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24226"/>
  <xr:revisionPtr revIDLastSave="0" documentId="13_ncr:1_{D09FB5F4-A261-4C6C-AA31-2CC248B4444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sume" sheetId="11" r:id="rId1"/>
    <sheet name="1" sheetId="2" r:id="rId2"/>
    <sheet name="2" sheetId="3" r:id="rId3"/>
    <sheet name="3" sheetId="4" r:id="rId4"/>
    <sheet name="4" sheetId="12" r:id="rId5"/>
    <sheet name="5" sheetId="13" r:id="rId6"/>
    <sheet name="6" sheetId="14" r:id="rId7"/>
    <sheet name="7" sheetId="15" r:id="rId8"/>
    <sheet name="8" sheetId="95" r:id="rId9"/>
    <sheet name="9" sheetId="17" r:id="rId10"/>
    <sheet name="10" sheetId="18" r:id="rId11"/>
    <sheet name="11" sheetId="25" r:id="rId12"/>
    <sheet name="12" sheetId="26" r:id="rId13"/>
    <sheet name="13" sheetId="19" r:id="rId14"/>
    <sheet name="14" sheetId="20" r:id="rId15"/>
    <sheet name="15" sheetId="21" r:id="rId16"/>
    <sheet name="16" sheetId="22" r:id="rId17"/>
    <sheet name="17" sheetId="23" r:id="rId18"/>
    <sheet name="18" sheetId="24" r:id="rId19"/>
    <sheet name="19" sheetId="16" r:id="rId20"/>
    <sheet name="20" sheetId="94" r:id="rId21"/>
    <sheet name="21" sheetId="58" r:id="rId22"/>
    <sheet name="22" sheetId="59" r:id="rId23"/>
    <sheet name="23" sheetId="60" r:id="rId24"/>
    <sheet name="24" sheetId="61" r:id="rId25"/>
    <sheet name="25" sheetId="27" r:id="rId26"/>
    <sheet name="26" sheetId="28" r:id="rId27"/>
    <sheet name="27" sheetId="29" r:id="rId28"/>
    <sheet name="28" sheetId="62" r:id="rId29"/>
    <sheet name="29" sheetId="8" r:id="rId30"/>
    <sheet name="30" sheetId="9" r:id="rId31"/>
    <sheet name="31" sheetId="10" r:id="rId32"/>
    <sheet name="32" sheetId="63" r:id="rId33"/>
    <sheet name="33" sheetId="64" r:id="rId34"/>
    <sheet name="34" sheetId="65" r:id="rId35"/>
    <sheet name="35" sheetId="66" r:id="rId36"/>
    <sheet name="36" sheetId="67" r:id="rId37"/>
    <sheet name="37" sheetId="68" r:id="rId38"/>
    <sheet name="38" sheetId="69" r:id="rId39"/>
    <sheet name="39" sheetId="70" r:id="rId40"/>
    <sheet name="40" sheetId="71" r:id="rId41"/>
    <sheet name="41" sheetId="30" r:id="rId42"/>
    <sheet name="42" sheetId="31" r:id="rId43"/>
    <sheet name="43" sheetId="32" r:id="rId44"/>
    <sheet name="44" sheetId="33" r:id="rId45"/>
    <sheet name="45" sheetId="72" r:id="rId46"/>
    <sheet name="46" sheetId="73" r:id="rId47"/>
    <sheet name="47" sheetId="74" r:id="rId48"/>
    <sheet name="48" sheetId="75" r:id="rId49"/>
    <sheet name="49" sheetId="76" r:id="rId50"/>
    <sheet name="50" sheetId="77" r:id="rId51"/>
    <sheet name="51" sheetId="78" r:id="rId52"/>
    <sheet name="52" sheetId="79" r:id="rId53"/>
    <sheet name="53" sheetId="80" r:id="rId54"/>
    <sheet name="54" sheetId="93" r:id="rId55"/>
    <sheet name="55" sheetId="81" r:id="rId56"/>
    <sheet name="56" sheetId="35" r:id="rId57"/>
    <sheet name="57" sheetId="36" r:id="rId58"/>
    <sheet name="58" sheetId="37" r:id="rId59"/>
    <sheet name="59" sheetId="38" r:id="rId60"/>
    <sheet name="60" sheetId="39" r:id="rId61"/>
    <sheet name="61" sheetId="40" r:id="rId62"/>
    <sheet name="62" sheetId="41" r:id="rId63"/>
    <sheet name="63" sheetId="42" r:id="rId64"/>
    <sheet name="64" sheetId="43" r:id="rId65"/>
    <sheet name="65" sheetId="44" r:id="rId66"/>
    <sheet name="66" sheetId="45" r:id="rId67"/>
    <sheet name="67" sheetId="46" r:id="rId68"/>
    <sheet name="68" sheetId="47" r:id="rId69"/>
    <sheet name="69" sheetId="48" r:id="rId70"/>
    <sheet name="70" sheetId="49" r:id="rId71"/>
    <sheet name="71" sheetId="50" r:id="rId72"/>
    <sheet name="72" sheetId="51" r:id="rId73"/>
    <sheet name="73" sheetId="52" r:id="rId74"/>
    <sheet name="74" sheetId="53" r:id="rId75"/>
    <sheet name="75" sheetId="54" r:id="rId76"/>
    <sheet name="76" sheetId="55" r:id="rId77"/>
    <sheet name="77" sheetId="56" r:id="rId78"/>
    <sheet name="78" sheetId="57" r:id="rId79"/>
    <sheet name="79 a" sheetId="90" r:id="rId80"/>
    <sheet name="79 b" sheetId="91" r:id="rId81"/>
    <sheet name="79 c" sheetId="92" r:id="rId82"/>
    <sheet name="80" sheetId="82" r:id="rId83"/>
    <sheet name="81" sheetId="83" r:id="rId84"/>
    <sheet name="82" sheetId="84" r:id="rId85"/>
    <sheet name="83" sheetId="85" r:id="rId86"/>
    <sheet name="84" sheetId="86" r:id="rId87"/>
  </sheets>
  <externalReferences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_Key1" localSheetId="10" hidden="1">[1]III.E.16!#REF!</definedName>
    <definedName name="_Key1" localSheetId="13" hidden="1">[1]III.E.16!#REF!</definedName>
    <definedName name="_Key1" localSheetId="20" hidden="1">[1]III.E.16!#REF!</definedName>
    <definedName name="_Key1" localSheetId="28" hidden="1">[1]III.E.16!#REF!</definedName>
    <definedName name="_Key1" localSheetId="37" hidden="1">[1]III.E.16!#REF!</definedName>
    <definedName name="_Key1" localSheetId="39" hidden="1">[1]III.E.16!#REF!</definedName>
    <definedName name="_Key1" localSheetId="45" hidden="1">[1]III.E.16!#REF!</definedName>
    <definedName name="_Key1" localSheetId="47" hidden="1">[1]III.E.16!#REF!</definedName>
    <definedName name="_Key1" localSheetId="48" hidden="1">[1]III.E.16!#REF!</definedName>
    <definedName name="_Key1" localSheetId="52" hidden="1">[1]III.E.16!#REF!</definedName>
    <definedName name="_Key1" localSheetId="79" hidden="1">[2]III.E.16!#REF!</definedName>
    <definedName name="_Key1" localSheetId="80" hidden="1">[2]III.E.16!#REF!</definedName>
    <definedName name="_Key1" localSheetId="81" hidden="1">[2]III.E.16!#REF!</definedName>
    <definedName name="_Key1" localSheetId="9" hidden="1">[1]III.E.16!#REF!</definedName>
    <definedName name="_Key1" localSheetId="0" hidden="1">[1]III.E.16!#REF!</definedName>
    <definedName name="_Key1" hidden="1">[1]III.E.16!#REF!</definedName>
    <definedName name="_Key2" localSheetId="10" hidden="1">[1]III.E.16!#REF!</definedName>
    <definedName name="_Key2" localSheetId="13" hidden="1">[1]III.E.16!#REF!</definedName>
    <definedName name="_Key2" localSheetId="20" hidden="1">[1]III.E.16!#REF!</definedName>
    <definedName name="_Key2" localSheetId="28" hidden="1">[1]III.E.16!#REF!</definedName>
    <definedName name="_Key2" localSheetId="37" hidden="1">[1]III.E.16!#REF!</definedName>
    <definedName name="_Key2" localSheetId="39" hidden="1">[1]III.E.16!#REF!</definedName>
    <definedName name="_Key2" localSheetId="45" hidden="1">[1]III.E.16!#REF!</definedName>
    <definedName name="_Key2" localSheetId="47" hidden="1">[1]III.E.16!#REF!</definedName>
    <definedName name="_Key2" localSheetId="48" hidden="1">[1]III.E.16!#REF!</definedName>
    <definedName name="_Key2" localSheetId="52" hidden="1">[1]III.E.16!#REF!</definedName>
    <definedName name="_Key2" localSheetId="79" hidden="1">[2]III.E.16!#REF!</definedName>
    <definedName name="_Key2" localSheetId="80" hidden="1">[2]III.E.16!#REF!</definedName>
    <definedName name="_Key2" localSheetId="81" hidden="1">[2]III.E.16!#REF!</definedName>
    <definedName name="_Key2" localSheetId="9" hidden="1">[1]III.E.16!#REF!</definedName>
    <definedName name="_Key2" localSheetId="0" hidden="1">[1]III.E.16!#REF!</definedName>
    <definedName name="_Key2" hidden="1">[1]III.E.16!#REF!</definedName>
    <definedName name="_Order1" hidden="1">255</definedName>
    <definedName name="_Order2" hidden="1">255</definedName>
    <definedName name="_Regression_Int">1</definedName>
    <definedName name="_Sort" localSheetId="10" hidden="1">[1]III.E.16!#REF!</definedName>
    <definedName name="_Sort" localSheetId="13" hidden="1">[1]III.E.16!#REF!</definedName>
    <definedName name="_Sort" localSheetId="20" hidden="1">[1]III.E.16!#REF!</definedName>
    <definedName name="_Sort" localSheetId="28" hidden="1">[1]III.E.16!#REF!</definedName>
    <definedName name="_Sort" localSheetId="37" hidden="1">[1]III.E.16!#REF!</definedName>
    <definedName name="_Sort" localSheetId="39" hidden="1">[1]III.E.16!#REF!</definedName>
    <definedName name="_Sort" localSheetId="45" hidden="1">[1]III.E.16!#REF!</definedName>
    <definedName name="_Sort" localSheetId="47" hidden="1">[1]III.E.16!#REF!</definedName>
    <definedName name="_Sort" localSheetId="48" hidden="1">[1]III.E.16!#REF!</definedName>
    <definedName name="_Sort" localSheetId="52" hidden="1">[1]III.E.16!#REF!</definedName>
    <definedName name="_Sort" localSheetId="79" hidden="1">[2]III.E.16!#REF!</definedName>
    <definedName name="_Sort" localSheetId="80" hidden="1">[2]III.E.16!#REF!</definedName>
    <definedName name="_Sort" localSheetId="81" hidden="1">[2]III.E.16!#REF!</definedName>
    <definedName name="_Sort" localSheetId="9" hidden="1">[1]III.E.16!#REF!</definedName>
    <definedName name="_Sort" localSheetId="0" hidden="1">[1]III.E.16!#REF!</definedName>
    <definedName name="_Sort" hidden="1">[1]III.E.16!#REF!</definedName>
    <definedName name="aaaaaaaaaaaaaaaaa" hidden="1">[1]III.E.16!#REF!</definedName>
    <definedName name="bbbbbbbg" hidden="1">[1]III.E.16!#REF!</definedName>
    <definedName name="bgbfcv" hidden="1">[1]III.E.16!#REF!</definedName>
    <definedName name="cccc" hidden="1">[1]III.E.16!#REF!</definedName>
    <definedName name="_xlnm.Database" localSheetId="10">#REF!</definedName>
    <definedName name="_xlnm.Database" localSheetId="13">#REF!</definedName>
    <definedName name="_xlnm.Database" localSheetId="20">#REF!</definedName>
    <definedName name="_xlnm.Database" localSheetId="28">#REF!</definedName>
    <definedName name="_xlnm.Database" localSheetId="37">#REF!</definedName>
    <definedName name="_xlnm.Database" localSheetId="39">#REF!</definedName>
    <definedName name="_xlnm.Database" localSheetId="45">#REF!</definedName>
    <definedName name="_xlnm.Database" localSheetId="47">#REF!</definedName>
    <definedName name="_xlnm.Database" localSheetId="48">#REF!</definedName>
    <definedName name="_xlnm.Database" localSheetId="9">#REF!</definedName>
    <definedName name="_xlnm.Database" localSheetId="0">#REF!</definedName>
    <definedName name="_xlnm.Database">#REF!</definedName>
    <definedName name="fa" hidden="1">[1]III.E.16!#REF!</definedName>
    <definedName name="fbbg">#REF!</definedName>
    <definedName name="ffffffdfd" hidden="1">{"'L5C29'!$A$4:$AG$4"}</definedName>
    <definedName name="ffffffffffff">#REF!</definedName>
    <definedName name="gfffffffffdrr" hidden="1">[1]III.E.16!#REF!</definedName>
    <definedName name="gffffffffff">#REF!</definedName>
    <definedName name="ggggggggg">#REF!</definedName>
    <definedName name="gggggggggt">#REF!</definedName>
    <definedName name="hhhhhhhhhh" hidden="1">[1]III.E.16!#REF!</definedName>
    <definedName name="HTML_CodePage" hidden="1">1252</definedName>
    <definedName name="HTML_Control" localSheetId="10" hidden="1">{"'L5C29'!$A$4:$AG$4"}</definedName>
    <definedName name="HTML_Control" localSheetId="13" hidden="1">{"'L5C29'!$A$4:$AG$4"}</definedName>
    <definedName name="HTML_Control" localSheetId="20" hidden="1">{"'L5C29'!$A$4:$AG$4"}</definedName>
    <definedName name="HTML_Control" localSheetId="28" hidden="1">{"'L5C29'!$A$4:$AG$4"}</definedName>
    <definedName name="HTML_Control" localSheetId="37" hidden="1">{"'L5C29'!$A$4:$AG$4"}</definedName>
    <definedName name="HTML_Control" localSheetId="39" hidden="1">{"'L5C29'!$A$4:$AG$4"}</definedName>
    <definedName name="HTML_Control" localSheetId="45" hidden="1">{"'L5C29'!$A$4:$AG$4"}</definedName>
    <definedName name="HTML_Control" localSheetId="47" hidden="1">{"'L5C29'!$A$4:$AG$4"}</definedName>
    <definedName name="HTML_Control" localSheetId="48" hidden="1">{"'L5C29'!$A$4:$AG$4"}</definedName>
    <definedName name="HTML_Control" localSheetId="52" hidden="1">{"'L5C29'!$A$4:$AG$4"}</definedName>
    <definedName name="HTML_Control" localSheetId="79" hidden="1">{"'L5C29'!$A$4:$AG$4"}</definedName>
    <definedName name="HTML_Control" localSheetId="80" hidden="1">{"'L5C29'!$A$4:$AG$4"}</definedName>
    <definedName name="HTML_Control" localSheetId="81" hidden="1">{"'L5C29'!$A$4:$AG$4"}</definedName>
    <definedName name="HTML_Control" localSheetId="9" hidden="1">{"'L5C29'!$A$4:$AG$4"}</definedName>
    <definedName name="HTML_Control" localSheetId="0" hidden="1">{"'L5C29'!$A$4:$AG$4"}</definedName>
    <definedName name="HTML_Control" hidden="1">{"'L5C29'!$A$4:$AG$4"}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"A:\L29"</definedName>
    <definedName name="HTML_Title" hidden="1">""</definedName>
    <definedName name="htrrrrrrrrrrrrrrrrrrrrrdy6ru">#REF!</definedName>
    <definedName name="jjjj" hidden="1">[1]III.E.16!#REF!</definedName>
    <definedName name="jjjjjj">#REF!</definedName>
    <definedName name="jjjjjjjh" hidden="1">{"'L5C29'!$A$4:$AG$4"}</definedName>
    <definedName name="jjjjjjjjjjjjjjjjjjjjjjjjjjjjg">#REF!</definedName>
    <definedName name="juyjuy" localSheetId="28" hidden="1">{"'L5C29'!$A$4:$AG$4"}</definedName>
    <definedName name="juyjuy" hidden="1">{"'L5C29'!$A$4:$AG$4"}</definedName>
    <definedName name="kadjsd" hidden="1">[1]III.E.16!#REF!</definedName>
    <definedName name="kiiikynhh">#REF!</definedName>
    <definedName name="kiikk" hidden="1">[1]III.E.16!#REF!</definedName>
    <definedName name="kikkkkkkkk">#REF!</definedName>
    <definedName name="llllllllllllld" hidden="1">[1]III.E.16!#REF!</definedName>
    <definedName name="lllllllllllllljjjj" hidden="1">{"'L5C29'!$A$4:$AG$4"}</definedName>
    <definedName name="lllllllllllllll">#REF!</definedName>
    <definedName name="lloiolil" hidden="1">{"'L5C29'!$A$4:$AG$4"}</definedName>
    <definedName name="mjjjj">#REF!</definedName>
    <definedName name="mjmjmhjmhi">#REF!</definedName>
    <definedName name="mmmkkkkknnnknknknxknakccaxa" hidden="1">[1]III.E.16!#REF!</definedName>
    <definedName name="mmmmkkmk" hidden="1">[1]III.E.16!#REF!</definedName>
    <definedName name="mmmmmkk">#REF!</definedName>
    <definedName name="mmmmmmlllfhfgchhhhhhhhhhtfyy" hidden="1">{"'L5C29'!$A$4:$AG$4"}</definedName>
    <definedName name="mmmmmmmmkkkmmk" hidden="1">{"'L5C29'!$A$4:$AG$4"}</definedName>
    <definedName name="mmmmmmmmmmmmm">#REF!</definedName>
    <definedName name="nnnnnnnnnh" hidden="1">{"'L5C29'!$A$4:$AG$4"}</definedName>
    <definedName name="nnnnnnnnnnnfh" hidden="1">{"'L5C29'!$A$4:$AG$4"}</definedName>
    <definedName name="nnnnnnnnnnnn">#REF!</definedName>
    <definedName name="oooo" hidden="1">[1]III.E.16!#REF!</definedName>
    <definedName name="poowiie">#REF!</definedName>
    <definedName name="pppppppp" hidden="1">{"'L5C29'!$A$4:$AG$4"}</definedName>
    <definedName name="ppppppppp" hidden="1">[1]III.E.16!#REF!</definedName>
    <definedName name="_xlnm.Print_Area" localSheetId="13">'13'!$A$1:$T$45</definedName>
    <definedName name="_xlnm.Print_Area" localSheetId="14">'14'!$A$1:$F$38</definedName>
    <definedName name="_xlnm.Print_Area" localSheetId="15">'15'!$A$1:$H$38</definedName>
    <definedName name="_xlnm.Print_Area" localSheetId="16">'16'!$A$1:$N$39</definedName>
    <definedName name="_xlnm.Print_Area" localSheetId="17">'17'!$A$1:$K$43</definedName>
    <definedName name="_xlnm.Print_Area" localSheetId="18">'18'!$A$1:$N$42</definedName>
    <definedName name="_xlnm.Print_Area" localSheetId="19">'19'!$A$1:$D$21</definedName>
    <definedName name="_xlnm.Print_Area" localSheetId="2">'2'!$A$1:$F$32</definedName>
    <definedName name="_xlnm.Print_Area" localSheetId="20">'20'!$A$1:$D$48</definedName>
    <definedName name="_xlnm.Print_Area" localSheetId="21">'21'!$A$1:$M$39</definedName>
    <definedName name="_xlnm.Print_Area" localSheetId="23">'23'!$A$1:$N$40</definedName>
    <definedName name="_xlnm.Print_Area" localSheetId="24">'24'!$A$1:$T$37</definedName>
    <definedName name="_xlnm.Print_Area" localSheetId="28">'28'!$A$1:$I$37</definedName>
    <definedName name="_xlnm.Print_Area" localSheetId="29">'29'!$A$1:$AE$41</definedName>
    <definedName name="_xlnm.Print_Area" localSheetId="3">'3'!$A$1:$H$20</definedName>
    <definedName name="_xlnm.Print_Area" localSheetId="30">'30'!$A$1:$M$44</definedName>
    <definedName name="_xlnm.Print_Area" localSheetId="31">'31'!$A$1:$W$37</definedName>
    <definedName name="_xlnm.Print_Area" localSheetId="34">'34'!$A$1:$S$39</definedName>
    <definedName name="_xlnm.Print_Area" localSheetId="35">'35'!$A$1:$U$37</definedName>
    <definedName name="_xlnm.Print_Area" localSheetId="36">'36'!$A$1:$O$37</definedName>
    <definedName name="_xlnm.Print_Area" localSheetId="39">'39'!$A$1:$J$39</definedName>
    <definedName name="_xlnm.Print_Area" localSheetId="4">'4'!$A$1:$J$44</definedName>
    <definedName name="_xlnm.Print_Area" localSheetId="40">'40'!$A$1:$M$36</definedName>
    <definedName name="_xlnm.Print_Area" localSheetId="42">'42'!$A$1:$AE$37</definedName>
    <definedName name="_xlnm.Print_Area" localSheetId="43">'43'!$A$1:$AE$39</definedName>
    <definedName name="_xlnm.Print_Area" localSheetId="44">'44'!$A$1:$S$37</definedName>
    <definedName name="_xlnm.Print_Area" localSheetId="45">'45'!$A$1:$M$40</definedName>
    <definedName name="_xlnm.Print_Area" localSheetId="46">'46'!$A$1:$N$37</definedName>
    <definedName name="_xlnm.Print_Area" localSheetId="48">'48'!$A$1:$O$37</definedName>
    <definedName name="_xlnm.Print_Area" localSheetId="49">'49'!$A$1:$Y$37</definedName>
    <definedName name="_xlnm.Print_Area" localSheetId="5">'5'!$A$1:$K$84</definedName>
    <definedName name="_xlnm.Print_Area" localSheetId="50">'50'!$A$1:$K$37</definedName>
    <definedName name="_xlnm.Print_Area" localSheetId="51">'51'!$A$1:$AA$35</definedName>
    <definedName name="_xlnm.Print_Area" localSheetId="52">'52'!$A$1:$S$39</definedName>
    <definedName name="_xlnm.Print_Area" localSheetId="53">'53'!$A$1:$O$38</definedName>
    <definedName name="_xlnm.Print_Area" localSheetId="55">'55'!$A$1:$N$37</definedName>
    <definedName name="_xlnm.Print_Area" localSheetId="56">'56'!$A$1:$K$46</definedName>
    <definedName name="_xlnm.Print_Area" localSheetId="57">'57'!$A$1:$AD$41</definedName>
    <definedName name="_xlnm.Print_Area" localSheetId="58">'58'!$A$1:$T$47</definedName>
    <definedName name="_xlnm.Print_Area" localSheetId="59">'59'!$A$1:$F$27</definedName>
    <definedName name="_xlnm.Print_Area" localSheetId="6">'6'!$A$1:$E$15</definedName>
    <definedName name="_xlnm.Print_Area" localSheetId="60">'60'!$A$1:$G$38</definedName>
    <definedName name="_xlnm.Print_Area" localSheetId="61">'61'!$A$1:$Q$43</definedName>
    <definedName name="_xlnm.Print_Area" localSheetId="62">'62'!$A$1:$J$38</definedName>
    <definedName name="_xlnm.Print_Area" localSheetId="63">'63'!$A$1:$J$39</definedName>
    <definedName name="_xlnm.Print_Area" localSheetId="64">'64'!$A$1:$M$41</definedName>
    <definedName name="_xlnm.Print_Area" localSheetId="65">'65'!$A$1:$L$39</definedName>
    <definedName name="_xlnm.Print_Area" localSheetId="66">'66'!$A$1:$M$40</definedName>
    <definedName name="_xlnm.Print_Area" localSheetId="67">'67'!$A$1:$J$44</definedName>
    <definedName name="_xlnm.Print_Area" localSheetId="68">'68'!$A$1:$F$40</definedName>
    <definedName name="_xlnm.Print_Area" localSheetId="69">'69'!$A$1:$U$41</definedName>
    <definedName name="_xlnm.Print_Area" localSheetId="7">'7'!$A$1:$R$16</definedName>
    <definedName name="_xlnm.Print_Area" localSheetId="70">'70'!$A$1:$G$35</definedName>
    <definedName name="_xlnm.Print_Area" localSheetId="71">'71'!$A$1:$AH$32</definedName>
    <definedName name="_xlnm.Print_Area" localSheetId="72">'72'!$A$1:$M$40</definedName>
    <definedName name="_xlnm.Print_Area" localSheetId="73">'73'!$A$1:$T$39</definedName>
    <definedName name="_xlnm.Print_Area" localSheetId="74">'74'!$A$1:$S$40</definedName>
    <definedName name="_xlnm.Print_Area" localSheetId="77">'77'!$A$1:$X$40</definedName>
    <definedName name="_xlnm.Print_Area" localSheetId="8">'8'!$A$1:$J$14</definedName>
    <definedName name="_xlnm.Print_Area" localSheetId="82">'80'!$A$1:$H$38</definedName>
    <definedName name="_xlnm.Print_Area" localSheetId="9">'9'!$A$1:$E$39</definedName>
    <definedName name="_xlnm.Print_Area" localSheetId="0">Resume!$A$1:$G$213</definedName>
    <definedName name="Print_Area_MI" localSheetId="10">#REF!</definedName>
    <definedName name="Print_Area_MI" localSheetId="13">#REF!</definedName>
    <definedName name="Print_Area_MI" localSheetId="20">#REF!</definedName>
    <definedName name="Print_Area_MI" localSheetId="28">#REF!</definedName>
    <definedName name="Print_Area_MI" localSheetId="37">#REF!</definedName>
    <definedName name="Print_Area_MI" localSheetId="39">#REF!</definedName>
    <definedName name="Print_Area_MI" localSheetId="45">#REF!</definedName>
    <definedName name="Print_Area_MI" localSheetId="47">#REF!</definedName>
    <definedName name="Print_Area_MI" localSheetId="48">#REF!</definedName>
    <definedName name="Print_Area_MI" localSheetId="52">#REF!</definedName>
    <definedName name="Print_Area_MI" localSheetId="9">#REF!</definedName>
    <definedName name="Print_Area_MI" localSheetId="0">#REF!</definedName>
    <definedName name="Print_Area_MI">#REF!</definedName>
    <definedName name="_xlnm.Print_Titles" localSheetId="9">'9'!$A:$D,'9'!$3:$8</definedName>
    <definedName name="_xlnm.Print_Titles" localSheetId="0">Resume!$5:$6</definedName>
    <definedName name="qpppppqppqpq">#REF!</definedName>
    <definedName name="qqqqqqaaaaaaaaaaq" hidden="1">[1]III.E.16!#REF!</definedName>
    <definedName name="qqqqqqqqqqw" hidden="1">{"'L5C29'!$A$4:$AG$4"}</definedName>
    <definedName name="rrrrrrrr4" hidden="1">[1]III.E.16!#REF!</definedName>
    <definedName name="rrrrt" hidden="1">[1]III.E.16!#REF!</definedName>
    <definedName name="sdfvadv" localSheetId="28" hidden="1">{"'L5C29'!$A$4:$AG$4"}</definedName>
    <definedName name="sdfvadv" hidden="1">{"'L5C29'!$A$4:$AG$4"}</definedName>
    <definedName name="ssssssssssss">#REF!</definedName>
    <definedName name="uuuuuu" hidden="1">{"'L5C29'!$A$4:$AG$4"}</definedName>
    <definedName name="v" localSheetId="28" hidden="1">{"'L5C29'!$A$4:$AG$4"}</definedName>
    <definedName name="v" localSheetId="45" hidden="1">{"'L5C29'!$A$4:$AG$4"}</definedName>
    <definedName name="v" localSheetId="47" hidden="1">{"'L5C29'!$A$4:$AG$4"}</definedName>
    <definedName name="v" localSheetId="48" hidden="1">{"'L5C29'!$A$4:$AG$4"}</definedName>
    <definedName name="v" hidden="1">{"'L5C29'!$A$4:$AG$4"}</definedName>
    <definedName name="vcxvcvcx" hidden="1">{"'L5C29'!$A$4:$AG$4"}</definedName>
    <definedName name="vzxcxcv" hidden="1">[1]III.E.16!#REF!</definedName>
    <definedName name="Z_17D7C177_D9B1_4DC1_9138_49FE7AC6BB29_.wvu.PrintArea" localSheetId="5" hidden="1">'5'!$A$1:$H$56</definedName>
    <definedName name="Z_292D246C_5048_11D6_9411_0000212D0BAF_.wvu.PrintArea" localSheetId="14" hidden="1">'14'!$A$1:$N$34</definedName>
    <definedName name="Z_730E2C64_B2C1_434F_B758_04E2943FA20D_.wvu.PrintArea" localSheetId="14" hidden="1">'14'!$A$1:$N$34</definedName>
    <definedName name="Z_730E2C64_B2C1_434F_B758_04E2943FA20D_.wvu.PrintArea" localSheetId="28" hidden="1">'28'!$A$1:$G$36</definedName>
    <definedName name="Z_730E2C64_B2C1_434F_B758_04E2943FA20D_.wvu.PrintArea" localSheetId="32" hidden="1">'32'!$A$1:$H$38</definedName>
    <definedName name="Z_730E2C64_B2C1_434F_B758_04E2943FA20D_.wvu.PrintArea" localSheetId="33" hidden="1">'33'!$A$1:$D$38</definedName>
    <definedName name="Z_730E2C64_B2C1_434F_B758_04E2943FA20D_.wvu.PrintArea" localSheetId="45" hidden="1">'45'!$A$1:$V$38</definedName>
    <definedName name="Z_730E2C64_B2C1_434F_B758_04E2943FA20D_.wvu.PrintArea" localSheetId="48" hidden="1">'48'!$A$1:$V$38</definedName>
    <definedName name="Z_730E2C64_B2C1_434F_B758_04E2943FA20D_.wvu.PrintArea" localSheetId="50" hidden="1">'50'!$A$1:$H$39</definedName>
    <definedName name="Z_730E2C64_B2C1_434F_B758_04E2943FA20D_.wvu.PrintArea" localSheetId="51" hidden="1">'51'!$A$1:$AM$38</definedName>
    <definedName name="Z_730E2C64_B2C1_434F_B758_04E2943FA20D_.wvu.PrintArea" localSheetId="70" hidden="1">'70'!$A$1:$H$35</definedName>
    <definedName name="Z_93528372_5BA8_11D6_9411_0000212D0BAF_.wvu.PrintArea" localSheetId="14" hidden="1">'14'!$A$1:$N$34</definedName>
    <definedName name="Z_93528372_5BA8_11D6_9411_0000212D0BAF_.wvu.PrintArea" localSheetId="28" hidden="1">'28'!$A$1:$G$36</definedName>
    <definedName name="Z_93528372_5BA8_11D6_9411_0000212D0BAF_.wvu.PrintArea" localSheetId="32" hidden="1">'32'!$A$1:$H$38</definedName>
    <definedName name="Z_93528372_5BA8_11D6_9411_0000212D0BAF_.wvu.PrintArea" localSheetId="33" hidden="1">'33'!$A$1:$D$38</definedName>
    <definedName name="Z_93528372_5BA8_11D6_9411_0000212D0BAF_.wvu.PrintArea" localSheetId="45" hidden="1">'45'!$A$1:$V$38</definedName>
    <definedName name="Z_93528372_5BA8_11D6_9411_0000212D0BAF_.wvu.PrintArea" localSheetId="48" hidden="1">'48'!$A$1:$V$38</definedName>
    <definedName name="Z_93528372_5BA8_11D6_9411_0000212D0BAF_.wvu.PrintArea" localSheetId="50" hidden="1">'50'!$A$1:$H$39</definedName>
    <definedName name="Z_93528372_5BA8_11D6_9411_0000212D0BAF_.wvu.PrintArea" localSheetId="51" hidden="1">'51'!$A$1:$AM$38</definedName>
    <definedName name="Z_93528372_5BA8_11D6_9411_0000212D0BAF_.wvu.PrintArea" localSheetId="70" hidden="1">'70'!$A$1:$H$35</definedName>
    <definedName name="Z_CF5BBE18_1EAB_4E8A_9B60_6E7F400FBD81_.wvu.PrintArea" localSheetId="4" hidden="1">'4'!$A$1:$G$41</definedName>
    <definedName name="Z_CF5BBE18_1EAB_4E8A_9B60_6E7F400FBD81_.wvu.PrintArea" localSheetId="6" hidden="1">'6'!$A$1:$E$11</definedName>
    <definedName name="Z_F144E4C0_F124_4A6E_9761_D1C5FCF07098_.wvu.PrintArea" localSheetId="64" hidden="1">'64'!$A$1:$M$41</definedName>
    <definedName name="Z_F144E4C0_F124_4A6E_9761_D1C5FCF07098_.wvu.PrintArea" localSheetId="65" hidden="1">'65'!$A$1:$AB$40</definedName>
    <definedName name="Z_F144E4C0_F124_4A6E_9761_D1C5FCF07098_.wvu.PrintArea" localSheetId="66" hidden="1">'66'!$A$1:$M$40</definedName>
    <definedName name="Z_F144E4C0_F124_4A6E_9761_D1C5FCF07098_.wvu.PrintArea" localSheetId="67" hidden="1">'67'!$A$1:$J$39</definedName>
    <definedName name="Z_F144E4C0_F124_4A6E_9761_D1C5FCF07098_.wvu.PrintArea" localSheetId="69" hidden="1">'69'!$A$1:$Y$41</definedName>
    <definedName name="Z_F30EFE65_F2A9_47E2_8E68_51F9D7645DD4_.wvu.PrintArea" localSheetId="50" hidden="1">'50'!$A$1:$H$39</definedName>
    <definedName name="Z_F30EFE65_F2A9_47E2_8E68_51F9D7645DD4_.wvu.PrintArea" localSheetId="51" hidden="1">'51'!$A$1:$AM$38</definedName>
    <definedName name="zzzzzzzzzzzz" hidden="1">[1]III.E.16!#REF!</definedName>
  </definedNames>
  <calcPr calcId="191029"/>
</workbook>
</file>

<file path=xl/calcChain.xml><?xml version="1.0" encoding="utf-8"?>
<calcChain xmlns="http://schemas.openxmlformats.org/spreadsheetml/2006/main">
  <c r="H38" i="48" l="1"/>
  <c r="J19" i="46"/>
  <c r="J20" i="46"/>
  <c r="J21" i="46"/>
  <c r="J27" i="46"/>
  <c r="D18" i="16"/>
  <c r="D17" i="16"/>
  <c r="D16" i="16"/>
  <c r="D15" i="16"/>
  <c r="D12" i="16"/>
  <c r="D11" i="16"/>
  <c r="N11" i="60"/>
  <c r="N12" i="60"/>
  <c r="N13" i="60"/>
  <c r="N14" i="60"/>
  <c r="N15" i="60"/>
  <c r="N16" i="60"/>
  <c r="N17" i="60"/>
  <c r="N18" i="60"/>
  <c r="N19" i="60"/>
  <c r="N20" i="60"/>
  <c r="N21" i="60"/>
  <c r="N22" i="60"/>
  <c r="N23" i="60"/>
  <c r="N24" i="60"/>
  <c r="N25" i="60"/>
  <c r="N26" i="60"/>
  <c r="N27" i="60"/>
  <c r="N28" i="60"/>
  <c r="N29" i="60"/>
  <c r="N30" i="60"/>
  <c r="N31" i="60"/>
  <c r="N32" i="60"/>
  <c r="N33" i="60"/>
  <c r="K15" i="61"/>
  <c r="E10" i="21"/>
  <c r="G37" i="79"/>
  <c r="I38" i="23" l="1"/>
  <c r="F11" i="95"/>
  <c r="E11" i="95"/>
  <c r="D10" i="95"/>
  <c r="J10" i="95" s="1"/>
  <c r="C10" i="95"/>
  <c r="G10" i="95" s="1"/>
  <c r="B10" i="95"/>
  <c r="D9" i="95"/>
  <c r="J9" i="95" s="1"/>
  <c r="C9" i="95"/>
  <c r="G9" i="95" s="1"/>
  <c r="B9" i="95"/>
  <c r="E5" i="95"/>
  <c r="F4" i="95"/>
  <c r="E4" i="95"/>
  <c r="D11" i="95" l="1"/>
  <c r="J11" i="95" s="1"/>
  <c r="I9" i="95"/>
  <c r="H10" i="95"/>
  <c r="H9" i="95"/>
  <c r="I10" i="95"/>
  <c r="C11" i="95"/>
  <c r="I11" i="95" l="1"/>
  <c r="G11" i="95"/>
  <c r="H11" i="95"/>
  <c r="C34" i="94" l="1"/>
  <c r="C27" i="94"/>
  <c r="B5" i="94"/>
  <c r="C43" i="94" l="1"/>
  <c r="D45" i="94" s="1"/>
  <c r="D38" i="94"/>
  <c r="D27" i="94"/>
  <c r="C46" i="94" l="1"/>
  <c r="D41" i="94"/>
  <c r="D13" i="94"/>
  <c r="D34" i="94"/>
  <c r="J36" i="93"/>
  <c r="H36" i="93"/>
  <c r="L36" i="93" s="1"/>
  <c r="F36" i="93"/>
  <c r="E36" i="93"/>
  <c r="L32" i="93"/>
  <c r="K32" i="93"/>
  <c r="I32" i="93"/>
  <c r="G32" i="93"/>
  <c r="M32" i="93" s="1"/>
  <c r="D32" i="93"/>
  <c r="L31" i="93"/>
  <c r="K31" i="93"/>
  <c r="I31" i="93"/>
  <c r="G31" i="93"/>
  <c r="D31" i="93"/>
  <c r="L30" i="93"/>
  <c r="K30" i="93"/>
  <c r="I30" i="93"/>
  <c r="G30" i="93"/>
  <c r="D30" i="93"/>
  <c r="L29" i="93"/>
  <c r="K29" i="93"/>
  <c r="I29" i="93"/>
  <c r="G29" i="93"/>
  <c r="D29" i="93"/>
  <c r="B29" i="93"/>
  <c r="L28" i="93"/>
  <c r="K28" i="93"/>
  <c r="I28" i="93"/>
  <c r="G28" i="93"/>
  <c r="D28" i="93"/>
  <c r="B28" i="93"/>
  <c r="L27" i="93"/>
  <c r="K27" i="93"/>
  <c r="I27" i="93"/>
  <c r="G27" i="93"/>
  <c r="D27" i="93"/>
  <c r="B27" i="93"/>
  <c r="L26" i="93"/>
  <c r="K26" i="93"/>
  <c r="I26" i="93"/>
  <c r="G26" i="93"/>
  <c r="D26" i="93"/>
  <c r="B26" i="93"/>
  <c r="L25" i="93"/>
  <c r="K25" i="93"/>
  <c r="I25" i="93"/>
  <c r="G25" i="93"/>
  <c r="D25" i="93"/>
  <c r="B25" i="93"/>
  <c r="L24" i="93"/>
  <c r="K24" i="93"/>
  <c r="I24" i="93"/>
  <c r="G24" i="93"/>
  <c r="D24" i="93"/>
  <c r="B24" i="93"/>
  <c r="L23" i="93"/>
  <c r="K23" i="93"/>
  <c r="I23" i="93"/>
  <c r="G23" i="93"/>
  <c r="D23" i="93"/>
  <c r="B23" i="93"/>
  <c r="L22" i="93"/>
  <c r="K22" i="93"/>
  <c r="I22" i="93"/>
  <c r="G22" i="93"/>
  <c r="D22" i="93"/>
  <c r="B22" i="93"/>
  <c r="L21" i="93"/>
  <c r="K21" i="93"/>
  <c r="I21" i="93"/>
  <c r="G21" i="93"/>
  <c r="D21" i="93"/>
  <c r="B21" i="93"/>
  <c r="L20" i="93"/>
  <c r="K20" i="93"/>
  <c r="I20" i="93"/>
  <c r="G20" i="93"/>
  <c r="D20" i="93"/>
  <c r="B20" i="93"/>
  <c r="L19" i="93"/>
  <c r="K19" i="93"/>
  <c r="I19" i="93"/>
  <c r="G19" i="93"/>
  <c r="D19" i="93"/>
  <c r="B19" i="93"/>
  <c r="L18" i="93"/>
  <c r="K18" i="93"/>
  <c r="I18" i="93"/>
  <c r="G18" i="93"/>
  <c r="D18" i="93"/>
  <c r="B18" i="93"/>
  <c r="L17" i="93"/>
  <c r="K17" i="93"/>
  <c r="I17" i="93"/>
  <c r="G17" i="93"/>
  <c r="D17" i="93"/>
  <c r="B17" i="93"/>
  <c r="L16" i="93"/>
  <c r="K16" i="93"/>
  <c r="I16" i="93"/>
  <c r="G16" i="93"/>
  <c r="D16" i="93"/>
  <c r="B16" i="93"/>
  <c r="L15" i="93"/>
  <c r="K15" i="93"/>
  <c r="I15" i="93"/>
  <c r="G15" i="93"/>
  <c r="D15" i="93"/>
  <c r="B15" i="93"/>
  <c r="L14" i="93"/>
  <c r="K14" i="93"/>
  <c r="I14" i="93"/>
  <c r="G14" i="93"/>
  <c r="D14" i="93"/>
  <c r="B14" i="93"/>
  <c r="L13" i="93"/>
  <c r="K13" i="93"/>
  <c r="I13" i="93"/>
  <c r="G13" i="93"/>
  <c r="D13" i="93"/>
  <c r="B13" i="93"/>
  <c r="L12" i="93"/>
  <c r="K12" i="93"/>
  <c r="I12" i="93"/>
  <c r="G12" i="93"/>
  <c r="D12" i="93"/>
  <c r="B12" i="93"/>
  <c r="F5" i="93"/>
  <c r="G4" i="93"/>
  <c r="F4" i="93"/>
  <c r="M19" i="93" l="1"/>
  <c r="M15" i="93"/>
  <c r="I36" i="93"/>
  <c r="M23" i="93"/>
  <c r="M27" i="93"/>
  <c r="M30" i="93"/>
  <c r="M14" i="93"/>
  <c r="M18" i="93"/>
  <c r="M22" i="93"/>
  <c r="M26" i="93"/>
  <c r="G36" i="93"/>
  <c r="M36" i="93" s="1"/>
  <c r="M16" i="93"/>
  <c r="M20" i="93"/>
  <c r="M24" i="93"/>
  <c r="M28" i="93"/>
  <c r="M31" i="93"/>
  <c r="M13" i="93"/>
  <c r="M17" i="93"/>
  <c r="M21" i="93"/>
  <c r="M25" i="93"/>
  <c r="M29" i="93"/>
  <c r="K36" i="93"/>
  <c r="M12" i="93"/>
  <c r="C5" i="92" l="1"/>
  <c r="C4" i="92"/>
  <c r="G20" i="91"/>
  <c r="F20" i="91"/>
  <c r="E20" i="91"/>
  <c r="D20" i="91"/>
  <c r="C5" i="91"/>
  <c r="C4" i="91"/>
  <c r="G20" i="90"/>
  <c r="F20" i="90"/>
  <c r="E20" i="90"/>
  <c r="D20" i="90"/>
  <c r="C5" i="90"/>
  <c r="C4" i="90"/>
  <c r="H20" i="91" l="1"/>
  <c r="X35" i="86"/>
  <c r="W35" i="86"/>
  <c r="U35" i="86"/>
  <c r="T35" i="86"/>
  <c r="R35" i="86"/>
  <c r="Q35" i="86"/>
  <c r="O35" i="86"/>
  <c r="N35" i="86"/>
  <c r="L35" i="86"/>
  <c r="K35" i="86"/>
  <c r="I35" i="86"/>
  <c r="H35" i="86"/>
  <c r="F35" i="86"/>
  <c r="E35" i="86"/>
  <c r="AA30" i="86"/>
  <c r="Z30" i="86"/>
  <c r="Y30" i="86"/>
  <c r="AA29" i="86"/>
  <c r="Z29" i="86"/>
  <c r="Y29" i="86"/>
  <c r="AA28" i="86"/>
  <c r="Z28" i="86"/>
  <c r="Y28" i="86"/>
  <c r="P28" i="86"/>
  <c r="AA27" i="86"/>
  <c r="Z27" i="86"/>
  <c r="Y27" i="86"/>
  <c r="P27" i="86"/>
  <c r="AA26" i="86"/>
  <c r="Z26" i="86"/>
  <c r="Y26" i="86"/>
  <c r="P26" i="86"/>
  <c r="AA25" i="86"/>
  <c r="Z25" i="86"/>
  <c r="Y25" i="86"/>
  <c r="P25" i="86"/>
  <c r="AA24" i="86"/>
  <c r="Z24" i="86"/>
  <c r="Y24" i="86"/>
  <c r="P24" i="86"/>
  <c r="AA23" i="86"/>
  <c r="Z23" i="86"/>
  <c r="Y23" i="86"/>
  <c r="P23" i="86"/>
  <c r="G23" i="86"/>
  <c r="AA22" i="86"/>
  <c r="Z22" i="86"/>
  <c r="Y22" i="86"/>
  <c r="P22" i="86"/>
  <c r="AA21" i="86"/>
  <c r="Z21" i="86"/>
  <c r="Y21" i="86"/>
  <c r="P21" i="86"/>
  <c r="AA20" i="86"/>
  <c r="Z20" i="86"/>
  <c r="Y20" i="86"/>
  <c r="P20" i="86"/>
  <c r="AA19" i="86"/>
  <c r="Z19" i="86"/>
  <c r="Y19" i="86"/>
  <c r="S19" i="86"/>
  <c r="P19" i="86"/>
  <c r="AA18" i="86"/>
  <c r="Z18" i="86"/>
  <c r="Y18" i="86"/>
  <c r="P18" i="86"/>
  <c r="AA17" i="86"/>
  <c r="Z17" i="86"/>
  <c r="Y17" i="86"/>
  <c r="S17" i="86"/>
  <c r="P17" i="86"/>
  <c r="G17" i="86"/>
  <c r="AA16" i="86"/>
  <c r="Z16" i="86"/>
  <c r="Y16" i="86"/>
  <c r="AA15" i="86"/>
  <c r="Z15" i="86"/>
  <c r="Y15" i="86"/>
  <c r="S15" i="86"/>
  <c r="P15" i="86"/>
  <c r="G15" i="86"/>
  <c r="AA14" i="86"/>
  <c r="Z14" i="86"/>
  <c r="Y14" i="86"/>
  <c r="P14" i="86"/>
  <c r="G14" i="86"/>
  <c r="AA13" i="86"/>
  <c r="Z13" i="86"/>
  <c r="Y13" i="86"/>
  <c r="P13" i="86"/>
  <c r="AA12" i="86"/>
  <c r="Z12" i="86"/>
  <c r="Y12" i="86"/>
  <c r="P12" i="86"/>
  <c r="G12" i="86"/>
  <c r="AA11" i="86"/>
  <c r="Z11" i="86"/>
  <c r="Y11" i="86"/>
  <c r="S11" i="86"/>
  <c r="P11" i="86"/>
  <c r="P37" i="85"/>
  <c r="N37" i="85"/>
  <c r="L37" i="85"/>
  <c r="J37" i="85"/>
  <c r="H37" i="85"/>
  <c r="G37" i="85"/>
  <c r="F37" i="85"/>
  <c r="E37" i="85"/>
  <c r="R31" i="85"/>
  <c r="O31" i="85"/>
  <c r="M31" i="85"/>
  <c r="K31" i="85"/>
  <c r="I31" i="85"/>
  <c r="R30" i="85"/>
  <c r="O30" i="85"/>
  <c r="M30" i="85"/>
  <c r="K30" i="85"/>
  <c r="I30" i="85"/>
  <c r="R29" i="85"/>
  <c r="O29" i="85"/>
  <c r="M29" i="85"/>
  <c r="K29" i="85"/>
  <c r="I29" i="85"/>
  <c r="R28" i="85"/>
  <c r="O28" i="85"/>
  <c r="M28" i="85"/>
  <c r="K28" i="85"/>
  <c r="I28" i="85"/>
  <c r="R27" i="85"/>
  <c r="O27" i="85"/>
  <c r="M27" i="85"/>
  <c r="K27" i="85"/>
  <c r="I27" i="85"/>
  <c r="R26" i="85"/>
  <c r="O26" i="85"/>
  <c r="M26" i="85"/>
  <c r="K26" i="85"/>
  <c r="I26" i="85"/>
  <c r="R25" i="85"/>
  <c r="O25" i="85"/>
  <c r="M25" i="85"/>
  <c r="K25" i="85"/>
  <c r="I25" i="85"/>
  <c r="R24" i="85"/>
  <c r="O24" i="85"/>
  <c r="M24" i="85"/>
  <c r="K24" i="85"/>
  <c r="I24" i="85"/>
  <c r="R23" i="85"/>
  <c r="O23" i="85"/>
  <c r="M23" i="85"/>
  <c r="K23" i="85"/>
  <c r="I23" i="85"/>
  <c r="R22" i="85"/>
  <c r="O22" i="85"/>
  <c r="M22" i="85"/>
  <c r="K22" i="85"/>
  <c r="I22" i="85"/>
  <c r="R21" i="85"/>
  <c r="O21" i="85"/>
  <c r="M21" i="85"/>
  <c r="K21" i="85"/>
  <c r="I21" i="85"/>
  <c r="R20" i="85"/>
  <c r="Q20" i="85"/>
  <c r="O20" i="85"/>
  <c r="M20" i="85"/>
  <c r="K20" i="85"/>
  <c r="I20" i="85"/>
  <c r="R19" i="85"/>
  <c r="O19" i="85"/>
  <c r="M19" i="85"/>
  <c r="K19" i="85"/>
  <c r="I19" i="85"/>
  <c r="R18" i="85"/>
  <c r="Q18" i="85"/>
  <c r="O18" i="85"/>
  <c r="M18" i="85"/>
  <c r="K18" i="85"/>
  <c r="I18" i="85"/>
  <c r="R17" i="85"/>
  <c r="O17" i="85"/>
  <c r="M17" i="85"/>
  <c r="K17" i="85"/>
  <c r="I17" i="85"/>
  <c r="R16" i="85"/>
  <c r="O16" i="85"/>
  <c r="M16" i="85"/>
  <c r="K16" i="85"/>
  <c r="I16" i="85"/>
  <c r="R15" i="85"/>
  <c r="O15" i="85"/>
  <c r="M15" i="85"/>
  <c r="K15" i="85"/>
  <c r="I15" i="85"/>
  <c r="R14" i="85"/>
  <c r="O14" i="85"/>
  <c r="M14" i="85"/>
  <c r="K14" i="85"/>
  <c r="I14" i="85"/>
  <c r="R13" i="85"/>
  <c r="O13" i="85"/>
  <c r="M13" i="85"/>
  <c r="K13" i="85"/>
  <c r="I13" i="85"/>
  <c r="R12" i="85"/>
  <c r="Q12" i="85"/>
  <c r="O12" i="85"/>
  <c r="M12" i="85"/>
  <c r="K12" i="85"/>
  <c r="I12" i="85"/>
  <c r="I5" i="85"/>
  <c r="J4" i="85"/>
  <c r="I4" i="85"/>
  <c r="U36" i="84"/>
  <c r="S36" i="84"/>
  <c r="Q36" i="84"/>
  <c r="O36" i="84"/>
  <c r="M36" i="84"/>
  <c r="K36" i="84"/>
  <c r="I36" i="84"/>
  <c r="G36" i="84"/>
  <c r="F36" i="84"/>
  <c r="E36" i="84"/>
  <c r="V30" i="84"/>
  <c r="T30" i="84"/>
  <c r="R30" i="84"/>
  <c r="P30" i="84"/>
  <c r="N30" i="84"/>
  <c r="L30" i="84"/>
  <c r="J30" i="84"/>
  <c r="H30" i="84"/>
  <c r="V29" i="84"/>
  <c r="T29" i="84"/>
  <c r="R29" i="84"/>
  <c r="P29" i="84"/>
  <c r="N29" i="84"/>
  <c r="L29" i="84"/>
  <c r="J29" i="84"/>
  <c r="H29" i="84"/>
  <c r="V28" i="84"/>
  <c r="T28" i="84"/>
  <c r="R28" i="84"/>
  <c r="P28" i="84"/>
  <c r="N28" i="84"/>
  <c r="L28" i="84"/>
  <c r="J28" i="84"/>
  <c r="H28" i="84"/>
  <c r="V27" i="84"/>
  <c r="T27" i="84"/>
  <c r="R27" i="84"/>
  <c r="P27" i="84"/>
  <c r="N27" i="84"/>
  <c r="L27" i="84"/>
  <c r="J27" i="84"/>
  <c r="H27" i="84"/>
  <c r="V26" i="84"/>
  <c r="T26" i="84"/>
  <c r="R26" i="84"/>
  <c r="P26" i="84"/>
  <c r="N26" i="84"/>
  <c r="L26" i="84"/>
  <c r="J26" i="84"/>
  <c r="H26" i="84"/>
  <c r="V25" i="84"/>
  <c r="T25" i="84"/>
  <c r="R25" i="84"/>
  <c r="P25" i="84"/>
  <c r="N25" i="84"/>
  <c r="L25" i="84"/>
  <c r="J25" i="84"/>
  <c r="H25" i="84"/>
  <c r="V24" i="84"/>
  <c r="T24" i="84"/>
  <c r="R24" i="84"/>
  <c r="P24" i="84"/>
  <c r="N24" i="84"/>
  <c r="L24" i="84"/>
  <c r="J24" i="84"/>
  <c r="H24" i="84"/>
  <c r="V23" i="84"/>
  <c r="T23" i="84"/>
  <c r="R23" i="84"/>
  <c r="P23" i="84"/>
  <c r="N23" i="84"/>
  <c r="L23" i="84"/>
  <c r="J23" i="84"/>
  <c r="H23" i="84"/>
  <c r="V22" i="84"/>
  <c r="T22" i="84"/>
  <c r="R22" i="84"/>
  <c r="P22" i="84"/>
  <c r="N22" i="84"/>
  <c r="L22" i="84"/>
  <c r="J22" i="84"/>
  <c r="H22" i="84"/>
  <c r="V21" i="84"/>
  <c r="T21" i="84"/>
  <c r="R21" i="84"/>
  <c r="P21" i="84"/>
  <c r="N21" i="84"/>
  <c r="L21" i="84"/>
  <c r="J21" i="84"/>
  <c r="H21" i="84"/>
  <c r="V20" i="84"/>
  <c r="T20" i="84"/>
  <c r="R20" i="84"/>
  <c r="P20" i="84"/>
  <c r="N20" i="84"/>
  <c r="L20" i="84"/>
  <c r="J20" i="84"/>
  <c r="H20" i="84"/>
  <c r="V19" i="84"/>
  <c r="T19" i="84"/>
  <c r="R19" i="84"/>
  <c r="P19" i="84"/>
  <c r="N19" i="84"/>
  <c r="L19" i="84"/>
  <c r="J19" i="84"/>
  <c r="H19" i="84"/>
  <c r="V18" i="84"/>
  <c r="T18" i="84"/>
  <c r="R18" i="84"/>
  <c r="P18" i="84"/>
  <c r="N18" i="84"/>
  <c r="L18" i="84"/>
  <c r="J18" i="84"/>
  <c r="H18" i="84"/>
  <c r="V17" i="84"/>
  <c r="T17" i="84"/>
  <c r="R17" i="84"/>
  <c r="P17" i="84"/>
  <c r="N17" i="84"/>
  <c r="L17" i="84"/>
  <c r="J17" i="84"/>
  <c r="H17" i="84"/>
  <c r="V16" i="84"/>
  <c r="T16" i="84"/>
  <c r="R16" i="84"/>
  <c r="P16" i="84"/>
  <c r="N16" i="84"/>
  <c r="L16" i="84"/>
  <c r="J16" i="84"/>
  <c r="H16" i="84"/>
  <c r="V15" i="84"/>
  <c r="T15" i="84"/>
  <c r="R15" i="84"/>
  <c r="P15" i="84"/>
  <c r="N15" i="84"/>
  <c r="L15" i="84"/>
  <c r="J15" i="84"/>
  <c r="H15" i="84"/>
  <c r="V14" i="84"/>
  <c r="T14" i="84"/>
  <c r="R14" i="84"/>
  <c r="P14" i="84"/>
  <c r="N14" i="84"/>
  <c r="L14" i="84"/>
  <c r="J14" i="84"/>
  <c r="H14" i="84"/>
  <c r="V13" i="84"/>
  <c r="T13" i="84"/>
  <c r="R13" i="84"/>
  <c r="P13" i="84"/>
  <c r="N13" i="84"/>
  <c r="L13" i="84"/>
  <c r="J13" i="84"/>
  <c r="H13" i="84"/>
  <c r="V12" i="84"/>
  <c r="T12" i="84"/>
  <c r="R12" i="84"/>
  <c r="P12" i="84"/>
  <c r="N12" i="84"/>
  <c r="L12" i="84"/>
  <c r="J12" i="84"/>
  <c r="H12" i="84"/>
  <c r="V11" i="84"/>
  <c r="T11" i="84"/>
  <c r="R11" i="84"/>
  <c r="P11" i="84"/>
  <c r="N11" i="84"/>
  <c r="L11" i="84"/>
  <c r="J11" i="84"/>
  <c r="H11" i="84"/>
  <c r="K37" i="83"/>
  <c r="J37" i="83"/>
  <c r="I37" i="83"/>
  <c r="H37" i="83"/>
  <c r="G37" i="83"/>
  <c r="F37" i="83"/>
  <c r="E37" i="83"/>
  <c r="P31" i="83"/>
  <c r="N31" i="83"/>
  <c r="O31" i="83" s="1"/>
  <c r="L31" i="83"/>
  <c r="M31" i="83" s="1"/>
  <c r="P30" i="83"/>
  <c r="N30" i="83"/>
  <c r="O30" i="83" s="1"/>
  <c r="L30" i="83"/>
  <c r="M30" i="83" s="1"/>
  <c r="P29" i="83"/>
  <c r="N29" i="83"/>
  <c r="O29" i="83" s="1"/>
  <c r="L29" i="83"/>
  <c r="M29" i="83" s="1"/>
  <c r="P28" i="83"/>
  <c r="N28" i="83"/>
  <c r="O28" i="83" s="1"/>
  <c r="L28" i="83"/>
  <c r="M28" i="83" s="1"/>
  <c r="P27" i="83"/>
  <c r="N27" i="83"/>
  <c r="O27" i="83" s="1"/>
  <c r="L27" i="83"/>
  <c r="M27" i="83" s="1"/>
  <c r="P26" i="83"/>
  <c r="N26" i="83"/>
  <c r="O26" i="83" s="1"/>
  <c r="L26" i="83"/>
  <c r="M26" i="83" s="1"/>
  <c r="P25" i="83"/>
  <c r="N25" i="83"/>
  <c r="O25" i="83" s="1"/>
  <c r="L25" i="83"/>
  <c r="M25" i="83" s="1"/>
  <c r="P24" i="83"/>
  <c r="N24" i="83"/>
  <c r="O24" i="83" s="1"/>
  <c r="L24" i="83"/>
  <c r="M24" i="83" s="1"/>
  <c r="P23" i="83"/>
  <c r="N23" i="83"/>
  <c r="O23" i="83" s="1"/>
  <c r="L23" i="83"/>
  <c r="M23" i="83" s="1"/>
  <c r="P22" i="83"/>
  <c r="N22" i="83"/>
  <c r="O22" i="83" s="1"/>
  <c r="L22" i="83"/>
  <c r="M22" i="83" s="1"/>
  <c r="P21" i="83"/>
  <c r="N21" i="83"/>
  <c r="O21" i="83" s="1"/>
  <c r="L21" i="83"/>
  <c r="M21" i="83" s="1"/>
  <c r="P20" i="83"/>
  <c r="N20" i="83"/>
  <c r="O20" i="83" s="1"/>
  <c r="L20" i="83"/>
  <c r="M20" i="83" s="1"/>
  <c r="P19" i="83"/>
  <c r="N19" i="83"/>
  <c r="O19" i="83" s="1"/>
  <c r="L19" i="83"/>
  <c r="M19" i="83" s="1"/>
  <c r="P18" i="83"/>
  <c r="N18" i="83"/>
  <c r="O18" i="83" s="1"/>
  <c r="L18" i="83"/>
  <c r="M18" i="83" s="1"/>
  <c r="P17" i="83"/>
  <c r="N17" i="83"/>
  <c r="O17" i="83" s="1"/>
  <c r="L17" i="83"/>
  <c r="M17" i="83" s="1"/>
  <c r="P16" i="83"/>
  <c r="N16" i="83"/>
  <c r="O16" i="83" s="1"/>
  <c r="L16" i="83"/>
  <c r="M16" i="83" s="1"/>
  <c r="P15" i="83"/>
  <c r="N15" i="83"/>
  <c r="O15" i="83" s="1"/>
  <c r="L15" i="83"/>
  <c r="M15" i="83" s="1"/>
  <c r="P14" i="83"/>
  <c r="N14" i="83"/>
  <c r="O14" i="83" s="1"/>
  <c r="L14" i="83"/>
  <c r="M14" i="83" s="1"/>
  <c r="P13" i="83"/>
  <c r="N13" i="83"/>
  <c r="O13" i="83" s="1"/>
  <c r="L13" i="83"/>
  <c r="M13" i="83" s="1"/>
  <c r="P12" i="83"/>
  <c r="N12" i="83"/>
  <c r="O12" i="83" s="1"/>
  <c r="L12" i="83"/>
  <c r="M12" i="83" s="1"/>
  <c r="G35" i="82"/>
  <c r="F35" i="82"/>
  <c r="E35" i="82"/>
  <c r="H27" i="82"/>
  <c r="H26" i="82"/>
  <c r="H25" i="82"/>
  <c r="H24" i="82"/>
  <c r="H23" i="82"/>
  <c r="H22" i="82"/>
  <c r="H21" i="82"/>
  <c r="H20" i="82"/>
  <c r="H19" i="82"/>
  <c r="H18" i="82"/>
  <c r="H17" i="82"/>
  <c r="H16" i="82"/>
  <c r="H14" i="82"/>
  <c r="H13" i="82"/>
  <c r="H12" i="82"/>
  <c r="H11" i="82"/>
  <c r="H10" i="82"/>
  <c r="E5" i="82"/>
  <c r="E4" i="82"/>
  <c r="D33" i="81"/>
  <c r="N32" i="81"/>
  <c r="N31" i="81"/>
  <c r="M31" i="81"/>
  <c r="M33" i="81" s="1"/>
  <c r="M34" i="81" s="1"/>
  <c r="L31" i="81"/>
  <c r="L33" i="81" s="1"/>
  <c r="L34" i="81" s="1"/>
  <c r="K31" i="81"/>
  <c r="K33" i="81" s="1"/>
  <c r="K34" i="81" s="1"/>
  <c r="J31" i="81"/>
  <c r="J33" i="81" s="1"/>
  <c r="J34" i="81" s="1"/>
  <c r="I31" i="81"/>
  <c r="I33" i="81" s="1"/>
  <c r="I34" i="81" s="1"/>
  <c r="H31" i="81"/>
  <c r="H33" i="81" s="1"/>
  <c r="H34" i="81" s="1"/>
  <c r="G31" i="81"/>
  <c r="G33" i="81" s="1"/>
  <c r="G34" i="81" s="1"/>
  <c r="F31" i="81"/>
  <c r="F33" i="81" s="1"/>
  <c r="F34" i="81" s="1"/>
  <c r="E31" i="81"/>
  <c r="E33" i="81" s="1"/>
  <c r="E34" i="81" s="1"/>
  <c r="H5" i="81"/>
  <c r="P36" i="80"/>
  <c r="N36" i="80"/>
  <c r="J36" i="80"/>
  <c r="H36" i="80"/>
  <c r="F36" i="80"/>
  <c r="E36" i="80"/>
  <c r="L30" i="80"/>
  <c r="G30" i="80"/>
  <c r="L29" i="80"/>
  <c r="G29" i="80"/>
  <c r="L28" i="80"/>
  <c r="G28" i="80"/>
  <c r="L27" i="80"/>
  <c r="G27" i="80"/>
  <c r="L26" i="80"/>
  <c r="G26" i="80"/>
  <c r="L25" i="80"/>
  <c r="G25" i="80"/>
  <c r="L24" i="80"/>
  <c r="G24" i="80"/>
  <c r="L23" i="80"/>
  <c r="G23" i="80"/>
  <c r="L22" i="80"/>
  <c r="G22" i="80"/>
  <c r="L21" i="80"/>
  <c r="G21" i="80"/>
  <c r="L20" i="80"/>
  <c r="G20" i="80"/>
  <c r="L19" i="80"/>
  <c r="G19" i="80"/>
  <c r="L18" i="80"/>
  <c r="G18" i="80"/>
  <c r="L17" i="80"/>
  <c r="G17" i="80"/>
  <c r="L16" i="80"/>
  <c r="G16" i="80"/>
  <c r="L15" i="80"/>
  <c r="G15" i="80"/>
  <c r="L14" i="80"/>
  <c r="G14" i="80"/>
  <c r="L13" i="80"/>
  <c r="G13" i="80"/>
  <c r="L12" i="80"/>
  <c r="G12" i="80"/>
  <c r="L11" i="80"/>
  <c r="G11" i="80"/>
  <c r="I5" i="80"/>
  <c r="R37" i="79"/>
  <c r="P37" i="79"/>
  <c r="N37" i="79"/>
  <c r="J37" i="79"/>
  <c r="H37" i="79"/>
  <c r="F37" i="79"/>
  <c r="E37" i="79"/>
  <c r="S31" i="79"/>
  <c r="M31" i="79"/>
  <c r="S30" i="79"/>
  <c r="M30" i="79"/>
  <c r="S29" i="79"/>
  <c r="M29" i="79"/>
  <c r="S28" i="79"/>
  <c r="M28" i="79"/>
  <c r="S27" i="79"/>
  <c r="M27" i="79"/>
  <c r="S26" i="79"/>
  <c r="M26" i="79"/>
  <c r="S25" i="79"/>
  <c r="M25" i="79"/>
  <c r="S24" i="79"/>
  <c r="M24" i="79"/>
  <c r="S23" i="79"/>
  <c r="M23" i="79"/>
  <c r="S22" i="79"/>
  <c r="M22" i="79"/>
  <c r="S21" i="79"/>
  <c r="M21" i="79"/>
  <c r="S20" i="79"/>
  <c r="M20" i="79"/>
  <c r="S19" i="79"/>
  <c r="M19" i="79"/>
  <c r="S18" i="79"/>
  <c r="M18" i="79"/>
  <c r="S17" i="79"/>
  <c r="M17" i="79"/>
  <c r="S16" i="79"/>
  <c r="M16" i="79"/>
  <c r="S15" i="79"/>
  <c r="M15" i="79"/>
  <c r="S14" i="79"/>
  <c r="M14" i="79"/>
  <c r="S13" i="79"/>
  <c r="M13" i="79"/>
  <c r="S12" i="79"/>
  <c r="Q12" i="79"/>
  <c r="M12" i="79"/>
  <c r="Z33" i="78"/>
  <c r="X33" i="78"/>
  <c r="V33" i="78"/>
  <c r="U33" i="78"/>
  <c r="T33" i="78"/>
  <c r="S33" i="78"/>
  <c r="O33" i="78"/>
  <c r="M33" i="78"/>
  <c r="K33" i="78"/>
  <c r="J33" i="78"/>
  <c r="Q32" i="78"/>
  <c r="L32" i="78"/>
  <c r="H32" i="78"/>
  <c r="F32" i="78"/>
  <c r="E32" i="78"/>
  <c r="R31" i="78"/>
  <c r="I31" i="78"/>
  <c r="G31" i="78"/>
  <c r="AA30" i="78"/>
  <c r="R30" i="78"/>
  <c r="I30" i="78"/>
  <c r="G30" i="78"/>
  <c r="AA29" i="78"/>
  <c r="R29" i="78"/>
  <c r="I29" i="78"/>
  <c r="G29" i="78"/>
  <c r="AA28" i="78"/>
  <c r="R28" i="78"/>
  <c r="I28" i="78"/>
  <c r="G28" i="78"/>
  <c r="AA27" i="78"/>
  <c r="R27" i="78"/>
  <c r="I27" i="78"/>
  <c r="G27" i="78"/>
  <c r="AA26" i="78"/>
  <c r="R26" i="78"/>
  <c r="I26" i="78"/>
  <c r="G26" i="78"/>
  <c r="AA25" i="78"/>
  <c r="R25" i="78"/>
  <c r="I25" i="78"/>
  <c r="G25" i="78"/>
  <c r="AA24" i="78"/>
  <c r="R24" i="78"/>
  <c r="I24" i="78"/>
  <c r="G24" i="78"/>
  <c r="AA23" i="78"/>
  <c r="R23" i="78"/>
  <c r="I23" i="78"/>
  <c r="G23" i="78"/>
  <c r="AA22" i="78"/>
  <c r="R22" i="78"/>
  <c r="I22" i="78"/>
  <c r="G22" i="78"/>
  <c r="AA21" i="78"/>
  <c r="R21" i="78"/>
  <c r="I21" i="78"/>
  <c r="G21" i="78"/>
  <c r="AA20" i="78"/>
  <c r="R20" i="78"/>
  <c r="I20" i="78"/>
  <c r="G20" i="78"/>
  <c r="AA19" i="78"/>
  <c r="R19" i="78"/>
  <c r="I19" i="78"/>
  <c r="G19" i="78"/>
  <c r="AA18" i="78"/>
  <c r="R18" i="78"/>
  <c r="I18" i="78"/>
  <c r="G18" i="78"/>
  <c r="AA17" i="78"/>
  <c r="R17" i="78"/>
  <c r="I17" i="78"/>
  <c r="G17" i="78"/>
  <c r="AA16" i="78"/>
  <c r="R16" i="78"/>
  <c r="I16" i="78"/>
  <c r="G16" i="78"/>
  <c r="AA15" i="78"/>
  <c r="R15" i="78"/>
  <c r="I15" i="78"/>
  <c r="G15" i="78"/>
  <c r="AA14" i="78"/>
  <c r="R14" i="78"/>
  <c r="I14" i="78"/>
  <c r="G14" i="78"/>
  <c r="AA13" i="78"/>
  <c r="R13" i="78"/>
  <c r="I13" i="78"/>
  <c r="G13" i="78"/>
  <c r="AA12" i="78"/>
  <c r="R12" i="78"/>
  <c r="I12" i="78"/>
  <c r="G12" i="78"/>
  <c r="AA11" i="78"/>
  <c r="R11" i="78"/>
  <c r="I11" i="78"/>
  <c r="G11" i="78"/>
  <c r="J34" i="77"/>
  <c r="I34" i="77"/>
  <c r="G34" i="77"/>
  <c r="F34" i="77"/>
  <c r="E34" i="77"/>
  <c r="D30" i="77"/>
  <c r="D29" i="77"/>
  <c r="D28" i="77"/>
  <c r="D27" i="77"/>
  <c r="B27" i="77"/>
  <c r="D26" i="77"/>
  <c r="B26" i="77"/>
  <c r="D25" i="77"/>
  <c r="B25" i="77"/>
  <c r="D24" i="77"/>
  <c r="B24" i="77"/>
  <c r="D23" i="77"/>
  <c r="B23" i="77"/>
  <c r="D22" i="77"/>
  <c r="B22" i="77"/>
  <c r="D21" i="77"/>
  <c r="B21" i="77"/>
  <c r="D20" i="77"/>
  <c r="B20" i="77"/>
  <c r="D19" i="77"/>
  <c r="B19" i="77"/>
  <c r="D18" i="77"/>
  <c r="B18" i="77"/>
  <c r="D17" i="77"/>
  <c r="B17" i="77"/>
  <c r="D16" i="77"/>
  <c r="B16" i="77"/>
  <c r="D15" i="77"/>
  <c r="B15" i="77"/>
  <c r="D14" i="77"/>
  <c r="B14" i="77"/>
  <c r="D13" i="77"/>
  <c r="B13" i="77"/>
  <c r="D12" i="77"/>
  <c r="B12" i="77"/>
  <c r="D11" i="77"/>
  <c r="B11" i="77"/>
  <c r="D10" i="77"/>
  <c r="B10" i="77"/>
  <c r="G5" i="77"/>
  <c r="H4" i="77"/>
  <c r="G4" i="77"/>
  <c r="X35" i="76"/>
  <c r="W35" i="76"/>
  <c r="U35" i="76"/>
  <c r="T35" i="76"/>
  <c r="R35" i="76"/>
  <c r="Q35" i="76"/>
  <c r="O35" i="76"/>
  <c r="N35" i="76"/>
  <c r="L35" i="76"/>
  <c r="K35" i="76"/>
  <c r="I35" i="76"/>
  <c r="H35" i="76"/>
  <c r="F35" i="76"/>
  <c r="E35" i="76"/>
  <c r="V31" i="76"/>
  <c r="S31" i="76"/>
  <c r="P31" i="76"/>
  <c r="M31" i="76"/>
  <c r="J31" i="76"/>
  <c r="G31" i="76"/>
  <c r="V30" i="76"/>
  <c r="S30" i="76"/>
  <c r="P30" i="76"/>
  <c r="J30" i="76"/>
  <c r="G30" i="76"/>
  <c r="Y29" i="76"/>
  <c r="V29" i="76"/>
  <c r="S29" i="76"/>
  <c r="P29" i="76"/>
  <c r="M29" i="76"/>
  <c r="J29" i="76"/>
  <c r="G29" i="76"/>
  <c r="Y28" i="76"/>
  <c r="V28" i="76"/>
  <c r="S28" i="76"/>
  <c r="P28" i="76"/>
  <c r="M28" i="76"/>
  <c r="J28" i="76"/>
  <c r="G28" i="76"/>
  <c r="Y27" i="76"/>
  <c r="V27" i="76"/>
  <c r="S27" i="76"/>
  <c r="P27" i="76"/>
  <c r="M27" i="76"/>
  <c r="J27" i="76"/>
  <c r="G27" i="76"/>
  <c r="Y26" i="76"/>
  <c r="V26" i="76"/>
  <c r="S26" i="76"/>
  <c r="P26" i="76"/>
  <c r="M26" i="76"/>
  <c r="J26" i="76"/>
  <c r="G26" i="76"/>
  <c r="Y25" i="76"/>
  <c r="V25" i="76"/>
  <c r="S25" i="76"/>
  <c r="P25" i="76"/>
  <c r="M25" i="76"/>
  <c r="J25" i="76"/>
  <c r="G25" i="76"/>
  <c r="V24" i="76"/>
  <c r="S24" i="76"/>
  <c r="P24" i="76"/>
  <c r="J24" i="76"/>
  <c r="G24" i="76"/>
  <c r="Y23" i="76"/>
  <c r="V23" i="76"/>
  <c r="S23" i="76"/>
  <c r="P23" i="76"/>
  <c r="M23" i="76"/>
  <c r="J23" i="76"/>
  <c r="G23" i="76"/>
  <c r="Y22" i="76"/>
  <c r="V22" i="76"/>
  <c r="S22" i="76"/>
  <c r="P22" i="76"/>
  <c r="M22" i="76"/>
  <c r="J22" i="76"/>
  <c r="G22" i="76"/>
  <c r="Y21" i="76"/>
  <c r="V21" i="76"/>
  <c r="S21" i="76"/>
  <c r="P21" i="76"/>
  <c r="M21" i="76"/>
  <c r="J21" i="76"/>
  <c r="G21" i="76"/>
  <c r="Y20" i="76"/>
  <c r="V20" i="76"/>
  <c r="S20" i="76"/>
  <c r="P20" i="76"/>
  <c r="M20" i="76"/>
  <c r="J20" i="76"/>
  <c r="G20" i="76"/>
  <c r="Y19" i="76"/>
  <c r="V19" i="76"/>
  <c r="S19" i="76"/>
  <c r="P19" i="76"/>
  <c r="M19" i="76"/>
  <c r="J19" i="76"/>
  <c r="G19" i="76"/>
  <c r="Y18" i="76"/>
  <c r="V18" i="76"/>
  <c r="S18" i="76"/>
  <c r="P18" i="76"/>
  <c r="M18" i="76"/>
  <c r="J18" i="76"/>
  <c r="G18" i="76"/>
  <c r="Y17" i="76"/>
  <c r="V17" i="76"/>
  <c r="S17" i="76"/>
  <c r="P17" i="76"/>
  <c r="M17" i="76"/>
  <c r="J17" i="76"/>
  <c r="G17" i="76"/>
  <c r="Y16" i="76"/>
  <c r="V16" i="76"/>
  <c r="S16" i="76"/>
  <c r="P16" i="76"/>
  <c r="M16" i="76"/>
  <c r="J16" i="76"/>
  <c r="G16" i="76"/>
  <c r="Y15" i="76"/>
  <c r="V15" i="76"/>
  <c r="S15" i="76"/>
  <c r="P15" i="76"/>
  <c r="M15" i="76"/>
  <c r="J15" i="76"/>
  <c r="G15" i="76"/>
  <c r="Y14" i="76"/>
  <c r="V14" i="76"/>
  <c r="S14" i="76"/>
  <c r="P14" i="76"/>
  <c r="M14" i="76"/>
  <c r="J14" i="76"/>
  <c r="G14" i="76"/>
  <c r="Y13" i="76"/>
  <c r="V13" i="76"/>
  <c r="S13" i="76"/>
  <c r="P13" i="76"/>
  <c r="M13" i="76"/>
  <c r="J13" i="76"/>
  <c r="G13" i="76"/>
  <c r="Y12" i="76"/>
  <c r="V12" i="76"/>
  <c r="S12" i="76"/>
  <c r="P12" i="76"/>
  <c r="M12" i="76"/>
  <c r="J12" i="76"/>
  <c r="G12" i="76"/>
  <c r="Y11" i="76"/>
  <c r="V11" i="76"/>
  <c r="S11" i="76"/>
  <c r="P11" i="76"/>
  <c r="M11" i="76"/>
  <c r="J11" i="76"/>
  <c r="G11" i="76"/>
  <c r="N34" i="75"/>
  <c r="L34" i="75"/>
  <c r="I34" i="75"/>
  <c r="F34" i="75"/>
  <c r="K30" i="75"/>
  <c r="M30" i="75" s="1"/>
  <c r="H30" i="75"/>
  <c r="J30" i="75" s="1"/>
  <c r="E30" i="75"/>
  <c r="G30" i="75" s="1"/>
  <c r="D30" i="75"/>
  <c r="K29" i="75"/>
  <c r="M29" i="75" s="1"/>
  <c r="H29" i="75"/>
  <c r="J29" i="75" s="1"/>
  <c r="E29" i="75"/>
  <c r="G29" i="75" s="1"/>
  <c r="D29" i="75"/>
  <c r="K28" i="75"/>
  <c r="O28" i="75" s="1"/>
  <c r="H28" i="75"/>
  <c r="J28" i="75" s="1"/>
  <c r="E28" i="75"/>
  <c r="G28" i="75" s="1"/>
  <c r="D28" i="75"/>
  <c r="K27" i="75"/>
  <c r="M27" i="75" s="1"/>
  <c r="H27" i="75"/>
  <c r="J27" i="75" s="1"/>
  <c r="E27" i="75"/>
  <c r="G27" i="75" s="1"/>
  <c r="D27" i="75"/>
  <c r="K26" i="75"/>
  <c r="M26" i="75" s="1"/>
  <c r="H26" i="75"/>
  <c r="J26" i="75" s="1"/>
  <c r="E26" i="75"/>
  <c r="G26" i="75" s="1"/>
  <c r="D26" i="75"/>
  <c r="K25" i="75"/>
  <c r="M25" i="75" s="1"/>
  <c r="H25" i="75"/>
  <c r="J25" i="75" s="1"/>
  <c r="E25" i="75"/>
  <c r="G25" i="75" s="1"/>
  <c r="D25" i="75"/>
  <c r="K24" i="75"/>
  <c r="O24" i="75" s="1"/>
  <c r="H24" i="75"/>
  <c r="J24" i="75" s="1"/>
  <c r="E24" i="75"/>
  <c r="G24" i="75" s="1"/>
  <c r="D24" i="75"/>
  <c r="K23" i="75"/>
  <c r="O23" i="75" s="1"/>
  <c r="H23" i="75"/>
  <c r="J23" i="75" s="1"/>
  <c r="E23" i="75"/>
  <c r="G23" i="75" s="1"/>
  <c r="D23" i="75"/>
  <c r="K22" i="75"/>
  <c r="O22" i="75" s="1"/>
  <c r="H22" i="75"/>
  <c r="J22" i="75" s="1"/>
  <c r="E22" i="75"/>
  <c r="G22" i="75" s="1"/>
  <c r="D22" i="75"/>
  <c r="K21" i="75"/>
  <c r="M21" i="75" s="1"/>
  <c r="H21" i="75"/>
  <c r="J21" i="75" s="1"/>
  <c r="E21" i="75"/>
  <c r="G21" i="75" s="1"/>
  <c r="D21" i="75"/>
  <c r="K20" i="75"/>
  <c r="O20" i="75" s="1"/>
  <c r="H20" i="75"/>
  <c r="J20" i="75" s="1"/>
  <c r="E20" i="75"/>
  <c r="G20" i="75" s="1"/>
  <c r="D20" i="75"/>
  <c r="K19" i="75"/>
  <c r="O19" i="75" s="1"/>
  <c r="H19" i="75"/>
  <c r="J19" i="75" s="1"/>
  <c r="E19" i="75"/>
  <c r="G19" i="75" s="1"/>
  <c r="D19" i="75"/>
  <c r="K18" i="75"/>
  <c r="O18" i="75" s="1"/>
  <c r="H18" i="75"/>
  <c r="J18" i="75" s="1"/>
  <c r="E18" i="75"/>
  <c r="G18" i="75" s="1"/>
  <c r="D18" i="75"/>
  <c r="K17" i="75"/>
  <c r="M17" i="75" s="1"/>
  <c r="H17" i="75"/>
  <c r="J17" i="75" s="1"/>
  <c r="E17" i="75"/>
  <c r="G17" i="75" s="1"/>
  <c r="D17" i="75"/>
  <c r="K16" i="75"/>
  <c r="O16" i="75" s="1"/>
  <c r="H16" i="75"/>
  <c r="J16" i="75" s="1"/>
  <c r="E16" i="75"/>
  <c r="G16" i="75" s="1"/>
  <c r="D16" i="75"/>
  <c r="K15" i="75"/>
  <c r="M15" i="75" s="1"/>
  <c r="H15" i="75"/>
  <c r="J15" i="75" s="1"/>
  <c r="E15" i="75"/>
  <c r="G15" i="75" s="1"/>
  <c r="D15" i="75"/>
  <c r="K14" i="75"/>
  <c r="O14" i="75" s="1"/>
  <c r="H14" i="75"/>
  <c r="J14" i="75" s="1"/>
  <c r="E14" i="75"/>
  <c r="G14" i="75" s="1"/>
  <c r="D14" i="75"/>
  <c r="K13" i="75"/>
  <c r="M13" i="75" s="1"/>
  <c r="H13" i="75"/>
  <c r="J13" i="75" s="1"/>
  <c r="E13" i="75"/>
  <c r="G13" i="75" s="1"/>
  <c r="D13" i="75"/>
  <c r="K12" i="75"/>
  <c r="O12" i="75" s="1"/>
  <c r="H12" i="75"/>
  <c r="J12" i="75" s="1"/>
  <c r="E12" i="75"/>
  <c r="G12" i="75" s="1"/>
  <c r="D12" i="75"/>
  <c r="K11" i="75"/>
  <c r="O11" i="75" s="1"/>
  <c r="H11" i="75"/>
  <c r="J11" i="75" s="1"/>
  <c r="E11" i="75"/>
  <c r="G11" i="75" s="1"/>
  <c r="D11" i="75"/>
  <c r="K10" i="75"/>
  <c r="M10" i="75" s="1"/>
  <c r="H10" i="75"/>
  <c r="J10" i="75" s="1"/>
  <c r="E10" i="75"/>
  <c r="G10" i="75" s="1"/>
  <c r="D10" i="75"/>
  <c r="J34" i="74"/>
  <c r="I34" i="74"/>
  <c r="H34" i="74"/>
  <c r="G34" i="74"/>
  <c r="F34" i="74"/>
  <c r="E34" i="74"/>
  <c r="M31" i="74"/>
  <c r="L31" i="74"/>
  <c r="K31" i="74"/>
  <c r="M30" i="74"/>
  <c r="L30" i="74"/>
  <c r="K30" i="74"/>
  <c r="M29" i="74"/>
  <c r="L29" i="74"/>
  <c r="K29" i="74"/>
  <c r="M28" i="74"/>
  <c r="L28" i="74"/>
  <c r="K28" i="74"/>
  <c r="M27" i="74"/>
  <c r="L27" i="74"/>
  <c r="K27" i="74"/>
  <c r="M26" i="74"/>
  <c r="L26" i="74"/>
  <c r="K26" i="74"/>
  <c r="M25" i="74"/>
  <c r="L25" i="74"/>
  <c r="K25" i="74"/>
  <c r="M24" i="74"/>
  <c r="L24" i="74"/>
  <c r="K24" i="74"/>
  <c r="M23" i="74"/>
  <c r="L23" i="74"/>
  <c r="K23" i="74"/>
  <c r="M22" i="74"/>
  <c r="L22" i="74"/>
  <c r="K22" i="74"/>
  <c r="M21" i="74"/>
  <c r="L21" i="74"/>
  <c r="K21" i="74"/>
  <c r="M20" i="74"/>
  <c r="L20" i="74"/>
  <c r="K20" i="74"/>
  <c r="M19" i="74"/>
  <c r="L19" i="74"/>
  <c r="K19" i="74"/>
  <c r="M18" i="74"/>
  <c r="L18" i="74"/>
  <c r="K18" i="74"/>
  <c r="M17" i="74"/>
  <c r="L17" i="74"/>
  <c r="K17" i="74"/>
  <c r="M16" i="74"/>
  <c r="L16" i="74"/>
  <c r="K16" i="74"/>
  <c r="M15" i="74"/>
  <c r="L15" i="74"/>
  <c r="K15" i="74"/>
  <c r="M14" i="74"/>
  <c r="L14" i="74"/>
  <c r="K14" i="74"/>
  <c r="M13" i="74"/>
  <c r="L13" i="74"/>
  <c r="K13" i="74"/>
  <c r="M12" i="74"/>
  <c r="L12" i="74"/>
  <c r="K12" i="74"/>
  <c r="F5" i="74"/>
  <c r="R35" i="73"/>
  <c r="R34" i="73"/>
  <c r="N34" i="73"/>
  <c r="M34" i="73"/>
  <c r="K34" i="73"/>
  <c r="I34" i="73"/>
  <c r="G34" i="73"/>
  <c r="F34" i="73"/>
  <c r="E34" i="73"/>
  <c r="R33" i="73"/>
  <c r="J29" i="73" s="1"/>
  <c r="L33" i="73"/>
  <c r="J33" i="73"/>
  <c r="R32" i="73"/>
  <c r="J28" i="73" s="1"/>
  <c r="L32" i="73"/>
  <c r="R31" i="73"/>
  <c r="L31" i="73"/>
  <c r="J31" i="73"/>
  <c r="H31" i="73"/>
  <c r="R30" i="73"/>
  <c r="J26" i="73" s="1"/>
  <c r="L30" i="73"/>
  <c r="J30" i="73"/>
  <c r="H30" i="73"/>
  <c r="R29" i="73"/>
  <c r="L29" i="73"/>
  <c r="H29" i="73"/>
  <c r="R28" i="73"/>
  <c r="J24" i="73" s="1"/>
  <c r="L28" i="73"/>
  <c r="H28" i="73"/>
  <c r="R27" i="73"/>
  <c r="J23" i="73" s="1"/>
  <c r="L27" i="73"/>
  <c r="J27" i="73"/>
  <c r="H27" i="73"/>
  <c r="R26" i="73"/>
  <c r="J22" i="73" s="1"/>
  <c r="L26" i="73"/>
  <c r="H26" i="73"/>
  <c r="R25" i="73"/>
  <c r="J21" i="73" s="1"/>
  <c r="L25" i="73"/>
  <c r="J25" i="73"/>
  <c r="H25" i="73"/>
  <c r="R24" i="73"/>
  <c r="J20" i="73" s="1"/>
  <c r="L24" i="73"/>
  <c r="H24" i="73"/>
  <c r="R23" i="73"/>
  <c r="L23" i="73"/>
  <c r="H23" i="73"/>
  <c r="R22" i="73"/>
  <c r="L22" i="73"/>
  <c r="H22" i="73"/>
  <c r="R21" i="73"/>
  <c r="L21" i="73"/>
  <c r="H21" i="73"/>
  <c r="R20" i="73"/>
  <c r="J16" i="73" s="1"/>
  <c r="L20" i="73"/>
  <c r="H20" i="73"/>
  <c r="R19" i="73"/>
  <c r="J15" i="73" s="1"/>
  <c r="L19" i="73"/>
  <c r="J19" i="73"/>
  <c r="H19" i="73"/>
  <c r="R18" i="73"/>
  <c r="J14" i="73" s="1"/>
  <c r="L18" i="73"/>
  <c r="J18" i="73"/>
  <c r="H18" i="73"/>
  <c r="R17" i="73"/>
  <c r="J13" i="73" s="1"/>
  <c r="L17" i="73"/>
  <c r="J17" i="73"/>
  <c r="H17" i="73"/>
  <c r="R16" i="73"/>
  <c r="J12" i="73" s="1"/>
  <c r="L16" i="73"/>
  <c r="H16" i="73"/>
  <c r="R15" i="73"/>
  <c r="L15" i="73"/>
  <c r="H15" i="73"/>
  <c r="L14" i="73"/>
  <c r="H14" i="73"/>
  <c r="L13" i="73"/>
  <c r="H13" i="73"/>
  <c r="L12" i="73"/>
  <c r="H12" i="73"/>
  <c r="L11" i="73"/>
  <c r="H11" i="73"/>
  <c r="I35" i="72"/>
  <c r="H35" i="72"/>
  <c r="F35" i="72"/>
  <c r="E35" i="72"/>
  <c r="G31" i="72"/>
  <c r="L30" i="72"/>
  <c r="K30" i="72"/>
  <c r="J30" i="72"/>
  <c r="G30" i="72"/>
  <c r="L29" i="72"/>
  <c r="K29" i="72"/>
  <c r="J29" i="72"/>
  <c r="G29" i="72"/>
  <c r="L28" i="72"/>
  <c r="K28" i="72"/>
  <c r="J28" i="72"/>
  <c r="G28" i="72"/>
  <c r="L27" i="72"/>
  <c r="K27" i="72"/>
  <c r="J27" i="72"/>
  <c r="G27" i="72"/>
  <c r="L26" i="72"/>
  <c r="K26" i="72"/>
  <c r="J26" i="72"/>
  <c r="G26" i="72"/>
  <c r="L25" i="72"/>
  <c r="K25" i="72"/>
  <c r="J25" i="72"/>
  <c r="G25" i="72"/>
  <c r="L24" i="72"/>
  <c r="K24" i="72"/>
  <c r="J24" i="72"/>
  <c r="G24" i="72"/>
  <c r="L23" i="72"/>
  <c r="K23" i="72"/>
  <c r="J23" i="72"/>
  <c r="G23" i="72"/>
  <c r="L22" i="72"/>
  <c r="K22" i="72"/>
  <c r="J22" i="72"/>
  <c r="G22" i="72"/>
  <c r="L21" i="72"/>
  <c r="K21" i="72"/>
  <c r="J21" i="72"/>
  <c r="G21" i="72"/>
  <c r="L20" i="72"/>
  <c r="K20" i="72"/>
  <c r="J20" i="72"/>
  <c r="G20" i="72"/>
  <c r="L19" i="72"/>
  <c r="K19" i="72"/>
  <c r="J19" i="72"/>
  <c r="G19" i="72"/>
  <c r="L18" i="72"/>
  <c r="K18" i="72"/>
  <c r="J18" i="72"/>
  <c r="G18" i="72"/>
  <c r="L17" i="72"/>
  <c r="K17" i="72"/>
  <c r="J17" i="72"/>
  <c r="G17" i="72"/>
  <c r="L16" i="72"/>
  <c r="K16" i="72"/>
  <c r="J16" i="72"/>
  <c r="G16" i="72"/>
  <c r="L15" i="72"/>
  <c r="K15" i="72"/>
  <c r="J15" i="72"/>
  <c r="G15" i="72"/>
  <c r="L14" i="72"/>
  <c r="K14" i="72"/>
  <c r="J14" i="72"/>
  <c r="G14" i="72"/>
  <c r="L13" i="72"/>
  <c r="K13" i="72"/>
  <c r="J13" i="72"/>
  <c r="G13" i="72"/>
  <c r="L12" i="72"/>
  <c r="K12" i="72"/>
  <c r="J12" i="72"/>
  <c r="G12" i="72"/>
  <c r="L11" i="72"/>
  <c r="K11" i="72"/>
  <c r="J11" i="72"/>
  <c r="G11" i="72"/>
  <c r="G5" i="72"/>
  <c r="J34" i="71"/>
  <c r="H34" i="71"/>
  <c r="F34" i="71"/>
  <c r="E34" i="71"/>
  <c r="K31" i="71"/>
  <c r="I31" i="71"/>
  <c r="G31" i="71"/>
  <c r="M31" i="71" s="1"/>
  <c r="L30" i="71"/>
  <c r="K30" i="71"/>
  <c r="I30" i="71"/>
  <c r="G30" i="71"/>
  <c r="L29" i="71"/>
  <c r="K29" i="71"/>
  <c r="I29" i="71"/>
  <c r="G29" i="71"/>
  <c r="L28" i="71"/>
  <c r="K28" i="71"/>
  <c r="I28" i="71"/>
  <c r="G28" i="71"/>
  <c r="L27" i="71"/>
  <c r="K27" i="71"/>
  <c r="I27" i="71"/>
  <c r="G27" i="71"/>
  <c r="L26" i="71"/>
  <c r="K26" i="71"/>
  <c r="I26" i="71"/>
  <c r="G26" i="71"/>
  <c r="L25" i="71"/>
  <c r="K25" i="71"/>
  <c r="I25" i="71"/>
  <c r="G25" i="71"/>
  <c r="L24" i="71"/>
  <c r="K24" i="71"/>
  <c r="I24" i="71"/>
  <c r="G24" i="71"/>
  <c r="L23" i="71"/>
  <c r="K23" i="71"/>
  <c r="I23" i="71"/>
  <c r="G23" i="71"/>
  <c r="L22" i="71"/>
  <c r="K22" i="71"/>
  <c r="I22" i="71"/>
  <c r="G22" i="71"/>
  <c r="L21" i="71"/>
  <c r="K21" i="71"/>
  <c r="I21" i="71"/>
  <c r="G21" i="71"/>
  <c r="L20" i="71"/>
  <c r="K20" i="71"/>
  <c r="I20" i="71"/>
  <c r="G20" i="71"/>
  <c r="M20" i="71" s="1"/>
  <c r="L19" i="71"/>
  <c r="K19" i="71"/>
  <c r="I19" i="71"/>
  <c r="G19" i="71"/>
  <c r="L18" i="71"/>
  <c r="K18" i="71"/>
  <c r="I18" i="71"/>
  <c r="G18" i="71"/>
  <c r="M18" i="71" s="1"/>
  <c r="L17" i="71"/>
  <c r="K17" i="71"/>
  <c r="I17" i="71"/>
  <c r="G17" i="71"/>
  <c r="L16" i="71"/>
  <c r="K16" i="71"/>
  <c r="I16" i="71"/>
  <c r="G16" i="71"/>
  <c r="L15" i="71"/>
  <c r="K15" i="71"/>
  <c r="I15" i="71"/>
  <c r="G15" i="71"/>
  <c r="L14" i="71"/>
  <c r="K14" i="71"/>
  <c r="I14" i="71"/>
  <c r="G14" i="71"/>
  <c r="L13" i="71"/>
  <c r="K13" i="71"/>
  <c r="I13" i="71"/>
  <c r="G13" i="71"/>
  <c r="L12" i="71"/>
  <c r="K12" i="71"/>
  <c r="I12" i="71"/>
  <c r="G12" i="71"/>
  <c r="B12" i="71"/>
  <c r="L11" i="71"/>
  <c r="K11" i="71"/>
  <c r="I11" i="71"/>
  <c r="G11" i="71"/>
  <c r="B11" i="71"/>
  <c r="G5" i="71"/>
  <c r="I36" i="70"/>
  <c r="H36" i="70"/>
  <c r="F36" i="70"/>
  <c r="E33" i="70"/>
  <c r="E32" i="70"/>
  <c r="J31" i="70"/>
  <c r="E31" i="70"/>
  <c r="G31" i="70" s="1"/>
  <c r="D31" i="70"/>
  <c r="J30" i="70"/>
  <c r="E30" i="70"/>
  <c r="G30" i="70" s="1"/>
  <c r="D30" i="70"/>
  <c r="J29" i="70"/>
  <c r="E29" i="70"/>
  <c r="G29" i="70" s="1"/>
  <c r="D29" i="70"/>
  <c r="J28" i="70"/>
  <c r="E28" i="70"/>
  <c r="G28" i="70" s="1"/>
  <c r="D28" i="70"/>
  <c r="J27" i="70"/>
  <c r="E27" i="70"/>
  <c r="G27" i="70" s="1"/>
  <c r="D27" i="70"/>
  <c r="J26" i="70"/>
  <c r="E26" i="70"/>
  <c r="G26" i="70" s="1"/>
  <c r="D26" i="70"/>
  <c r="J25" i="70"/>
  <c r="E25" i="70"/>
  <c r="G25" i="70" s="1"/>
  <c r="D25" i="70"/>
  <c r="J24" i="70"/>
  <c r="E24" i="70"/>
  <c r="G24" i="70" s="1"/>
  <c r="D24" i="70"/>
  <c r="J23" i="70"/>
  <c r="E23" i="70"/>
  <c r="G23" i="70" s="1"/>
  <c r="D23" i="70"/>
  <c r="J22" i="70"/>
  <c r="E22" i="70"/>
  <c r="G22" i="70" s="1"/>
  <c r="D22" i="70"/>
  <c r="J21" i="70"/>
  <c r="E21" i="70"/>
  <c r="G21" i="70" s="1"/>
  <c r="D21" i="70"/>
  <c r="J20" i="70"/>
  <c r="E20" i="70"/>
  <c r="G20" i="70" s="1"/>
  <c r="D20" i="70"/>
  <c r="J19" i="70"/>
  <c r="E19" i="70"/>
  <c r="G19" i="70" s="1"/>
  <c r="D19" i="70"/>
  <c r="J18" i="70"/>
  <c r="E18" i="70"/>
  <c r="G18" i="70" s="1"/>
  <c r="D18" i="70"/>
  <c r="J17" i="70"/>
  <c r="E17" i="70"/>
  <c r="G17" i="70" s="1"/>
  <c r="D17" i="70"/>
  <c r="J16" i="70"/>
  <c r="E16" i="70"/>
  <c r="G16" i="70" s="1"/>
  <c r="D16" i="70"/>
  <c r="J15" i="70"/>
  <c r="E15" i="70"/>
  <c r="G15" i="70" s="1"/>
  <c r="D15" i="70"/>
  <c r="J14" i="70"/>
  <c r="E14" i="70"/>
  <c r="G14" i="70" s="1"/>
  <c r="D14" i="70"/>
  <c r="J13" i="70"/>
  <c r="E13" i="70"/>
  <c r="G13" i="70" s="1"/>
  <c r="D13" i="70"/>
  <c r="J12" i="70"/>
  <c r="E12" i="70"/>
  <c r="G12" i="70" s="1"/>
  <c r="D12" i="70"/>
  <c r="J11" i="70"/>
  <c r="E11" i="70"/>
  <c r="G11" i="70" s="1"/>
  <c r="D11" i="70"/>
  <c r="V34" i="69"/>
  <c r="T34" i="69"/>
  <c r="P34" i="69"/>
  <c r="N34" i="69"/>
  <c r="J34" i="69"/>
  <c r="H34" i="69"/>
  <c r="F34" i="69"/>
  <c r="E34" i="69"/>
  <c r="I33" i="69"/>
  <c r="G33" i="69"/>
  <c r="I32" i="69"/>
  <c r="G32" i="69"/>
  <c r="R31" i="69"/>
  <c r="Q31" i="69"/>
  <c r="O31" i="69"/>
  <c r="L31" i="69"/>
  <c r="K31" i="69"/>
  <c r="I31" i="69"/>
  <c r="G31" i="69"/>
  <c r="X30" i="69"/>
  <c r="W30" i="69"/>
  <c r="U30" i="69"/>
  <c r="R30" i="69"/>
  <c r="Q30" i="69"/>
  <c r="O30" i="69"/>
  <c r="L30" i="69"/>
  <c r="K30" i="69"/>
  <c r="I30" i="69"/>
  <c r="G30" i="69"/>
  <c r="X29" i="69"/>
  <c r="W29" i="69"/>
  <c r="U29" i="69"/>
  <c r="R29" i="69"/>
  <c r="Q29" i="69"/>
  <c r="O29" i="69"/>
  <c r="L29" i="69"/>
  <c r="K29" i="69"/>
  <c r="I29" i="69"/>
  <c r="G29" i="69"/>
  <c r="X28" i="69"/>
  <c r="W28" i="69"/>
  <c r="U28" i="69"/>
  <c r="R28" i="69"/>
  <c r="Q28" i="69"/>
  <c r="O28" i="69"/>
  <c r="L28" i="69"/>
  <c r="K28" i="69"/>
  <c r="I28" i="69"/>
  <c r="G28" i="69"/>
  <c r="X27" i="69"/>
  <c r="W27" i="69"/>
  <c r="U27" i="69"/>
  <c r="R27" i="69"/>
  <c r="Q27" i="69"/>
  <c r="O27" i="69"/>
  <c r="L27" i="69"/>
  <c r="K27" i="69"/>
  <c r="I27" i="69"/>
  <c r="G27" i="69"/>
  <c r="X26" i="69"/>
  <c r="W26" i="69"/>
  <c r="U26" i="69"/>
  <c r="R26" i="69"/>
  <c r="Q26" i="69"/>
  <c r="O26" i="69"/>
  <c r="L26" i="69"/>
  <c r="K26" i="69"/>
  <c r="I26" i="69"/>
  <c r="G26" i="69"/>
  <c r="X25" i="69"/>
  <c r="W25" i="69"/>
  <c r="U25" i="69"/>
  <c r="R25" i="69"/>
  <c r="Q25" i="69"/>
  <c r="O25" i="69"/>
  <c r="L25" i="69"/>
  <c r="K25" i="69"/>
  <c r="I25" i="69"/>
  <c r="G25" i="69"/>
  <c r="X24" i="69"/>
  <c r="W24" i="69"/>
  <c r="U24" i="69"/>
  <c r="R24" i="69"/>
  <c r="Q24" i="69"/>
  <c r="O24" i="69"/>
  <c r="L24" i="69"/>
  <c r="K24" i="69"/>
  <c r="I24" i="69"/>
  <c r="G24" i="69"/>
  <c r="X23" i="69"/>
  <c r="W23" i="69"/>
  <c r="U23" i="69"/>
  <c r="R23" i="69"/>
  <c r="Q23" i="69"/>
  <c r="O23" i="69"/>
  <c r="L23" i="69"/>
  <c r="K23" i="69"/>
  <c r="I23" i="69"/>
  <c r="G23" i="69"/>
  <c r="X22" i="69"/>
  <c r="W22" i="69"/>
  <c r="U22" i="69"/>
  <c r="R22" i="69"/>
  <c r="Q22" i="69"/>
  <c r="O22" i="69"/>
  <c r="L22" i="69"/>
  <c r="K22" i="69"/>
  <c r="I22" i="69"/>
  <c r="G22" i="69"/>
  <c r="X21" i="69"/>
  <c r="W21" i="69"/>
  <c r="U21" i="69"/>
  <c r="R21" i="69"/>
  <c r="Q21" i="69"/>
  <c r="O21" i="69"/>
  <c r="L21" i="69"/>
  <c r="K21" i="69"/>
  <c r="I21" i="69"/>
  <c r="G21" i="69"/>
  <c r="X20" i="69"/>
  <c r="W20" i="69"/>
  <c r="U20" i="69"/>
  <c r="R20" i="69"/>
  <c r="Q20" i="69"/>
  <c r="O20" i="69"/>
  <c r="L20" i="69"/>
  <c r="K20" i="69"/>
  <c r="I20" i="69"/>
  <c r="G20" i="69"/>
  <c r="X19" i="69"/>
  <c r="W19" i="69"/>
  <c r="U19" i="69"/>
  <c r="R19" i="69"/>
  <c r="Q19" i="69"/>
  <c r="O19" i="69"/>
  <c r="L19" i="69"/>
  <c r="K19" i="69"/>
  <c r="I19" i="69"/>
  <c r="G19" i="69"/>
  <c r="X18" i="69"/>
  <c r="W18" i="69"/>
  <c r="U18" i="69"/>
  <c r="R18" i="69"/>
  <c r="Q18" i="69"/>
  <c r="O18" i="69"/>
  <c r="L18" i="69"/>
  <c r="K18" i="69"/>
  <c r="I18" i="69"/>
  <c r="G18" i="69"/>
  <c r="X17" i="69"/>
  <c r="W17" i="69"/>
  <c r="U17" i="69"/>
  <c r="R17" i="69"/>
  <c r="Q17" i="69"/>
  <c r="O17" i="69"/>
  <c r="L17" i="69"/>
  <c r="K17" i="69"/>
  <c r="I17" i="69"/>
  <c r="G17" i="69"/>
  <c r="X16" i="69"/>
  <c r="W16" i="69"/>
  <c r="U16" i="69"/>
  <c r="R16" i="69"/>
  <c r="Q16" i="69"/>
  <c r="O16" i="69"/>
  <c r="L16" i="69"/>
  <c r="K16" i="69"/>
  <c r="I16" i="69"/>
  <c r="G16" i="69"/>
  <c r="X15" i="69"/>
  <c r="W15" i="69"/>
  <c r="U15" i="69"/>
  <c r="R15" i="69"/>
  <c r="Q15" i="69"/>
  <c r="O15" i="69"/>
  <c r="L15" i="69"/>
  <c r="K15" i="69"/>
  <c r="I15" i="69"/>
  <c r="G15" i="69"/>
  <c r="X14" i="69"/>
  <c r="W14" i="69"/>
  <c r="U14" i="69"/>
  <c r="R14" i="69"/>
  <c r="Q14" i="69"/>
  <c r="O14" i="69"/>
  <c r="L14" i="69"/>
  <c r="K14" i="69"/>
  <c r="I14" i="69"/>
  <c r="G14" i="69"/>
  <c r="X13" i="69"/>
  <c r="W13" i="69"/>
  <c r="U13" i="69"/>
  <c r="R13" i="69"/>
  <c r="Q13" i="69"/>
  <c r="O13" i="69"/>
  <c r="L13" i="69"/>
  <c r="K13" i="69"/>
  <c r="I13" i="69"/>
  <c r="G13" i="69"/>
  <c r="X12" i="69"/>
  <c r="W12" i="69"/>
  <c r="U12" i="69"/>
  <c r="R12" i="69"/>
  <c r="Q12" i="69"/>
  <c r="O12" i="69"/>
  <c r="L12" i="69"/>
  <c r="K12" i="69"/>
  <c r="I12" i="69"/>
  <c r="G12" i="69"/>
  <c r="X11" i="69"/>
  <c r="W11" i="69"/>
  <c r="U11" i="69"/>
  <c r="R11" i="69"/>
  <c r="Q11" i="69"/>
  <c r="O11" i="69"/>
  <c r="L11" i="69"/>
  <c r="K11" i="69"/>
  <c r="I11" i="69"/>
  <c r="G11" i="69"/>
  <c r="V34" i="68"/>
  <c r="T34" i="68"/>
  <c r="R34" i="68"/>
  <c r="P34" i="68"/>
  <c r="N34" i="68"/>
  <c r="F32" i="68"/>
  <c r="K32" i="68" s="1"/>
  <c r="E32" i="68"/>
  <c r="D32" i="68"/>
  <c r="F31" i="68"/>
  <c r="J31" i="68" s="1"/>
  <c r="K31" i="68" s="1"/>
  <c r="E31" i="68"/>
  <c r="D31" i="68"/>
  <c r="X30" i="68"/>
  <c r="F30" i="68"/>
  <c r="W30" i="68" s="1"/>
  <c r="E30" i="68"/>
  <c r="D30" i="68"/>
  <c r="X29" i="68"/>
  <c r="F29" i="68"/>
  <c r="W29" i="68" s="1"/>
  <c r="E29" i="68"/>
  <c r="H29" i="68" s="1"/>
  <c r="D29" i="68"/>
  <c r="X28" i="68"/>
  <c r="F28" i="68"/>
  <c r="W28" i="68" s="1"/>
  <c r="E28" i="68"/>
  <c r="D28" i="68"/>
  <c r="X27" i="68"/>
  <c r="F27" i="68"/>
  <c r="W27" i="68" s="1"/>
  <c r="E27" i="68"/>
  <c r="D27" i="68"/>
  <c r="X26" i="68"/>
  <c r="F26" i="68"/>
  <c r="W26" i="68" s="1"/>
  <c r="E26" i="68"/>
  <c r="H26" i="68" s="1"/>
  <c r="D26" i="68"/>
  <c r="X25" i="68"/>
  <c r="F25" i="68"/>
  <c r="W25" i="68" s="1"/>
  <c r="E25" i="68"/>
  <c r="H25" i="68" s="1"/>
  <c r="I25" i="68" s="1"/>
  <c r="D25" i="68"/>
  <c r="X24" i="68"/>
  <c r="F24" i="68"/>
  <c r="J24" i="68" s="1"/>
  <c r="E24" i="68"/>
  <c r="H24" i="68" s="1"/>
  <c r="D24" i="68"/>
  <c r="X23" i="68"/>
  <c r="F23" i="68"/>
  <c r="W23" i="68" s="1"/>
  <c r="E23" i="68"/>
  <c r="H23" i="68" s="1"/>
  <c r="D23" i="68"/>
  <c r="X22" i="68"/>
  <c r="F22" i="68"/>
  <c r="W22" i="68" s="1"/>
  <c r="E22" i="68"/>
  <c r="U22" i="68" s="1"/>
  <c r="D22" i="68"/>
  <c r="X21" i="68"/>
  <c r="F21" i="68"/>
  <c r="W21" i="68" s="1"/>
  <c r="E21" i="68"/>
  <c r="U21" i="68" s="1"/>
  <c r="D21" i="68"/>
  <c r="X20" i="68"/>
  <c r="F20" i="68"/>
  <c r="W20" i="68" s="1"/>
  <c r="E20" i="68"/>
  <c r="U20" i="68" s="1"/>
  <c r="D20" i="68"/>
  <c r="X19" i="68"/>
  <c r="F19" i="68"/>
  <c r="E19" i="68"/>
  <c r="U19" i="68" s="1"/>
  <c r="D19" i="68"/>
  <c r="X18" i="68"/>
  <c r="F18" i="68"/>
  <c r="W18" i="68" s="1"/>
  <c r="E18" i="68"/>
  <c r="U18" i="68" s="1"/>
  <c r="D18" i="68"/>
  <c r="X17" i="68"/>
  <c r="F17" i="68"/>
  <c r="E17" i="68"/>
  <c r="U17" i="68" s="1"/>
  <c r="D17" i="68"/>
  <c r="X16" i="68"/>
  <c r="F16" i="68"/>
  <c r="W16" i="68" s="1"/>
  <c r="E16" i="68"/>
  <c r="U16" i="68" s="1"/>
  <c r="D16" i="68"/>
  <c r="X15" i="68"/>
  <c r="F15" i="68"/>
  <c r="E15" i="68"/>
  <c r="H15" i="68" s="1"/>
  <c r="D15" i="68"/>
  <c r="X14" i="68"/>
  <c r="F14" i="68"/>
  <c r="W14" i="68" s="1"/>
  <c r="E14" i="68"/>
  <c r="U14" i="68" s="1"/>
  <c r="D14" i="68"/>
  <c r="X13" i="68"/>
  <c r="F13" i="68"/>
  <c r="W13" i="68" s="1"/>
  <c r="E13" i="68"/>
  <c r="H13" i="68" s="1"/>
  <c r="D13" i="68"/>
  <c r="X12" i="68"/>
  <c r="F12" i="68"/>
  <c r="W12" i="68" s="1"/>
  <c r="E12" i="68"/>
  <c r="U12" i="68" s="1"/>
  <c r="D12" i="68"/>
  <c r="X11" i="68"/>
  <c r="F11" i="68"/>
  <c r="E11" i="68"/>
  <c r="D11" i="68"/>
  <c r="L5" i="68"/>
  <c r="O35" i="67"/>
  <c r="M35" i="67"/>
  <c r="L35" i="67"/>
  <c r="K35" i="67"/>
  <c r="J35" i="67"/>
  <c r="I35" i="67"/>
  <c r="H35" i="67"/>
  <c r="G35" i="67"/>
  <c r="F35" i="67"/>
  <c r="E35" i="67"/>
  <c r="U35" i="66"/>
  <c r="T35" i="66"/>
  <c r="S35" i="66"/>
  <c r="R35" i="66"/>
  <c r="Q35" i="66"/>
  <c r="P35" i="66"/>
  <c r="O35" i="66"/>
  <c r="N35" i="66"/>
  <c r="M35" i="66"/>
  <c r="L35" i="66"/>
  <c r="K35" i="66"/>
  <c r="J35" i="66"/>
  <c r="I35" i="66"/>
  <c r="H35" i="66"/>
  <c r="G35" i="66"/>
  <c r="F35" i="66"/>
  <c r="E35" i="66"/>
  <c r="M35" i="65"/>
  <c r="M36" i="65" s="1"/>
  <c r="K35" i="65"/>
  <c r="J35" i="65"/>
  <c r="J36" i="65" s="1"/>
  <c r="H35" i="65"/>
  <c r="H36" i="65" s="1"/>
  <c r="F35" i="65"/>
  <c r="E35" i="65"/>
  <c r="E36" i="65" s="1"/>
  <c r="R31" i="65"/>
  <c r="P31" i="65"/>
  <c r="O31" i="65"/>
  <c r="L31" i="65"/>
  <c r="N31" i="65" s="1"/>
  <c r="G31" i="65"/>
  <c r="I31" i="65" s="1"/>
  <c r="R30" i="65"/>
  <c r="P30" i="65"/>
  <c r="O30" i="65"/>
  <c r="L30" i="65"/>
  <c r="N30" i="65" s="1"/>
  <c r="G30" i="65"/>
  <c r="R29" i="65"/>
  <c r="P29" i="65"/>
  <c r="O29" i="65"/>
  <c r="L29" i="65"/>
  <c r="N29" i="65" s="1"/>
  <c r="G29" i="65"/>
  <c r="R28" i="65"/>
  <c r="P28" i="65"/>
  <c r="O28" i="65"/>
  <c r="L28" i="65"/>
  <c r="N28" i="65" s="1"/>
  <c r="G28" i="65"/>
  <c r="R27" i="65"/>
  <c r="P27" i="65"/>
  <c r="O27" i="65"/>
  <c r="L27" i="65"/>
  <c r="N27" i="65" s="1"/>
  <c r="G27" i="65"/>
  <c r="I27" i="65" s="1"/>
  <c r="R26" i="65"/>
  <c r="P26" i="65"/>
  <c r="O26" i="65"/>
  <c r="L26" i="65"/>
  <c r="N26" i="65" s="1"/>
  <c r="G26" i="65"/>
  <c r="I26" i="65" s="1"/>
  <c r="R25" i="65"/>
  <c r="P25" i="65"/>
  <c r="O25" i="65"/>
  <c r="L25" i="65"/>
  <c r="N25" i="65" s="1"/>
  <c r="G25" i="65"/>
  <c r="I25" i="65" s="1"/>
  <c r="R24" i="65"/>
  <c r="P24" i="65"/>
  <c r="O24" i="65"/>
  <c r="L24" i="65"/>
  <c r="N24" i="65" s="1"/>
  <c r="G24" i="65"/>
  <c r="I24" i="65" s="1"/>
  <c r="R23" i="65"/>
  <c r="P23" i="65"/>
  <c r="O23" i="65"/>
  <c r="L23" i="65"/>
  <c r="G23" i="65"/>
  <c r="I23" i="65" s="1"/>
  <c r="R22" i="65"/>
  <c r="P22" i="65"/>
  <c r="O22" i="65"/>
  <c r="L22" i="65"/>
  <c r="N22" i="65" s="1"/>
  <c r="G22" i="65"/>
  <c r="I22" i="65" s="1"/>
  <c r="R21" i="65"/>
  <c r="P21" i="65"/>
  <c r="O21" i="65"/>
  <c r="L21" i="65"/>
  <c r="G21" i="65"/>
  <c r="I21" i="65" s="1"/>
  <c r="R20" i="65"/>
  <c r="P20" i="65"/>
  <c r="O20" i="65"/>
  <c r="L20" i="65"/>
  <c r="N20" i="65" s="1"/>
  <c r="G20" i="65"/>
  <c r="I20" i="65" s="1"/>
  <c r="R19" i="65"/>
  <c r="P19" i="65"/>
  <c r="O19" i="65"/>
  <c r="L19" i="65"/>
  <c r="G19" i="65"/>
  <c r="I19" i="65" s="1"/>
  <c r="R18" i="65"/>
  <c r="P18" i="65"/>
  <c r="O18" i="65"/>
  <c r="L18" i="65"/>
  <c r="N18" i="65" s="1"/>
  <c r="G18" i="65"/>
  <c r="I18" i="65" s="1"/>
  <c r="R17" i="65"/>
  <c r="P17" i="65"/>
  <c r="O17" i="65"/>
  <c r="L17" i="65"/>
  <c r="G17" i="65"/>
  <c r="I17" i="65" s="1"/>
  <c r="R16" i="65"/>
  <c r="P16" i="65"/>
  <c r="O16" i="65"/>
  <c r="L16" i="65"/>
  <c r="N16" i="65" s="1"/>
  <c r="G16" i="65"/>
  <c r="I16" i="65" s="1"/>
  <c r="R15" i="65"/>
  <c r="P15" i="65"/>
  <c r="O15" i="65"/>
  <c r="L15" i="65"/>
  <c r="G15" i="65"/>
  <c r="I15" i="65" s="1"/>
  <c r="R14" i="65"/>
  <c r="P14" i="65"/>
  <c r="O14" i="65"/>
  <c r="L14" i="65"/>
  <c r="N14" i="65" s="1"/>
  <c r="G14" i="65"/>
  <c r="I14" i="65" s="1"/>
  <c r="R13" i="65"/>
  <c r="P13" i="65"/>
  <c r="O13" i="65"/>
  <c r="L13" i="65"/>
  <c r="G13" i="65"/>
  <c r="I13" i="65" s="1"/>
  <c r="R12" i="65"/>
  <c r="P12" i="65"/>
  <c r="O12" i="65"/>
  <c r="L12" i="65"/>
  <c r="G12" i="65"/>
  <c r="I12" i="65" s="1"/>
  <c r="W36" i="64"/>
  <c r="U36" i="64"/>
  <c r="S36" i="64"/>
  <c r="Q36" i="64"/>
  <c r="O36" i="64"/>
  <c r="M36" i="64"/>
  <c r="K36" i="64"/>
  <c r="F36" i="64"/>
  <c r="E36" i="64"/>
  <c r="Y31" i="64"/>
  <c r="I31" i="64"/>
  <c r="H31" i="64"/>
  <c r="J31" i="64" s="1"/>
  <c r="X31" i="64" s="1"/>
  <c r="G31" i="64"/>
  <c r="Y30" i="64"/>
  <c r="I30" i="64"/>
  <c r="H30" i="64"/>
  <c r="G30" i="64"/>
  <c r="Y29" i="64"/>
  <c r="I29" i="64"/>
  <c r="H29" i="64"/>
  <c r="J29" i="64" s="1"/>
  <c r="X29" i="64" s="1"/>
  <c r="G29" i="64"/>
  <c r="Y28" i="64"/>
  <c r="I28" i="64"/>
  <c r="H28" i="64"/>
  <c r="J28" i="64" s="1"/>
  <c r="T28" i="64" s="1"/>
  <c r="G28" i="64"/>
  <c r="Y27" i="64"/>
  <c r="I27" i="64"/>
  <c r="H27" i="64"/>
  <c r="J27" i="64" s="1"/>
  <c r="X27" i="64" s="1"/>
  <c r="G27" i="64"/>
  <c r="Y26" i="64"/>
  <c r="I26" i="64"/>
  <c r="H26" i="64"/>
  <c r="G26" i="64"/>
  <c r="Y25" i="64"/>
  <c r="I25" i="64"/>
  <c r="H25" i="64"/>
  <c r="J25" i="64" s="1"/>
  <c r="X25" i="64" s="1"/>
  <c r="G25" i="64"/>
  <c r="Y24" i="64"/>
  <c r="I24" i="64"/>
  <c r="H24" i="64"/>
  <c r="J24" i="64" s="1"/>
  <c r="G24" i="64"/>
  <c r="Y23" i="64"/>
  <c r="I23" i="64"/>
  <c r="H23" i="64"/>
  <c r="J23" i="64" s="1"/>
  <c r="X23" i="64" s="1"/>
  <c r="G23" i="64"/>
  <c r="Y22" i="64"/>
  <c r="I22" i="64"/>
  <c r="H22" i="64"/>
  <c r="J22" i="64" s="1"/>
  <c r="G22" i="64"/>
  <c r="Y21" i="64"/>
  <c r="I21" i="64"/>
  <c r="H21" i="64"/>
  <c r="J21" i="64" s="1"/>
  <c r="X21" i="64" s="1"/>
  <c r="G21" i="64"/>
  <c r="Y20" i="64"/>
  <c r="I20" i="64"/>
  <c r="H20" i="64"/>
  <c r="J20" i="64" s="1"/>
  <c r="T20" i="64" s="1"/>
  <c r="G20" i="64"/>
  <c r="Y19" i="64"/>
  <c r="I19" i="64"/>
  <c r="H19" i="64"/>
  <c r="J19" i="64" s="1"/>
  <c r="G19" i="64"/>
  <c r="Y18" i="64"/>
  <c r="I18" i="64"/>
  <c r="H18" i="64"/>
  <c r="G18" i="64"/>
  <c r="Y17" i="64"/>
  <c r="I17" i="64"/>
  <c r="H17" i="64"/>
  <c r="G17" i="64"/>
  <c r="Y16" i="64"/>
  <c r="I16" i="64"/>
  <c r="H16" i="64"/>
  <c r="G16" i="64"/>
  <c r="Y15" i="64"/>
  <c r="I15" i="64"/>
  <c r="H15" i="64"/>
  <c r="G15" i="64"/>
  <c r="Y14" i="64"/>
  <c r="I14" i="64"/>
  <c r="H14" i="64"/>
  <c r="J14" i="64" s="1"/>
  <c r="T14" i="64" s="1"/>
  <c r="G14" i="64"/>
  <c r="Y13" i="64"/>
  <c r="I13" i="64"/>
  <c r="H13" i="64"/>
  <c r="G13" i="64"/>
  <c r="Y12" i="64"/>
  <c r="I12" i="64"/>
  <c r="H12" i="64"/>
  <c r="J12" i="64" s="1"/>
  <c r="X12" i="64" s="1"/>
  <c r="G12" i="64"/>
  <c r="V36" i="63"/>
  <c r="U36" i="63"/>
  <c r="T36" i="63"/>
  <c r="S36" i="63"/>
  <c r="R36" i="63"/>
  <c r="Q36" i="63"/>
  <c r="P36" i="63"/>
  <c r="O36" i="63"/>
  <c r="N36" i="63"/>
  <c r="M36" i="63"/>
  <c r="L36" i="63"/>
  <c r="K36" i="63"/>
  <c r="J36" i="63"/>
  <c r="I36" i="63"/>
  <c r="G36" i="63"/>
  <c r="E36" i="63"/>
  <c r="F36" i="63" s="1"/>
  <c r="F32" i="63"/>
  <c r="H32" i="63" s="1"/>
  <c r="F31" i="63"/>
  <c r="H31" i="63" s="1"/>
  <c r="F30" i="63"/>
  <c r="H30" i="63" s="1"/>
  <c r="F29" i="63"/>
  <c r="H29" i="63" s="1"/>
  <c r="F28" i="63"/>
  <c r="H28" i="63" s="1"/>
  <c r="F27" i="63"/>
  <c r="H27" i="63" s="1"/>
  <c r="F26" i="63"/>
  <c r="H26" i="63" s="1"/>
  <c r="F25" i="63"/>
  <c r="H25" i="63" s="1"/>
  <c r="F24" i="63"/>
  <c r="H24" i="63" s="1"/>
  <c r="F23" i="63"/>
  <c r="H23" i="63" s="1"/>
  <c r="F22" i="63"/>
  <c r="H22" i="63" s="1"/>
  <c r="F21" i="63"/>
  <c r="H21" i="63" s="1"/>
  <c r="F20" i="63"/>
  <c r="H20" i="63" s="1"/>
  <c r="F19" i="63"/>
  <c r="H19" i="63" s="1"/>
  <c r="F18" i="63"/>
  <c r="H18" i="63" s="1"/>
  <c r="F17" i="63"/>
  <c r="H17" i="63" s="1"/>
  <c r="F16" i="63"/>
  <c r="H16" i="63" s="1"/>
  <c r="F15" i="63"/>
  <c r="H15" i="63" s="1"/>
  <c r="F14" i="63"/>
  <c r="H14" i="63" s="1"/>
  <c r="F13" i="63"/>
  <c r="H13" i="63" s="1"/>
  <c r="F12" i="63"/>
  <c r="H12" i="63" s="1"/>
  <c r="L6" i="63"/>
  <c r="H34" i="62"/>
  <c r="F34" i="62"/>
  <c r="E29" i="62"/>
  <c r="I29" i="62" s="1"/>
  <c r="E28" i="62"/>
  <c r="I28" i="62" s="1"/>
  <c r="E27" i="62"/>
  <c r="I27" i="62" s="1"/>
  <c r="E26" i="62"/>
  <c r="I26" i="62" s="1"/>
  <c r="E25" i="62"/>
  <c r="I25" i="62" s="1"/>
  <c r="E24" i="62"/>
  <c r="I24" i="62" s="1"/>
  <c r="E23" i="62"/>
  <c r="I23" i="62" s="1"/>
  <c r="E22" i="62"/>
  <c r="I22" i="62" s="1"/>
  <c r="E21" i="62"/>
  <c r="I21" i="62" s="1"/>
  <c r="E20" i="62"/>
  <c r="I20" i="62" s="1"/>
  <c r="E19" i="62"/>
  <c r="I19" i="62" s="1"/>
  <c r="E18" i="62"/>
  <c r="I18" i="62" s="1"/>
  <c r="E17" i="62"/>
  <c r="I17" i="62" s="1"/>
  <c r="E16" i="62"/>
  <c r="I16" i="62" s="1"/>
  <c r="E15" i="62"/>
  <c r="I15" i="62" s="1"/>
  <c r="E14" i="62"/>
  <c r="I14" i="62" s="1"/>
  <c r="E13" i="62"/>
  <c r="I13" i="62" s="1"/>
  <c r="E12" i="62"/>
  <c r="I12" i="62" s="1"/>
  <c r="E11" i="62"/>
  <c r="I11" i="62" s="1"/>
  <c r="E10" i="62"/>
  <c r="E5" i="62"/>
  <c r="S35" i="61"/>
  <c r="Q35" i="61"/>
  <c r="O35" i="61"/>
  <c r="M35" i="61"/>
  <c r="L35" i="61"/>
  <c r="J35" i="61"/>
  <c r="H35" i="61"/>
  <c r="F35" i="61"/>
  <c r="E35" i="61"/>
  <c r="T31" i="61"/>
  <c r="R31" i="61"/>
  <c r="P31" i="61"/>
  <c r="N31" i="61"/>
  <c r="K31" i="61"/>
  <c r="I31" i="61"/>
  <c r="G31" i="61"/>
  <c r="T30" i="61"/>
  <c r="R30" i="61"/>
  <c r="P30" i="61"/>
  <c r="N30" i="61"/>
  <c r="K30" i="61"/>
  <c r="I30" i="61"/>
  <c r="G30" i="61"/>
  <c r="T29" i="61"/>
  <c r="R29" i="61"/>
  <c r="P29" i="61"/>
  <c r="N29" i="61"/>
  <c r="K29" i="61"/>
  <c r="I29" i="61"/>
  <c r="G29" i="61"/>
  <c r="T28" i="61"/>
  <c r="R28" i="61"/>
  <c r="P28" i="61"/>
  <c r="N28" i="61"/>
  <c r="K28" i="61"/>
  <c r="I28" i="61"/>
  <c r="G28" i="61"/>
  <c r="T27" i="61"/>
  <c r="R27" i="61"/>
  <c r="P27" i="61"/>
  <c r="N27" i="61"/>
  <c r="K27" i="61"/>
  <c r="I27" i="61"/>
  <c r="G27" i="61"/>
  <c r="T26" i="61"/>
  <c r="R26" i="61"/>
  <c r="P26" i="61"/>
  <c r="N26" i="61"/>
  <c r="K26" i="61"/>
  <c r="I26" i="61"/>
  <c r="G26" i="61"/>
  <c r="T25" i="61"/>
  <c r="R25" i="61"/>
  <c r="P25" i="61"/>
  <c r="N25" i="61"/>
  <c r="K25" i="61"/>
  <c r="I25" i="61"/>
  <c r="G25" i="61"/>
  <c r="T24" i="61"/>
  <c r="R24" i="61"/>
  <c r="P24" i="61"/>
  <c r="N24" i="61"/>
  <c r="K24" i="61"/>
  <c r="I24" i="61"/>
  <c r="G24" i="61"/>
  <c r="T23" i="61"/>
  <c r="R23" i="61"/>
  <c r="P23" i="61"/>
  <c r="N23" i="61"/>
  <c r="K23" i="61"/>
  <c r="I23" i="61"/>
  <c r="G23" i="61"/>
  <c r="T22" i="61"/>
  <c r="R22" i="61"/>
  <c r="P22" i="61"/>
  <c r="N22" i="61"/>
  <c r="K22" i="61"/>
  <c r="I22" i="61"/>
  <c r="G22" i="61"/>
  <c r="T21" i="61"/>
  <c r="R21" i="61"/>
  <c r="P21" i="61"/>
  <c r="N21" i="61"/>
  <c r="K21" i="61"/>
  <c r="I21" i="61"/>
  <c r="G21" i="61"/>
  <c r="T20" i="61"/>
  <c r="R20" i="61"/>
  <c r="P20" i="61"/>
  <c r="N20" i="61"/>
  <c r="K20" i="61"/>
  <c r="I20" i="61"/>
  <c r="G20" i="61"/>
  <c r="T19" i="61"/>
  <c r="R19" i="61"/>
  <c r="P19" i="61"/>
  <c r="N19" i="61"/>
  <c r="K19" i="61"/>
  <c r="I19" i="61"/>
  <c r="G19" i="61"/>
  <c r="T18" i="61"/>
  <c r="R18" i="61"/>
  <c r="P18" i="61"/>
  <c r="N18" i="61"/>
  <c r="K18" i="61"/>
  <c r="I18" i="61"/>
  <c r="G18" i="61"/>
  <c r="T17" i="61"/>
  <c r="R17" i="61"/>
  <c r="P17" i="61"/>
  <c r="N17" i="61"/>
  <c r="K17" i="61"/>
  <c r="I17" i="61"/>
  <c r="G17" i="61"/>
  <c r="T16" i="61"/>
  <c r="R16" i="61"/>
  <c r="P16" i="61"/>
  <c r="N16" i="61"/>
  <c r="K16" i="61"/>
  <c r="I16" i="61"/>
  <c r="G16" i="61"/>
  <c r="T15" i="61"/>
  <c r="R15" i="61"/>
  <c r="P15" i="61"/>
  <c r="N15" i="61"/>
  <c r="I15" i="61"/>
  <c r="G15" i="61"/>
  <c r="T14" i="61"/>
  <c r="R14" i="61"/>
  <c r="P14" i="61"/>
  <c r="N14" i="61"/>
  <c r="K14" i="61"/>
  <c r="I14" i="61"/>
  <c r="G14" i="61"/>
  <c r="T13" i="61"/>
  <c r="R13" i="61"/>
  <c r="P13" i="61"/>
  <c r="N13" i="61"/>
  <c r="K13" i="61"/>
  <c r="I13" i="61"/>
  <c r="G13" i="61"/>
  <c r="T12" i="61"/>
  <c r="R12" i="61"/>
  <c r="P12" i="61"/>
  <c r="N12" i="61"/>
  <c r="K12" i="61"/>
  <c r="I12" i="61"/>
  <c r="G12" i="61"/>
  <c r="T11" i="61"/>
  <c r="R11" i="61"/>
  <c r="P11" i="61"/>
  <c r="N11" i="61"/>
  <c r="K11" i="61"/>
  <c r="I11" i="61"/>
  <c r="G11" i="61"/>
  <c r="I5" i="61"/>
  <c r="M34" i="60"/>
  <c r="L34" i="60"/>
  <c r="K34" i="60"/>
  <c r="J34" i="60"/>
  <c r="I34" i="60"/>
  <c r="H34" i="60"/>
  <c r="G34" i="60"/>
  <c r="F34" i="60"/>
  <c r="E34" i="60"/>
  <c r="N10" i="60"/>
  <c r="H34" i="59"/>
  <c r="G34" i="59"/>
  <c r="F34" i="59"/>
  <c r="E34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I10" i="59"/>
  <c r="F5" i="59"/>
  <c r="I35" i="58"/>
  <c r="H35" i="58"/>
  <c r="F35" i="58"/>
  <c r="E35" i="58"/>
  <c r="M34" i="58"/>
  <c r="L34" i="58"/>
  <c r="K34" i="58"/>
  <c r="M33" i="58"/>
  <c r="L33" i="58"/>
  <c r="K33" i="58"/>
  <c r="G33" i="58"/>
  <c r="L32" i="58"/>
  <c r="K32" i="58"/>
  <c r="J32" i="58"/>
  <c r="M32" i="58" s="1"/>
  <c r="G32" i="58"/>
  <c r="L31" i="58"/>
  <c r="J31" i="58"/>
  <c r="L30" i="58"/>
  <c r="K30" i="58"/>
  <c r="J30" i="58"/>
  <c r="G30" i="58"/>
  <c r="L29" i="58"/>
  <c r="K29" i="58"/>
  <c r="J29" i="58"/>
  <c r="M29" i="58" s="1"/>
  <c r="G29" i="58"/>
  <c r="L28" i="58"/>
  <c r="K28" i="58"/>
  <c r="J28" i="58"/>
  <c r="G28" i="58"/>
  <c r="L27" i="58"/>
  <c r="K27" i="58"/>
  <c r="J27" i="58"/>
  <c r="M27" i="58" s="1"/>
  <c r="G27" i="58"/>
  <c r="L26" i="58"/>
  <c r="K26" i="58"/>
  <c r="J26" i="58"/>
  <c r="M26" i="58" s="1"/>
  <c r="G26" i="58"/>
  <c r="L25" i="58"/>
  <c r="J25" i="58"/>
  <c r="M25" i="58" s="1"/>
  <c r="G25" i="58"/>
  <c r="L24" i="58"/>
  <c r="K24" i="58"/>
  <c r="J24" i="58"/>
  <c r="G24" i="58"/>
  <c r="L23" i="58"/>
  <c r="K23" i="58"/>
  <c r="J23" i="58"/>
  <c r="M23" i="58" s="1"/>
  <c r="G23" i="58"/>
  <c r="L22" i="58"/>
  <c r="K22" i="58"/>
  <c r="J22" i="58"/>
  <c r="M22" i="58" s="1"/>
  <c r="G22" i="58"/>
  <c r="L21" i="58"/>
  <c r="K21" i="58"/>
  <c r="J21" i="58"/>
  <c r="M21" i="58" s="1"/>
  <c r="G21" i="58"/>
  <c r="L20" i="58"/>
  <c r="K20" i="58"/>
  <c r="J20" i="58"/>
  <c r="G20" i="58"/>
  <c r="L19" i="58"/>
  <c r="K19" i="58"/>
  <c r="J19" i="58"/>
  <c r="M19" i="58" s="1"/>
  <c r="G19" i="58"/>
  <c r="L18" i="58"/>
  <c r="K18" i="58"/>
  <c r="J18" i="58"/>
  <c r="M18" i="58" s="1"/>
  <c r="G18" i="58"/>
  <c r="L17" i="58"/>
  <c r="K17" i="58"/>
  <c r="J17" i="58"/>
  <c r="M17" i="58" s="1"/>
  <c r="G17" i="58"/>
  <c r="L16" i="58"/>
  <c r="K16" i="58"/>
  <c r="J16" i="58"/>
  <c r="M16" i="58" s="1"/>
  <c r="G16" i="58"/>
  <c r="L15" i="58"/>
  <c r="K15" i="58"/>
  <c r="J15" i="58"/>
  <c r="M15" i="58" s="1"/>
  <c r="G15" i="58"/>
  <c r="L14" i="58"/>
  <c r="K14" i="58"/>
  <c r="J14" i="58"/>
  <c r="M14" i="58" s="1"/>
  <c r="G14" i="58"/>
  <c r="L13" i="58"/>
  <c r="K13" i="58"/>
  <c r="J13" i="58"/>
  <c r="M13" i="58" s="1"/>
  <c r="G13" i="58"/>
  <c r="L12" i="58"/>
  <c r="K12" i="58"/>
  <c r="J12" i="58"/>
  <c r="G12" i="58"/>
  <c r="G5" i="58"/>
  <c r="K34" i="71" l="1"/>
  <c r="M13" i="72"/>
  <c r="M17" i="72"/>
  <c r="M21" i="72"/>
  <c r="M25" i="72"/>
  <c r="S23" i="85"/>
  <c r="AB11" i="86"/>
  <c r="AB19" i="86"/>
  <c r="AB26" i="86"/>
  <c r="J35" i="86"/>
  <c r="V35" i="86"/>
  <c r="M24" i="71"/>
  <c r="M26" i="71"/>
  <c r="H36" i="84"/>
  <c r="Y35" i="76"/>
  <c r="AB27" i="86"/>
  <c r="P35" i="76"/>
  <c r="Q29" i="65"/>
  <c r="AB24" i="86"/>
  <c r="AB16" i="86"/>
  <c r="AB18" i="86"/>
  <c r="AB14" i="86"/>
  <c r="O37" i="85"/>
  <c r="M37" i="85"/>
  <c r="S31" i="85"/>
  <c r="S30" i="85"/>
  <c r="S27" i="85"/>
  <c r="S26" i="85"/>
  <c r="S25" i="85"/>
  <c r="S15" i="85"/>
  <c r="H35" i="82"/>
  <c r="N33" i="81"/>
  <c r="N34" i="81" s="1"/>
  <c r="M35" i="76"/>
  <c r="L34" i="74"/>
  <c r="M34" i="74"/>
  <c r="M27" i="72"/>
  <c r="M19" i="72"/>
  <c r="L34" i="73"/>
  <c r="H34" i="73"/>
  <c r="M19" i="71"/>
  <c r="M17" i="71"/>
  <c r="M23" i="71"/>
  <c r="M15" i="71"/>
  <c r="K34" i="69"/>
  <c r="S29" i="69"/>
  <c r="S24" i="69"/>
  <c r="S21" i="69"/>
  <c r="Y16" i="69"/>
  <c r="M13" i="69"/>
  <c r="S12" i="69"/>
  <c r="S16" i="69"/>
  <c r="Q34" i="69"/>
  <c r="M29" i="69"/>
  <c r="S28" i="69"/>
  <c r="Y24" i="69"/>
  <c r="Y21" i="69"/>
  <c r="M21" i="69"/>
  <c r="S20" i="69"/>
  <c r="Y13" i="69"/>
  <c r="Z24" i="64"/>
  <c r="J18" i="64"/>
  <c r="T18" i="64" s="1"/>
  <c r="G35" i="61"/>
  <c r="Z14" i="64"/>
  <c r="Z27" i="64"/>
  <c r="Q15" i="65"/>
  <c r="Q19" i="65"/>
  <c r="Q23" i="65"/>
  <c r="Y11" i="69"/>
  <c r="Y15" i="69"/>
  <c r="Y19" i="69"/>
  <c r="Y23" i="69"/>
  <c r="Y27" i="69"/>
  <c r="U34" i="69"/>
  <c r="M14" i="71"/>
  <c r="M16" i="72"/>
  <c r="M18" i="72"/>
  <c r="M24" i="72"/>
  <c r="M26" i="72"/>
  <c r="P37" i="83"/>
  <c r="S12" i="85"/>
  <c r="S16" i="85"/>
  <c r="AB23" i="86"/>
  <c r="Z20" i="64"/>
  <c r="Z22" i="64"/>
  <c r="J26" i="64"/>
  <c r="R35" i="65"/>
  <c r="R36" i="65" s="1"/>
  <c r="W34" i="69"/>
  <c r="M29" i="71"/>
  <c r="S35" i="76"/>
  <c r="J36" i="84"/>
  <c r="AA35" i="86"/>
  <c r="L36" i="84"/>
  <c r="S19" i="85"/>
  <c r="Z31" i="64"/>
  <c r="M19" i="69"/>
  <c r="M27" i="69"/>
  <c r="G36" i="64"/>
  <c r="G34" i="69"/>
  <c r="M11" i="71"/>
  <c r="J35" i="76"/>
  <c r="V35" i="76"/>
  <c r="N36" i="84"/>
  <c r="Q37" i="85"/>
  <c r="M15" i="69"/>
  <c r="M23" i="69"/>
  <c r="Q13" i="65"/>
  <c r="Q17" i="65"/>
  <c r="Q21" i="65"/>
  <c r="Q28" i="65"/>
  <c r="M16" i="69"/>
  <c r="M24" i="69"/>
  <c r="Y29" i="69"/>
  <c r="I34" i="69"/>
  <c r="M29" i="72"/>
  <c r="R32" i="78"/>
  <c r="G36" i="80"/>
  <c r="S15" i="69"/>
  <c r="S23" i="69"/>
  <c r="J36" i="70"/>
  <c r="M28" i="71"/>
  <c r="R36" i="84"/>
  <c r="M35" i="86"/>
  <c r="Y35" i="86"/>
  <c r="M11" i="69"/>
  <c r="J16" i="64"/>
  <c r="Y14" i="69"/>
  <c r="Y22" i="69"/>
  <c r="Y30" i="69"/>
  <c r="O34" i="69"/>
  <c r="I34" i="71"/>
  <c r="S17" i="85"/>
  <c r="S21" i="85"/>
  <c r="I35" i="61"/>
  <c r="S16" i="65"/>
  <c r="S20" i="65"/>
  <c r="S24" i="65"/>
  <c r="M25" i="69"/>
  <c r="M35" i="58"/>
  <c r="R35" i="61"/>
  <c r="Z21" i="64"/>
  <c r="Z28" i="64"/>
  <c r="O35" i="65"/>
  <c r="O36" i="65" s="1"/>
  <c r="Q31" i="65"/>
  <c r="S17" i="69"/>
  <c r="M18" i="69"/>
  <c r="S25" i="69"/>
  <c r="M26" i="69"/>
  <c r="G34" i="71"/>
  <c r="M12" i="71"/>
  <c r="M27" i="71"/>
  <c r="G35" i="72"/>
  <c r="R36" i="73"/>
  <c r="S18" i="85"/>
  <c r="S25" i="65"/>
  <c r="N34" i="60"/>
  <c r="T35" i="61"/>
  <c r="J13" i="64"/>
  <c r="J30" i="64"/>
  <c r="P35" i="65"/>
  <c r="Q30" i="65"/>
  <c r="AA33" i="78"/>
  <c r="L37" i="79"/>
  <c r="M37" i="79" s="1"/>
  <c r="T36" i="84"/>
  <c r="S13" i="85"/>
  <c r="S22" i="85"/>
  <c r="AB17" i="86"/>
  <c r="AB25" i="86"/>
  <c r="S35" i="86"/>
  <c r="V36" i="84"/>
  <c r="H36" i="64"/>
  <c r="Z23" i="64"/>
  <c r="I29" i="65"/>
  <c r="S29" i="65" s="1"/>
  <c r="Y17" i="69"/>
  <c r="S18" i="69"/>
  <c r="Y25" i="69"/>
  <c r="S26" i="69"/>
  <c r="S31" i="69"/>
  <c r="M15" i="72"/>
  <c r="M23" i="72"/>
  <c r="J35" i="72"/>
  <c r="I34" i="59"/>
  <c r="K35" i="61"/>
  <c r="I36" i="64"/>
  <c r="J15" i="64"/>
  <c r="Z16" i="64"/>
  <c r="Z19" i="64"/>
  <c r="Z26" i="64"/>
  <c r="Q12" i="65"/>
  <c r="Q14" i="65"/>
  <c r="Q16" i="65"/>
  <c r="Q18" i="65"/>
  <c r="Q20" i="65"/>
  <c r="Q22" i="65"/>
  <c r="Q24" i="65"/>
  <c r="Q25" i="65"/>
  <c r="Q26" i="65"/>
  <c r="Q27" i="65"/>
  <c r="Y12" i="69"/>
  <c r="S13" i="69"/>
  <c r="M14" i="69"/>
  <c r="Y20" i="69"/>
  <c r="M22" i="69"/>
  <c r="Y28" i="69"/>
  <c r="M30" i="69"/>
  <c r="M16" i="71"/>
  <c r="M12" i="72"/>
  <c r="M20" i="72"/>
  <c r="M28" i="72"/>
  <c r="AB12" i="86"/>
  <c r="AB20" i="86"/>
  <c r="AB28" i="86"/>
  <c r="S20" i="85"/>
  <c r="S29" i="85"/>
  <c r="AB13" i="86"/>
  <c r="AB21" i="86"/>
  <c r="AB29" i="86"/>
  <c r="S14" i="65"/>
  <c r="S18" i="65"/>
  <c r="S22" i="65"/>
  <c r="S26" i="65"/>
  <c r="M17" i="69"/>
  <c r="K35" i="58"/>
  <c r="N35" i="61"/>
  <c r="Z12" i="64"/>
  <c r="Z25" i="64"/>
  <c r="Z29" i="64"/>
  <c r="L35" i="65"/>
  <c r="L36" i="65" s="1"/>
  <c r="R34" i="69"/>
  <c r="M12" i="69"/>
  <c r="Y18" i="69"/>
  <c r="S19" i="69"/>
  <c r="M20" i="69"/>
  <c r="Y26" i="69"/>
  <c r="S27" i="69"/>
  <c r="M28" i="69"/>
  <c r="M25" i="71"/>
  <c r="K35" i="72"/>
  <c r="M14" i="72"/>
  <c r="M22" i="72"/>
  <c r="M30" i="72"/>
  <c r="J11" i="73"/>
  <c r="G35" i="76"/>
  <c r="I37" i="85"/>
  <c r="S24" i="85"/>
  <c r="AB22" i="86"/>
  <c r="AB30" i="86"/>
  <c r="M13" i="71"/>
  <c r="M21" i="71"/>
  <c r="J35" i="58"/>
  <c r="I36" i="58" s="1"/>
  <c r="L35" i="58"/>
  <c r="L36" i="58" s="1"/>
  <c r="P35" i="61"/>
  <c r="J17" i="64"/>
  <c r="Z17" i="64" s="1"/>
  <c r="Z18" i="64"/>
  <c r="N12" i="65"/>
  <c r="N13" i="65"/>
  <c r="S13" i="65" s="1"/>
  <c r="N15" i="65"/>
  <c r="S15" i="65" s="1"/>
  <c r="N17" i="65"/>
  <c r="S17" i="65" s="1"/>
  <c r="N19" i="65"/>
  <c r="S19" i="65" s="1"/>
  <c r="N21" i="65"/>
  <c r="S21" i="65" s="1"/>
  <c r="N23" i="65"/>
  <c r="S23" i="65" s="1"/>
  <c r="S14" i="69"/>
  <c r="S22" i="69"/>
  <c r="S30" i="69"/>
  <c r="M22" i="71"/>
  <c r="M30" i="71"/>
  <c r="L35" i="72"/>
  <c r="K34" i="74"/>
  <c r="P36" i="84"/>
  <c r="S14" i="85"/>
  <c r="S28" i="85"/>
  <c r="K37" i="85"/>
  <c r="AB15" i="86"/>
  <c r="Z35" i="86"/>
  <c r="P35" i="86"/>
  <c r="G21" i="68"/>
  <c r="Y21" i="68" s="1"/>
  <c r="G23" i="68"/>
  <c r="Y23" i="68" s="1"/>
  <c r="H16" i="68"/>
  <c r="O16" i="68" s="1"/>
  <c r="H19" i="68"/>
  <c r="O19" i="68" s="1"/>
  <c r="H21" i="68"/>
  <c r="O21" i="68" s="1"/>
  <c r="G32" i="68"/>
  <c r="O10" i="75"/>
  <c r="G27" i="68"/>
  <c r="Y27" i="68" s="1"/>
  <c r="O30" i="75"/>
  <c r="G31" i="68"/>
  <c r="M14" i="75"/>
  <c r="O26" i="75"/>
  <c r="F34" i="68"/>
  <c r="W34" i="68" s="1"/>
  <c r="G15" i="68"/>
  <c r="Y15" i="68" s="1"/>
  <c r="W24" i="68"/>
  <c r="H31" i="68"/>
  <c r="I31" i="68" s="1"/>
  <c r="O17" i="75"/>
  <c r="M22" i="75"/>
  <c r="O25" i="75"/>
  <c r="G19" i="68"/>
  <c r="Y19" i="68" s="1"/>
  <c r="H14" i="68"/>
  <c r="O14" i="68" s="1"/>
  <c r="G17" i="68"/>
  <c r="Y17" i="68" s="1"/>
  <c r="H18" i="68"/>
  <c r="O18" i="68" s="1"/>
  <c r="G26" i="68"/>
  <c r="Y26" i="68" s="1"/>
  <c r="O13" i="75"/>
  <c r="M18" i="75"/>
  <c r="O29" i="75"/>
  <c r="H12" i="68"/>
  <c r="O12" i="68" s="1"/>
  <c r="H17" i="68"/>
  <c r="O17" i="68" s="1"/>
  <c r="G29" i="68"/>
  <c r="Y29" i="68" s="1"/>
  <c r="E34" i="62"/>
  <c r="G34" i="62" s="1"/>
  <c r="E34" i="68"/>
  <c r="U34" i="68" s="1"/>
  <c r="E34" i="75"/>
  <c r="G34" i="75" s="1"/>
  <c r="O21" i="75"/>
  <c r="N37" i="83"/>
  <c r="O37" i="83" s="1"/>
  <c r="R37" i="85"/>
  <c r="G35" i="86"/>
  <c r="L37" i="83"/>
  <c r="M37" i="83" s="1"/>
  <c r="K34" i="75"/>
  <c r="O34" i="75" s="1"/>
  <c r="M11" i="75"/>
  <c r="M19" i="75"/>
  <c r="M23" i="75"/>
  <c r="H34" i="75"/>
  <c r="J34" i="75" s="1"/>
  <c r="M12" i="75"/>
  <c r="O15" i="75"/>
  <c r="M16" i="75"/>
  <c r="M20" i="75"/>
  <c r="M24" i="75"/>
  <c r="O27" i="75"/>
  <c r="M28" i="75"/>
  <c r="L36" i="80"/>
  <c r="H36" i="63"/>
  <c r="X19" i="64"/>
  <c r="P19" i="64"/>
  <c r="V19" i="64"/>
  <c r="N19" i="64"/>
  <c r="T19" i="64"/>
  <c r="L19" i="64"/>
  <c r="R19" i="64"/>
  <c r="T24" i="64"/>
  <c r="L24" i="64"/>
  <c r="R24" i="64"/>
  <c r="X24" i="64"/>
  <c r="P24" i="64"/>
  <c r="V24" i="64"/>
  <c r="N24" i="64"/>
  <c r="Z13" i="64"/>
  <c r="X17" i="64"/>
  <c r="P17" i="64"/>
  <c r="V17" i="64"/>
  <c r="N17" i="64"/>
  <c r="T17" i="64"/>
  <c r="L17" i="64"/>
  <c r="R17" i="64"/>
  <c r="T22" i="64"/>
  <c r="L22" i="64"/>
  <c r="R22" i="64"/>
  <c r="X22" i="64"/>
  <c r="P22" i="64"/>
  <c r="V22" i="64"/>
  <c r="N22" i="64"/>
  <c r="N12" i="64"/>
  <c r="V12" i="64"/>
  <c r="N14" i="64"/>
  <c r="V14" i="64"/>
  <c r="N16" i="64"/>
  <c r="V16" i="64"/>
  <c r="N18" i="64"/>
  <c r="V18" i="64"/>
  <c r="N20" i="64"/>
  <c r="V20" i="64"/>
  <c r="R21" i="64"/>
  <c r="R23" i="64"/>
  <c r="R25" i="64"/>
  <c r="N26" i="64"/>
  <c r="V26" i="64"/>
  <c r="R27" i="64"/>
  <c r="N28" i="64"/>
  <c r="V28" i="64"/>
  <c r="R29" i="64"/>
  <c r="R31" i="64"/>
  <c r="O13" i="68"/>
  <c r="I13" i="68"/>
  <c r="O23" i="68"/>
  <c r="I23" i="68"/>
  <c r="P12" i="64"/>
  <c r="P14" i="64"/>
  <c r="X14" i="64"/>
  <c r="P16" i="64"/>
  <c r="X16" i="64"/>
  <c r="P18" i="64"/>
  <c r="X18" i="64"/>
  <c r="P20" i="64"/>
  <c r="X20" i="64"/>
  <c r="L21" i="64"/>
  <c r="T21" i="64"/>
  <c r="L23" i="64"/>
  <c r="T23" i="64"/>
  <c r="L25" i="64"/>
  <c r="T25" i="64"/>
  <c r="P26" i="64"/>
  <c r="X26" i="64"/>
  <c r="L27" i="64"/>
  <c r="T27" i="64"/>
  <c r="P28" i="64"/>
  <c r="X28" i="64"/>
  <c r="L29" i="64"/>
  <c r="T29" i="64"/>
  <c r="L31" i="64"/>
  <c r="T31" i="64"/>
  <c r="S27" i="65"/>
  <c r="S31" i="65"/>
  <c r="R12" i="64"/>
  <c r="R14" i="64"/>
  <c r="R16" i="64"/>
  <c r="R18" i="64"/>
  <c r="R20" i="64"/>
  <c r="N21" i="64"/>
  <c r="V21" i="64"/>
  <c r="N23" i="64"/>
  <c r="V23" i="64"/>
  <c r="N25" i="64"/>
  <c r="V25" i="64"/>
  <c r="N27" i="64"/>
  <c r="V27" i="64"/>
  <c r="R28" i="64"/>
  <c r="N29" i="64"/>
  <c r="V29" i="64"/>
  <c r="N31" i="64"/>
  <c r="V31" i="64"/>
  <c r="Y36" i="64"/>
  <c r="L24" i="68"/>
  <c r="O24" i="68"/>
  <c r="I24" i="68"/>
  <c r="L12" i="64"/>
  <c r="T12" i="64"/>
  <c r="L14" i="64"/>
  <c r="L18" i="64"/>
  <c r="L20" i="64"/>
  <c r="P21" i="64"/>
  <c r="P23" i="64"/>
  <c r="P25" i="64"/>
  <c r="L26" i="64"/>
  <c r="P27" i="64"/>
  <c r="L28" i="64"/>
  <c r="P29" i="64"/>
  <c r="P31" i="64"/>
  <c r="O15" i="68"/>
  <c r="I15" i="68"/>
  <c r="Q24" i="68"/>
  <c r="K24" i="68"/>
  <c r="U11" i="68"/>
  <c r="G12" i="68"/>
  <c r="Y12" i="68" s="1"/>
  <c r="U13" i="68"/>
  <c r="G14" i="68"/>
  <c r="Y14" i="68" s="1"/>
  <c r="U15" i="68"/>
  <c r="G16" i="68"/>
  <c r="Y16" i="68" s="1"/>
  <c r="G18" i="68"/>
  <c r="Y18" i="68" s="1"/>
  <c r="G20" i="68"/>
  <c r="Y20" i="68" s="1"/>
  <c r="G22" i="68"/>
  <c r="Y22" i="68" s="1"/>
  <c r="U23" i="68"/>
  <c r="G24" i="68"/>
  <c r="Y24" i="68" s="1"/>
  <c r="U24" i="68"/>
  <c r="U25" i="68"/>
  <c r="O26" i="68"/>
  <c r="J11" i="68"/>
  <c r="W11" i="68"/>
  <c r="J13" i="68"/>
  <c r="J15" i="68"/>
  <c r="W15" i="68"/>
  <c r="J17" i="68"/>
  <c r="W17" i="68"/>
  <c r="J19" i="68"/>
  <c r="W19" i="68"/>
  <c r="H20" i="68"/>
  <c r="J21" i="68"/>
  <c r="H22" i="68"/>
  <c r="J23" i="68"/>
  <c r="O25" i="68"/>
  <c r="H28" i="68"/>
  <c r="G28" i="68"/>
  <c r="Y28" i="68" s="1"/>
  <c r="U28" i="68"/>
  <c r="O29" i="68"/>
  <c r="I29" i="68"/>
  <c r="H30" i="68"/>
  <c r="G30" i="68"/>
  <c r="Y30" i="68" s="1"/>
  <c r="U30" i="68"/>
  <c r="I28" i="65"/>
  <c r="S28" i="65" s="1"/>
  <c r="I30" i="65"/>
  <c r="S30" i="65" s="1"/>
  <c r="G35" i="65"/>
  <c r="G36" i="65" s="1"/>
  <c r="G11" i="68"/>
  <c r="G13" i="68"/>
  <c r="Y13" i="68" s="1"/>
  <c r="H11" i="68"/>
  <c r="J12" i="68"/>
  <c r="J14" i="68"/>
  <c r="J16" i="68"/>
  <c r="J18" i="68"/>
  <c r="J20" i="68"/>
  <c r="J22" i="68"/>
  <c r="G25" i="68"/>
  <c r="Y25" i="68" s="1"/>
  <c r="I26" i="68"/>
  <c r="U26" i="68"/>
  <c r="H27" i="68"/>
  <c r="U27" i="68"/>
  <c r="U29" i="68"/>
  <c r="M31" i="69"/>
  <c r="L34" i="69"/>
  <c r="X34" i="69"/>
  <c r="E36" i="70"/>
  <c r="G36" i="70" s="1"/>
  <c r="M11" i="72"/>
  <c r="J25" i="68"/>
  <c r="L25" i="68" s="1"/>
  <c r="J27" i="68"/>
  <c r="J29" i="68"/>
  <c r="S11" i="69"/>
  <c r="L34" i="71"/>
  <c r="X34" i="68"/>
  <c r="J26" i="68"/>
  <c r="L26" i="68" s="1"/>
  <c r="J28" i="68"/>
  <c r="J30" i="68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I10" i="62"/>
  <c r="G35" i="58"/>
  <c r="F36" i="58" s="1"/>
  <c r="M35" i="72" l="1"/>
  <c r="AB35" i="86"/>
  <c r="J32" i="73"/>
  <c r="J34" i="73"/>
  <c r="M34" i="71"/>
  <c r="M34" i="69"/>
  <c r="Y34" i="69"/>
  <c r="T26" i="64"/>
  <c r="R26" i="64"/>
  <c r="T16" i="64"/>
  <c r="L16" i="64"/>
  <c r="X13" i="64"/>
  <c r="L13" i="64"/>
  <c r="R13" i="64"/>
  <c r="L30" i="64"/>
  <c r="T30" i="64"/>
  <c r="X15" i="64"/>
  <c r="P15" i="64"/>
  <c r="V15" i="64"/>
  <c r="N15" i="64"/>
  <c r="T15" i="64"/>
  <c r="L15" i="64"/>
  <c r="R15" i="64"/>
  <c r="Z15" i="64"/>
  <c r="Q35" i="65"/>
  <c r="Q36" i="65" s="1"/>
  <c r="Z30" i="64"/>
  <c r="V30" i="64"/>
  <c r="T13" i="64"/>
  <c r="P30" i="64"/>
  <c r="N13" i="64"/>
  <c r="X30" i="64"/>
  <c r="V13" i="64"/>
  <c r="J36" i="64"/>
  <c r="R30" i="64"/>
  <c r="P13" i="64"/>
  <c r="S34" i="69"/>
  <c r="N30" i="64"/>
  <c r="I16" i="68"/>
  <c r="I14" i="68"/>
  <c r="L21" i="68"/>
  <c r="M21" i="68" s="1"/>
  <c r="L14" i="68"/>
  <c r="S37" i="85"/>
  <c r="N35" i="65"/>
  <c r="N36" i="65" s="1"/>
  <c r="I35" i="59"/>
  <c r="S12" i="65"/>
  <c r="S35" i="65" s="1"/>
  <c r="S36" i="65" s="1"/>
  <c r="I19" i="68"/>
  <c r="L19" i="68"/>
  <c r="M19" i="68" s="1"/>
  <c r="I18" i="68"/>
  <c r="I21" i="68"/>
  <c r="I34" i="62"/>
  <c r="I12" i="68"/>
  <c r="G34" i="68"/>
  <c r="Y34" i="68" s="1"/>
  <c r="I17" i="68"/>
  <c r="M34" i="75"/>
  <c r="S19" i="68"/>
  <c r="M14" i="68"/>
  <c r="S14" i="68"/>
  <c r="S26" i="68"/>
  <c r="M26" i="68"/>
  <c r="Q18" i="68"/>
  <c r="K18" i="68"/>
  <c r="H34" i="68"/>
  <c r="L11" i="68"/>
  <c r="O11" i="68"/>
  <c r="I11" i="68"/>
  <c r="S25" i="68"/>
  <c r="M25" i="68"/>
  <c r="O20" i="68"/>
  <c r="I20" i="68"/>
  <c r="L20" i="68"/>
  <c r="Q15" i="68"/>
  <c r="K15" i="68"/>
  <c r="L15" i="68"/>
  <c r="S24" i="68"/>
  <c r="M24" i="68"/>
  <c r="Q26" i="68"/>
  <c r="K26" i="68"/>
  <c r="Q29" i="68"/>
  <c r="K29" i="68"/>
  <c r="Q16" i="68"/>
  <c r="K16" i="68"/>
  <c r="O28" i="68"/>
  <c r="L28" i="68"/>
  <c r="I28" i="68"/>
  <c r="Q23" i="68"/>
  <c r="K23" i="68"/>
  <c r="Q17" i="68"/>
  <c r="K17" i="68"/>
  <c r="J34" i="68"/>
  <c r="Q11" i="68"/>
  <c r="K11" i="68"/>
  <c r="Y11" i="68"/>
  <c r="K27" i="68"/>
  <c r="Q27" i="68"/>
  <c r="L27" i="68"/>
  <c r="O27" i="68"/>
  <c r="I27" i="68"/>
  <c r="Q22" i="68"/>
  <c r="K22" i="68"/>
  <c r="Q14" i="68"/>
  <c r="K14" i="68"/>
  <c r="L29" i="68"/>
  <c r="O22" i="68"/>
  <c r="I22" i="68"/>
  <c r="L22" i="68"/>
  <c r="Q19" i="68"/>
  <c r="K19" i="68"/>
  <c r="L16" i="68"/>
  <c r="Q13" i="68"/>
  <c r="K13" i="68"/>
  <c r="I35" i="65"/>
  <c r="I36" i="65" s="1"/>
  <c r="L23" i="68"/>
  <c r="L13" i="68"/>
  <c r="Q28" i="68"/>
  <c r="K28" i="68"/>
  <c r="Q30" i="68"/>
  <c r="K30" i="68"/>
  <c r="Q25" i="68"/>
  <c r="K25" i="68"/>
  <c r="Q20" i="68"/>
  <c r="K20" i="68"/>
  <c r="Q12" i="68"/>
  <c r="K12" i="68"/>
  <c r="O30" i="68"/>
  <c r="L30" i="68"/>
  <c r="I30" i="68"/>
  <c r="Q21" i="68"/>
  <c r="K21" i="68"/>
  <c r="L18" i="68"/>
  <c r="L12" i="68"/>
  <c r="L17" i="68"/>
  <c r="L36" i="64" l="1"/>
  <c r="Z36" i="64"/>
  <c r="X36" i="64"/>
  <c r="T36" i="64"/>
  <c r="P36" i="64"/>
  <c r="N36" i="64"/>
  <c r="V36" i="64"/>
  <c r="R36" i="64"/>
  <c r="S21" i="68"/>
  <c r="M12" i="68"/>
  <c r="S12" i="68"/>
  <c r="S27" i="68"/>
  <c r="M27" i="68"/>
  <c r="K34" i="68"/>
  <c r="Q34" i="68"/>
  <c r="L34" i="68"/>
  <c r="S11" i="68"/>
  <c r="M11" i="68"/>
  <c r="M18" i="68"/>
  <c r="S18" i="68"/>
  <c r="S30" i="68"/>
  <c r="M30" i="68"/>
  <c r="S13" i="68"/>
  <c r="M13" i="68"/>
  <c r="S29" i="68"/>
  <c r="M29" i="68"/>
  <c r="M20" i="68"/>
  <c r="S20" i="68"/>
  <c r="I34" i="68"/>
  <c r="O34" i="68"/>
  <c r="S23" i="68"/>
  <c r="M23" i="68"/>
  <c r="M22" i="68"/>
  <c r="S22" i="68"/>
  <c r="S28" i="68"/>
  <c r="M28" i="68"/>
  <c r="S15" i="68"/>
  <c r="M15" i="68"/>
  <c r="S17" i="68"/>
  <c r="M17" i="68"/>
  <c r="M16" i="68"/>
  <c r="S16" i="68"/>
  <c r="M34" i="68" l="1"/>
  <c r="S34" i="68"/>
  <c r="K36" i="57" l="1"/>
  <c r="J36" i="57"/>
  <c r="I36" i="57"/>
  <c r="H36" i="57"/>
  <c r="G36" i="57"/>
  <c r="F36" i="57"/>
  <c r="E36" i="57"/>
  <c r="N31" i="57"/>
  <c r="M31" i="57"/>
  <c r="L31" i="57"/>
  <c r="N30" i="57"/>
  <c r="M30" i="57"/>
  <c r="L30" i="57"/>
  <c r="O30" i="57" s="1"/>
  <c r="P30" i="57" s="1"/>
  <c r="N29" i="57"/>
  <c r="M29" i="57"/>
  <c r="L29" i="57"/>
  <c r="N28" i="57"/>
  <c r="M28" i="57"/>
  <c r="L28" i="57"/>
  <c r="N27" i="57"/>
  <c r="M27" i="57"/>
  <c r="L27" i="57"/>
  <c r="N26" i="57"/>
  <c r="M26" i="57"/>
  <c r="L26" i="57"/>
  <c r="N25" i="57"/>
  <c r="M25" i="57"/>
  <c r="L25" i="57"/>
  <c r="N24" i="57"/>
  <c r="M24" i="57"/>
  <c r="L24" i="57"/>
  <c r="N23" i="57"/>
  <c r="M23" i="57"/>
  <c r="L23" i="57"/>
  <c r="N22" i="57"/>
  <c r="M22" i="57"/>
  <c r="L22" i="57"/>
  <c r="O22" i="57" s="1"/>
  <c r="P22" i="57" s="1"/>
  <c r="N21" i="57"/>
  <c r="M21" i="57"/>
  <c r="L21" i="57"/>
  <c r="N20" i="57"/>
  <c r="M20" i="57"/>
  <c r="L20" i="57"/>
  <c r="N19" i="57"/>
  <c r="M19" i="57"/>
  <c r="L19" i="57"/>
  <c r="N18" i="57"/>
  <c r="M18" i="57"/>
  <c r="L18" i="57"/>
  <c r="N17" i="57"/>
  <c r="M17" i="57"/>
  <c r="L17" i="57"/>
  <c r="N16" i="57"/>
  <c r="M16" i="57"/>
  <c r="L16" i="57"/>
  <c r="N15" i="57"/>
  <c r="M15" i="57"/>
  <c r="L15" i="57"/>
  <c r="N14" i="57"/>
  <c r="M14" i="57"/>
  <c r="L14" i="57"/>
  <c r="N13" i="57"/>
  <c r="M13" i="57"/>
  <c r="L13" i="57"/>
  <c r="N12" i="57"/>
  <c r="M12" i="57"/>
  <c r="L12" i="57"/>
  <c r="H5" i="57"/>
  <c r="H4" i="57"/>
  <c r="W36" i="56"/>
  <c r="U36" i="56"/>
  <c r="S36" i="56"/>
  <c r="Q36" i="56"/>
  <c r="O36" i="56"/>
  <c r="M36" i="56"/>
  <c r="K36" i="56"/>
  <c r="I36" i="56"/>
  <c r="G36" i="56"/>
  <c r="F36" i="56"/>
  <c r="E36" i="56"/>
  <c r="V31" i="56"/>
  <c r="T31" i="56"/>
  <c r="J31" i="56"/>
  <c r="H31" i="56"/>
  <c r="V30" i="56"/>
  <c r="T30" i="56"/>
  <c r="N30" i="56"/>
  <c r="L30" i="56"/>
  <c r="J30" i="56"/>
  <c r="H30" i="56"/>
  <c r="J29" i="56"/>
  <c r="H29" i="56"/>
  <c r="J28" i="56"/>
  <c r="H28" i="56"/>
  <c r="J27" i="56"/>
  <c r="H27" i="56"/>
  <c r="J26" i="56"/>
  <c r="H26" i="56"/>
  <c r="J25" i="56"/>
  <c r="H25" i="56"/>
  <c r="V24" i="56"/>
  <c r="T24" i="56"/>
  <c r="N24" i="56"/>
  <c r="L24" i="56"/>
  <c r="J24" i="56"/>
  <c r="H24" i="56"/>
  <c r="J23" i="56"/>
  <c r="H23" i="56"/>
  <c r="V22" i="56"/>
  <c r="T22" i="56"/>
  <c r="L22" i="56"/>
  <c r="J22" i="56"/>
  <c r="J21" i="56"/>
  <c r="H21" i="56"/>
  <c r="J20" i="56"/>
  <c r="H20" i="56"/>
  <c r="V19" i="56"/>
  <c r="T19" i="56"/>
  <c r="J19" i="56"/>
  <c r="H19" i="56"/>
  <c r="V18" i="56"/>
  <c r="T18" i="56"/>
  <c r="J18" i="56"/>
  <c r="H18" i="56"/>
  <c r="J16" i="56"/>
  <c r="H16" i="56"/>
  <c r="J15" i="56"/>
  <c r="H15" i="56"/>
  <c r="J14" i="56"/>
  <c r="H14" i="56"/>
  <c r="J13" i="56"/>
  <c r="H13" i="56"/>
  <c r="J12" i="56"/>
  <c r="H12" i="56"/>
  <c r="V11" i="56"/>
  <c r="T11" i="56"/>
  <c r="J11" i="56"/>
  <c r="H11" i="56"/>
  <c r="L6" i="56"/>
  <c r="F35" i="55"/>
  <c r="E35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J36" i="54"/>
  <c r="H36" i="54"/>
  <c r="F36" i="54"/>
  <c r="E36" i="54"/>
  <c r="L31" i="54"/>
  <c r="K31" i="54"/>
  <c r="I31" i="54"/>
  <c r="G31" i="54"/>
  <c r="L30" i="54"/>
  <c r="K30" i="54"/>
  <c r="I30" i="54"/>
  <c r="G30" i="54"/>
  <c r="L29" i="54"/>
  <c r="K29" i="54"/>
  <c r="I29" i="54"/>
  <c r="G29" i="54"/>
  <c r="L28" i="54"/>
  <c r="K28" i="54"/>
  <c r="I28" i="54"/>
  <c r="G28" i="54"/>
  <c r="M28" i="54" s="1"/>
  <c r="L27" i="54"/>
  <c r="K27" i="54"/>
  <c r="I27" i="54"/>
  <c r="G27" i="54"/>
  <c r="L26" i="54"/>
  <c r="K26" i="54"/>
  <c r="I26" i="54"/>
  <c r="G26" i="54"/>
  <c r="M26" i="54" s="1"/>
  <c r="L25" i="54"/>
  <c r="K25" i="54"/>
  <c r="I25" i="54"/>
  <c r="G25" i="54"/>
  <c r="L24" i="54"/>
  <c r="K24" i="54"/>
  <c r="I24" i="54"/>
  <c r="G24" i="54"/>
  <c r="M24" i="54" s="1"/>
  <c r="L23" i="54"/>
  <c r="K23" i="54"/>
  <c r="I23" i="54"/>
  <c r="G23" i="54"/>
  <c r="L22" i="54"/>
  <c r="K22" i="54"/>
  <c r="I22" i="54"/>
  <c r="G22" i="54"/>
  <c r="M22" i="54" s="1"/>
  <c r="L21" i="54"/>
  <c r="K21" i="54"/>
  <c r="I21" i="54"/>
  <c r="G21" i="54"/>
  <c r="L20" i="54"/>
  <c r="K20" i="54"/>
  <c r="I20" i="54"/>
  <c r="G20" i="54"/>
  <c r="M20" i="54" s="1"/>
  <c r="L19" i="54"/>
  <c r="K19" i="54"/>
  <c r="I19" i="54"/>
  <c r="G19" i="54"/>
  <c r="L18" i="54"/>
  <c r="K18" i="54"/>
  <c r="I18" i="54"/>
  <c r="G18" i="54"/>
  <c r="M18" i="54" s="1"/>
  <c r="L17" i="54"/>
  <c r="K17" i="54"/>
  <c r="I17" i="54"/>
  <c r="G17" i="54"/>
  <c r="L16" i="54"/>
  <c r="K16" i="54"/>
  <c r="I16" i="54"/>
  <c r="G16" i="54"/>
  <c r="M16" i="54" s="1"/>
  <c r="L15" i="54"/>
  <c r="K15" i="54"/>
  <c r="I15" i="54"/>
  <c r="G15" i="54"/>
  <c r="L14" i="54"/>
  <c r="K14" i="54"/>
  <c r="I14" i="54"/>
  <c r="G14" i="54"/>
  <c r="M14" i="54" s="1"/>
  <c r="L13" i="54"/>
  <c r="K13" i="54"/>
  <c r="I13" i="54"/>
  <c r="G13" i="54"/>
  <c r="L12" i="54"/>
  <c r="K12" i="54"/>
  <c r="I12" i="54"/>
  <c r="G12" i="54"/>
  <c r="M12" i="54" s="1"/>
  <c r="L11" i="54"/>
  <c r="K11" i="54"/>
  <c r="I11" i="54"/>
  <c r="G11" i="54"/>
  <c r="G5" i="54"/>
  <c r="O36" i="53"/>
  <c r="N36" i="53"/>
  <c r="L36" i="53"/>
  <c r="K36" i="53"/>
  <c r="I36" i="53"/>
  <c r="H36" i="53"/>
  <c r="F36" i="53"/>
  <c r="E36" i="53"/>
  <c r="R30" i="53"/>
  <c r="Q30" i="53"/>
  <c r="S30" i="53" s="1"/>
  <c r="G30" i="53"/>
  <c r="R29" i="53"/>
  <c r="Q29" i="53"/>
  <c r="P29" i="53"/>
  <c r="M29" i="53"/>
  <c r="J29" i="53"/>
  <c r="G29" i="53"/>
  <c r="R28" i="53"/>
  <c r="Q28" i="53"/>
  <c r="P28" i="53"/>
  <c r="M28" i="53"/>
  <c r="J28" i="53"/>
  <c r="G28" i="53"/>
  <c r="R27" i="53"/>
  <c r="Q27" i="53"/>
  <c r="P27" i="53"/>
  <c r="M27" i="53"/>
  <c r="J27" i="53"/>
  <c r="G27" i="53"/>
  <c r="R26" i="53"/>
  <c r="Q26" i="53"/>
  <c r="S26" i="53" s="1"/>
  <c r="P26" i="53"/>
  <c r="M26" i="53"/>
  <c r="J26" i="53"/>
  <c r="G26" i="53"/>
  <c r="R25" i="53"/>
  <c r="Q25" i="53"/>
  <c r="P25" i="53"/>
  <c r="M25" i="53"/>
  <c r="J25" i="53"/>
  <c r="G25" i="53"/>
  <c r="R24" i="53"/>
  <c r="Q24" i="53"/>
  <c r="P24" i="53"/>
  <c r="M24" i="53"/>
  <c r="J24" i="53"/>
  <c r="G24" i="53"/>
  <c r="R23" i="53"/>
  <c r="Q23" i="53"/>
  <c r="P23" i="53"/>
  <c r="M23" i="53"/>
  <c r="J23" i="53"/>
  <c r="G23" i="53"/>
  <c r="R22" i="53"/>
  <c r="Q22" i="53"/>
  <c r="P22" i="53"/>
  <c r="M22" i="53"/>
  <c r="J22" i="53"/>
  <c r="G22" i="53"/>
  <c r="R21" i="53"/>
  <c r="Q21" i="53"/>
  <c r="P21" i="53"/>
  <c r="M21" i="53"/>
  <c r="J21" i="53"/>
  <c r="G21" i="53"/>
  <c r="R20" i="53"/>
  <c r="Q20" i="53"/>
  <c r="S20" i="53" s="1"/>
  <c r="P20" i="53"/>
  <c r="M20" i="53"/>
  <c r="J20" i="53"/>
  <c r="G20" i="53"/>
  <c r="R19" i="53"/>
  <c r="Q19" i="53"/>
  <c r="P19" i="53"/>
  <c r="M19" i="53"/>
  <c r="J19" i="53"/>
  <c r="G19" i="53"/>
  <c r="R18" i="53"/>
  <c r="Q18" i="53"/>
  <c r="S18" i="53" s="1"/>
  <c r="P18" i="53"/>
  <c r="M18" i="53"/>
  <c r="J18" i="53"/>
  <c r="G18" i="53"/>
  <c r="R17" i="53"/>
  <c r="Q17" i="53"/>
  <c r="P17" i="53"/>
  <c r="M17" i="53"/>
  <c r="J17" i="53"/>
  <c r="G17" i="53"/>
  <c r="R16" i="53"/>
  <c r="Q16" i="53"/>
  <c r="P16" i="53"/>
  <c r="M16" i="53"/>
  <c r="J16" i="53"/>
  <c r="G16" i="53"/>
  <c r="R15" i="53"/>
  <c r="Q15" i="53"/>
  <c r="P15" i="53"/>
  <c r="M15" i="53"/>
  <c r="J15" i="53"/>
  <c r="G15" i="53"/>
  <c r="R14" i="53"/>
  <c r="Q14" i="53"/>
  <c r="P14" i="53"/>
  <c r="M14" i="53"/>
  <c r="J14" i="53"/>
  <c r="G14" i="53"/>
  <c r="R13" i="53"/>
  <c r="Q13" i="53"/>
  <c r="P13" i="53"/>
  <c r="M13" i="53"/>
  <c r="J13" i="53"/>
  <c r="G13" i="53"/>
  <c r="R12" i="53"/>
  <c r="Q12" i="53"/>
  <c r="S12" i="53" s="1"/>
  <c r="P12" i="53"/>
  <c r="M12" i="53"/>
  <c r="J12" i="53"/>
  <c r="G12" i="53"/>
  <c r="R11" i="53"/>
  <c r="Q11" i="53"/>
  <c r="P11" i="53"/>
  <c r="M11" i="53"/>
  <c r="J11" i="53"/>
  <c r="G11" i="53"/>
  <c r="I5" i="53"/>
  <c r="P35" i="52"/>
  <c r="O35" i="52"/>
  <c r="M35" i="52"/>
  <c r="K35" i="52"/>
  <c r="S35" i="52" s="1"/>
  <c r="J35" i="52"/>
  <c r="G35" i="52"/>
  <c r="F35" i="52"/>
  <c r="E35" i="52"/>
  <c r="S30" i="52"/>
  <c r="R30" i="52"/>
  <c r="Q30" i="52"/>
  <c r="L30" i="52"/>
  <c r="H30" i="52"/>
  <c r="S29" i="52"/>
  <c r="R29" i="52"/>
  <c r="Q29" i="52"/>
  <c r="L29" i="52"/>
  <c r="H29" i="52"/>
  <c r="S28" i="52"/>
  <c r="R28" i="52"/>
  <c r="Q28" i="52"/>
  <c r="L28" i="52"/>
  <c r="H28" i="52"/>
  <c r="S27" i="52"/>
  <c r="R27" i="52"/>
  <c r="Q27" i="52"/>
  <c r="L27" i="52"/>
  <c r="H27" i="52"/>
  <c r="S26" i="52"/>
  <c r="R26" i="52"/>
  <c r="Q26" i="52"/>
  <c r="L26" i="52"/>
  <c r="H26" i="52"/>
  <c r="S25" i="52"/>
  <c r="R25" i="52"/>
  <c r="Q25" i="52"/>
  <c r="L25" i="52"/>
  <c r="H25" i="52"/>
  <c r="S24" i="52"/>
  <c r="R24" i="52"/>
  <c r="Q24" i="52"/>
  <c r="L24" i="52"/>
  <c r="H24" i="52"/>
  <c r="S23" i="52"/>
  <c r="R23" i="52"/>
  <c r="Q23" i="52"/>
  <c r="L23" i="52"/>
  <c r="H23" i="52"/>
  <c r="S22" i="52"/>
  <c r="R22" i="52"/>
  <c r="Q22" i="52"/>
  <c r="L22" i="52"/>
  <c r="H22" i="52"/>
  <c r="S21" i="52"/>
  <c r="R21" i="52"/>
  <c r="Q21" i="52"/>
  <c r="L21" i="52"/>
  <c r="H21" i="52"/>
  <c r="S20" i="52"/>
  <c r="R20" i="52"/>
  <c r="Q20" i="52"/>
  <c r="L20" i="52"/>
  <c r="H20" i="52"/>
  <c r="S19" i="52"/>
  <c r="R19" i="52"/>
  <c r="Q19" i="52"/>
  <c r="L19" i="52"/>
  <c r="N19" i="52" s="1"/>
  <c r="H19" i="52"/>
  <c r="I19" i="52" s="1"/>
  <c r="S18" i="52"/>
  <c r="R18" i="52"/>
  <c r="Q18" i="52"/>
  <c r="L18" i="52"/>
  <c r="H18" i="52"/>
  <c r="S17" i="52"/>
  <c r="R17" i="52"/>
  <c r="Q17" i="52"/>
  <c r="L17" i="52"/>
  <c r="H17" i="52"/>
  <c r="S16" i="52"/>
  <c r="R16" i="52"/>
  <c r="Q16" i="52"/>
  <c r="L16" i="52"/>
  <c r="H16" i="52"/>
  <c r="S15" i="52"/>
  <c r="R15" i="52"/>
  <c r="Q15" i="52"/>
  <c r="L15" i="52"/>
  <c r="N15" i="52" s="1"/>
  <c r="H15" i="52"/>
  <c r="S14" i="52"/>
  <c r="R14" i="52"/>
  <c r="Q14" i="52"/>
  <c r="L14" i="52"/>
  <c r="H14" i="52"/>
  <c r="S13" i="52"/>
  <c r="R13" i="52"/>
  <c r="Q13" i="52"/>
  <c r="L13" i="52"/>
  <c r="H13" i="52"/>
  <c r="S12" i="52"/>
  <c r="R12" i="52"/>
  <c r="Q12" i="52"/>
  <c r="L12" i="52"/>
  <c r="N12" i="52" s="1"/>
  <c r="H12" i="52"/>
  <c r="I12" i="52" s="1"/>
  <c r="S11" i="52"/>
  <c r="R11" i="52"/>
  <c r="Q11" i="52"/>
  <c r="L11" i="52"/>
  <c r="H11" i="52"/>
  <c r="I35" i="51"/>
  <c r="H35" i="51"/>
  <c r="F35" i="51"/>
  <c r="J30" i="51"/>
  <c r="G30" i="51"/>
  <c r="K29" i="51"/>
  <c r="J29" i="51"/>
  <c r="G29" i="51"/>
  <c r="J28" i="51"/>
  <c r="G28" i="51"/>
  <c r="L27" i="51"/>
  <c r="K27" i="51"/>
  <c r="J27" i="51"/>
  <c r="G27" i="51"/>
  <c r="L26" i="51"/>
  <c r="K26" i="51"/>
  <c r="J26" i="51"/>
  <c r="G26" i="51"/>
  <c r="L25" i="51"/>
  <c r="K25" i="51"/>
  <c r="J25" i="51"/>
  <c r="G25" i="51"/>
  <c r="K24" i="51"/>
  <c r="J24" i="51"/>
  <c r="G24" i="51"/>
  <c r="L23" i="51"/>
  <c r="J23" i="51"/>
  <c r="G23" i="51"/>
  <c r="L22" i="51"/>
  <c r="K22" i="51"/>
  <c r="J22" i="51"/>
  <c r="G22" i="51"/>
  <c r="K21" i="51"/>
  <c r="J21" i="51"/>
  <c r="G21" i="51"/>
  <c r="L20" i="51"/>
  <c r="K20" i="51"/>
  <c r="J20" i="51"/>
  <c r="G20" i="51"/>
  <c r="L19" i="51"/>
  <c r="K19" i="51"/>
  <c r="J19" i="51"/>
  <c r="G19" i="51"/>
  <c r="L18" i="51"/>
  <c r="K18" i="51"/>
  <c r="J18" i="51"/>
  <c r="G18" i="51"/>
  <c r="L17" i="51"/>
  <c r="J17" i="51"/>
  <c r="G17" i="51"/>
  <c r="L16" i="51"/>
  <c r="K16" i="51"/>
  <c r="J16" i="51"/>
  <c r="G16" i="51"/>
  <c r="L15" i="51"/>
  <c r="K15" i="51"/>
  <c r="J15" i="51"/>
  <c r="G15" i="51"/>
  <c r="L14" i="51"/>
  <c r="K14" i="51"/>
  <c r="J14" i="51"/>
  <c r="G14" i="51"/>
  <c r="L13" i="51"/>
  <c r="K13" i="51"/>
  <c r="J13" i="51"/>
  <c r="G13" i="51"/>
  <c r="L12" i="51"/>
  <c r="K12" i="51"/>
  <c r="J12" i="51"/>
  <c r="G12" i="51"/>
  <c r="L11" i="51"/>
  <c r="J11" i="51"/>
  <c r="E11" i="51"/>
  <c r="E35" i="51" s="1"/>
  <c r="AB25" i="50"/>
  <c r="Y25" i="50"/>
  <c r="J25" i="50"/>
  <c r="AB24" i="50"/>
  <c r="Y24" i="50"/>
  <c r="J24" i="50"/>
  <c r="AB23" i="50"/>
  <c r="Y23" i="50"/>
  <c r="J23" i="50"/>
  <c r="AB22" i="50"/>
  <c r="Y22" i="50"/>
  <c r="J22" i="50"/>
  <c r="AB21" i="50"/>
  <c r="Y21" i="50"/>
  <c r="J21" i="50"/>
  <c r="AB20" i="50"/>
  <c r="Y20" i="50"/>
  <c r="J20" i="50"/>
  <c r="AB19" i="50"/>
  <c r="Y19" i="50"/>
  <c r="J19" i="50"/>
  <c r="AB18" i="50"/>
  <c r="Y18" i="50"/>
  <c r="J18" i="50"/>
  <c r="AB17" i="50"/>
  <c r="Y17" i="50"/>
  <c r="J17" i="50"/>
  <c r="AB16" i="50"/>
  <c r="Y16" i="50"/>
  <c r="J16" i="50"/>
  <c r="AB15" i="50"/>
  <c r="Y15" i="50"/>
  <c r="J15" i="50"/>
  <c r="AB14" i="50"/>
  <c r="Y14" i="50"/>
  <c r="J14" i="50"/>
  <c r="AB13" i="50"/>
  <c r="Y13" i="50"/>
  <c r="J13" i="50"/>
  <c r="AB12" i="50"/>
  <c r="Y12" i="50"/>
  <c r="J12" i="50"/>
  <c r="AG11" i="50"/>
  <c r="AD11" i="50"/>
  <c r="AB11" i="50"/>
  <c r="Y11" i="50"/>
  <c r="J11" i="50"/>
  <c r="O5" i="50"/>
  <c r="F33" i="49"/>
  <c r="E33" i="49"/>
  <c r="G11" i="49"/>
  <c r="D5" i="49"/>
  <c r="T37" i="48"/>
  <c r="T39" i="48" s="1"/>
  <c r="S37" i="48"/>
  <c r="S39" i="48" s="1"/>
  <c r="Q37" i="48"/>
  <c r="P37" i="48"/>
  <c r="O37" i="48"/>
  <c r="M37" i="48"/>
  <c r="L37" i="48"/>
  <c r="J37" i="48"/>
  <c r="I37" i="48"/>
  <c r="H37" i="48"/>
  <c r="F37" i="48"/>
  <c r="E37" i="48"/>
  <c r="U31" i="48"/>
  <c r="R31" i="48"/>
  <c r="N31" i="48"/>
  <c r="K31" i="48"/>
  <c r="G31" i="48"/>
  <c r="U30" i="48"/>
  <c r="R30" i="48"/>
  <c r="N30" i="48"/>
  <c r="K30" i="48"/>
  <c r="G30" i="48"/>
  <c r="U29" i="48"/>
  <c r="R29" i="48"/>
  <c r="N29" i="48"/>
  <c r="K29" i="48"/>
  <c r="G29" i="48"/>
  <c r="U28" i="48"/>
  <c r="R28" i="48"/>
  <c r="N28" i="48"/>
  <c r="K28" i="48"/>
  <c r="G28" i="48"/>
  <c r="U27" i="48"/>
  <c r="R27" i="48"/>
  <c r="N27" i="48"/>
  <c r="K27" i="48"/>
  <c r="G27" i="48"/>
  <c r="U26" i="48"/>
  <c r="R26" i="48"/>
  <c r="N26" i="48"/>
  <c r="K26" i="48"/>
  <c r="G26" i="48"/>
  <c r="U25" i="48"/>
  <c r="R25" i="48"/>
  <c r="N25" i="48"/>
  <c r="K25" i="48"/>
  <c r="G25" i="48"/>
  <c r="U24" i="48"/>
  <c r="R24" i="48"/>
  <c r="N24" i="48"/>
  <c r="K24" i="48"/>
  <c r="G24" i="48"/>
  <c r="U23" i="48"/>
  <c r="R23" i="48"/>
  <c r="N23" i="48"/>
  <c r="K23" i="48"/>
  <c r="G23" i="48"/>
  <c r="U22" i="48"/>
  <c r="R22" i="48"/>
  <c r="N22" i="48"/>
  <c r="K22" i="48"/>
  <c r="G22" i="48"/>
  <c r="U21" i="48"/>
  <c r="R21" i="48"/>
  <c r="N21" i="48"/>
  <c r="K21" i="48"/>
  <c r="G21" i="48"/>
  <c r="U20" i="48"/>
  <c r="R20" i="48"/>
  <c r="N20" i="48"/>
  <c r="K20" i="48"/>
  <c r="G20" i="48"/>
  <c r="U19" i="48"/>
  <c r="R19" i="48"/>
  <c r="N19" i="48"/>
  <c r="K19" i="48"/>
  <c r="G19" i="48"/>
  <c r="U18" i="48"/>
  <c r="R18" i="48"/>
  <c r="N18" i="48"/>
  <c r="K18" i="48"/>
  <c r="G18" i="48"/>
  <c r="U17" i="48"/>
  <c r="R17" i="48"/>
  <c r="N17" i="48"/>
  <c r="K17" i="48"/>
  <c r="G17" i="48"/>
  <c r="U16" i="48"/>
  <c r="R16" i="48"/>
  <c r="N16" i="48"/>
  <c r="K16" i="48"/>
  <c r="G16" i="48"/>
  <c r="U15" i="48"/>
  <c r="R15" i="48"/>
  <c r="N15" i="48"/>
  <c r="K15" i="48"/>
  <c r="G15" i="48"/>
  <c r="U14" i="48"/>
  <c r="R14" i="48"/>
  <c r="N14" i="48"/>
  <c r="K14" i="48"/>
  <c r="G14" i="48"/>
  <c r="U13" i="48"/>
  <c r="R13" i="48"/>
  <c r="N13" i="48"/>
  <c r="K13" i="48"/>
  <c r="G13" i="48"/>
  <c r="U12" i="48"/>
  <c r="R12" i="48"/>
  <c r="N12" i="48"/>
  <c r="K12" i="48"/>
  <c r="G12" i="48"/>
  <c r="J5" i="48"/>
  <c r="F33" i="47"/>
  <c r="E33" i="47"/>
  <c r="D5" i="47"/>
  <c r="I37" i="46"/>
  <c r="H37" i="46"/>
  <c r="F37" i="46"/>
  <c r="E37" i="46"/>
  <c r="J13" i="46"/>
  <c r="F5" i="46"/>
  <c r="F4" i="46"/>
  <c r="I36" i="45"/>
  <c r="H36" i="45"/>
  <c r="F36" i="45"/>
  <c r="E36" i="45"/>
  <c r="L31" i="45"/>
  <c r="K31" i="45"/>
  <c r="M31" i="45" s="1"/>
  <c r="J31" i="45"/>
  <c r="G31" i="45"/>
  <c r="L30" i="45"/>
  <c r="K30" i="45"/>
  <c r="M30" i="45" s="1"/>
  <c r="J30" i="45"/>
  <c r="G30" i="45"/>
  <c r="L29" i="45"/>
  <c r="K29" i="45"/>
  <c r="J29" i="45"/>
  <c r="G29" i="45"/>
  <c r="L28" i="45"/>
  <c r="K28" i="45"/>
  <c r="M28" i="45" s="1"/>
  <c r="J28" i="45"/>
  <c r="G28" i="45"/>
  <c r="L27" i="45"/>
  <c r="K27" i="45"/>
  <c r="J27" i="45"/>
  <c r="G27" i="45"/>
  <c r="L26" i="45"/>
  <c r="K26" i="45"/>
  <c r="J26" i="45"/>
  <c r="G26" i="45"/>
  <c r="L25" i="45"/>
  <c r="K25" i="45"/>
  <c r="M25" i="45" s="1"/>
  <c r="J25" i="45"/>
  <c r="G25" i="45"/>
  <c r="L24" i="45"/>
  <c r="K24" i="45"/>
  <c r="J24" i="45"/>
  <c r="G24" i="45"/>
  <c r="L23" i="45"/>
  <c r="K23" i="45"/>
  <c r="J23" i="45"/>
  <c r="G23" i="45"/>
  <c r="L22" i="45"/>
  <c r="K22" i="45"/>
  <c r="J22" i="45"/>
  <c r="G22" i="45"/>
  <c r="L21" i="45"/>
  <c r="K21" i="45"/>
  <c r="J21" i="45"/>
  <c r="G21" i="45"/>
  <c r="L20" i="45"/>
  <c r="K20" i="45"/>
  <c r="M20" i="45" s="1"/>
  <c r="J20" i="45"/>
  <c r="G20" i="45"/>
  <c r="L19" i="45"/>
  <c r="K19" i="45"/>
  <c r="J19" i="45"/>
  <c r="G19" i="45"/>
  <c r="L18" i="45"/>
  <c r="K18" i="45"/>
  <c r="J18" i="45"/>
  <c r="G18" i="45"/>
  <c r="L17" i="45"/>
  <c r="K17" i="45"/>
  <c r="M17" i="45" s="1"/>
  <c r="J17" i="45"/>
  <c r="G17" i="45"/>
  <c r="L16" i="45"/>
  <c r="K16" i="45"/>
  <c r="M16" i="45" s="1"/>
  <c r="J16" i="45"/>
  <c r="G16" i="45"/>
  <c r="L15" i="45"/>
  <c r="K15" i="45"/>
  <c r="M15" i="45" s="1"/>
  <c r="J15" i="45"/>
  <c r="G15" i="45"/>
  <c r="L14" i="45"/>
  <c r="K14" i="45"/>
  <c r="M14" i="45" s="1"/>
  <c r="J14" i="45"/>
  <c r="G14" i="45"/>
  <c r="L13" i="45"/>
  <c r="K13" i="45"/>
  <c r="J13" i="45"/>
  <c r="G13" i="45"/>
  <c r="L12" i="45"/>
  <c r="K12" i="45"/>
  <c r="M12" i="45" s="1"/>
  <c r="J12" i="45"/>
  <c r="G12" i="45"/>
  <c r="L11" i="45"/>
  <c r="K11" i="45"/>
  <c r="J11" i="45"/>
  <c r="G11" i="45"/>
  <c r="G5" i="45"/>
  <c r="G4" i="45"/>
  <c r="L36" i="44"/>
  <c r="J36" i="44"/>
  <c r="H36" i="44"/>
  <c r="F36" i="44"/>
  <c r="F6" i="44"/>
  <c r="F5" i="44"/>
  <c r="I36" i="43"/>
  <c r="H36" i="43"/>
  <c r="F36" i="43"/>
  <c r="E36" i="43"/>
  <c r="L31" i="43"/>
  <c r="K31" i="43"/>
  <c r="J31" i="43"/>
  <c r="G31" i="43"/>
  <c r="L30" i="43"/>
  <c r="K30" i="43"/>
  <c r="J30" i="43"/>
  <c r="G30" i="43"/>
  <c r="L29" i="43"/>
  <c r="K29" i="43"/>
  <c r="J29" i="43"/>
  <c r="G29" i="43"/>
  <c r="L28" i="43"/>
  <c r="K28" i="43"/>
  <c r="J28" i="43"/>
  <c r="G28" i="43"/>
  <c r="L27" i="43"/>
  <c r="K27" i="43"/>
  <c r="J27" i="43"/>
  <c r="G27" i="43"/>
  <c r="L26" i="43"/>
  <c r="K26" i="43"/>
  <c r="J26" i="43"/>
  <c r="G26" i="43"/>
  <c r="L25" i="43"/>
  <c r="K25" i="43"/>
  <c r="J25" i="43"/>
  <c r="G25" i="43"/>
  <c r="L24" i="43"/>
  <c r="K24" i="43"/>
  <c r="J24" i="43"/>
  <c r="G24" i="43"/>
  <c r="L23" i="43"/>
  <c r="K23" i="43"/>
  <c r="M23" i="43" s="1"/>
  <c r="E24" i="44" s="1"/>
  <c r="J23" i="43"/>
  <c r="G23" i="43"/>
  <c r="L22" i="43"/>
  <c r="K22" i="43"/>
  <c r="J22" i="43"/>
  <c r="G22" i="43"/>
  <c r="L21" i="43"/>
  <c r="K21" i="43"/>
  <c r="M21" i="43" s="1"/>
  <c r="E22" i="44" s="1"/>
  <c r="J21" i="43"/>
  <c r="G21" i="43"/>
  <c r="L20" i="43"/>
  <c r="K20" i="43"/>
  <c r="J20" i="43"/>
  <c r="G20" i="43"/>
  <c r="L19" i="43"/>
  <c r="K19" i="43"/>
  <c r="J19" i="43"/>
  <c r="G19" i="43"/>
  <c r="L18" i="43"/>
  <c r="K18" i="43"/>
  <c r="J18" i="43"/>
  <c r="G18" i="43"/>
  <c r="L17" i="43"/>
  <c r="K17" i="43"/>
  <c r="M17" i="43" s="1"/>
  <c r="E18" i="44" s="1"/>
  <c r="J17" i="43"/>
  <c r="G17" i="43"/>
  <c r="L16" i="43"/>
  <c r="K16" i="43"/>
  <c r="J16" i="43"/>
  <c r="G16" i="43"/>
  <c r="L15" i="43"/>
  <c r="K15" i="43"/>
  <c r="J15" i="43"/>
  <c r="G15" i="43"/>
  <c r="L14" i="43"/>
  <c r="K14" i="43"/>
  <c r="M14" i="43" s="1"/>
  <c r="E15" i="44" s="1"/>
  <c r="J14" i="43"/>
  <c r="G14" i="43"/>
  <c r="L13" i="43"/>
  <c r="K13" i="43"/>
  <c r="M13" i="43" s="1"/>
  <c r="E14" i="44" s="1"/>
  <c r="J13" i="43"/>
  <c r="G13" i="43"/>
  <c r="L12" i="43"/>
  <c r="K12" i="43"/>
  <c r="J12" i="43"/>
  <c r="G12" i="43"/>
  <c r="L11" i="43"/>
  <c r="K11" i="43"/>
  <c r="J11" i="43"/>
  <c r="G11" i="43"/>
  <c r="G5" i="43"/>
  <c r="G4" i="43"/>
  <c r="G36" i="42"/>
  <c r="E36" i="42"/>
  <c r="D36" i="42"/>
  <c r="I31" i="42"/>
  <c r="C31" i="42"/>
  <c r="B31" i="42"/>
  <c r="I30" i="42"/>
  <c r="C30" i="42"/>
  <c r="B30" i="42"/>
  <c r="I29" i="42"/>
  <c r="C29" i="42"/>
  <c r="B29" i="42"/>
  <c r="I28" i="42"/>
  <c r="C28" i="42"/>
  <c r="B28" i="42"/>
  <c r="I27" i="42"/>
  <c r="C27" i="42"/>
  <c r="B27" i="42"/>
  <c r="I26" i="42"/>
  <c r="C26" i="42"/>
  <c r="B26" i="42"/>
  <c r="I25" i="42"/>
  <c r="C25" i="42"/>
  <c r="B25" i="42"/>
  <c r="I24" i="42"/>
  <c r="C24" i="42"/>
  <c r="B24" i="42"/>
  <c r="I23" i="42"/>
  <c r="C23" i="42"/>
  <c r="B23" i="42"/>
  <c r="I22" i="42"/>
  <c r="C22" i="42"/>
  <c r="B22" i="42"/>
  <c r="I21" i="42"/>
  <c r="C21" i="42"/>
  <c r="B21" i="42"/>
  <c r="I20" i="42"/>
  <c r="C20" i="42"/>
  <c r="B20" i="42"/>
  <c r="I19" i="42"/>
  <c r="C19" i="42"/>
  <c r="B19" i="42"/>
  <c r="I18" i="42"/>
  <c r="C18" i="42"/>
  <c r="B18" i="42"/>
  <c r="I17" i="42"/>
  <c r="C17" i="42"/>
  <c r="B17" i="42"/>
  <c r="I16" i="42"/>
  <c r="C16" i="42"/>
  <c r="B16" i="42"/>
  <c r="I15" i="42"/>
  <c r="C15" i="42"/>
  <c r="B15" i="42"/>
  <c r="I14" i="42"/>
  <c r="C14" i="42"/>
  <c r="B14" i="42"/>
  <c r="I13" i="42"/>
  <c r="C13" i="42"/>
  <c r="B13" i="42"/>
  <c r="I12" i="42"/>
  <c r="C12" i="42"/>
  <c r="B12" i="42"/>
  <c r="D5" i="42"/>
  <c r="G36" i="41"/>
  <c r="F36" i="41"/>
  <c r="E36" i="41"/>
  <c r="H33" i="41"/>
  <c r="H32" i="41"/>
  <c r="H31" i="41"/>
  <c r="H30" i="41"/>
  <c r="H29" i="41"/>
  <c r="H28" i="41"/>
  <c r="H27" i="41"/>
  <c r="H26" i="41"/>
  <c r="H25" i="41"/>
  <c r="H24" i="41"/>
  <c r="H23" i="41"/>
  <c r="H22" i="41"/>
  <c r="H21" i="41"/>
  <c r="H20" i="41"/>
  <c r="H19" i="41"/>
  <c r="H18" i="41"/>
  <c r="I18" i="41" s="1"/>
  <c r="H17" i="41"/>
  <c r="H16" i="41"/>
  <c r="H15" i="41"/>
  <c r="H14" i="41"/>
  <c r="H13" i="41"/>
  <c r="H12" i="41"/>
  <c r="E5" i="41"/>
  <c r="E4" i="41"/>
  <c r="P36" i="40"/>
  <c r="N36" i="40"/>
  <c r="L36" i="40"/>
  <c r="J36" i="40"/>
  <c r="H36" i="40"/>
  <c r="E36" i="40"/>
  <c r="F32" i="40"/>
  <c r="I32" i="40" s="1"/>
  <c r="G31" i="40"/>
  <c r="K31" i="40" s="1"/>
  <c r="F31" i="40"/>
  <c r="I31" i="40" s="1"/>
  <c r="G30" i="40"/>
  <c r="K30" i="40" s="1"/>
  <c r="F30" i="40"/>
  <c r="I30" i="40" s="1"/>
  <c r="G29" i="40"/>
  <c r="K29" i="40" s="1"/>
  <c r="F29" i="40"/>
  <c r="I29" i="40" s="1"/>
  <c r="G28" i="40"/>
  <c r="K28" i="40" s="1"/>
  <c r="F28" i="40"/>
  <c r="I28" i="40" s="1"/>
  <c r="M27" i="40"/>
  <c r="G27" i="40"/>
  <c r="K27" i="40" s="1"/>
  <c r="F27" i="40"/>
  <c r="I27" i="40" s="1"/>
  <c r="M26" i="40"/>
  <c r="G26" i="40"/>
  <c r="K26" i="40" s="1"/>
  <c r="F26" i="40"/>
  <c r="I26" i="40" s="1"/>
  <c r="G25" i="40"/>
  <c r="K25" i="40" s="1"/>
  <c r="F25" i="40"/>
  <c r="I25" i="40" s="1"/>
  <c r="Q24" i="40"/>
  <c r="O24" i="40"/>
  <c r="G24" i="40"/>
  <c r="K24" i="40" s="1"/>
  <c r="F24" i="40"/>
  <c r="I24" i="40" s="1"/>
  <c r="Q23" i="40"/>
  <c r="O23" i="40"/>
  <c r="M23" i="40"/>
  <c r="G23" i="40"/>
  <c r="K23" i="40" s="1"/>
  <c r="F23" i="40"/>
  <c r="I23" i="40" s="1"/>
  <c r="Q22" i="40"/>
  <c r="O22" i="40"/>
  <c r="M22" i="40"/>
  <c r="G22" i="40"/>
  <c r="K22" i="40" s="1"/>
  <c r="F22" i="40"/>
  <c r="I22" i="40" s="1"/>
  <c r="Q21" i="40"/>
  <c r="O21" i="40"/>
  <c r="M21" i="40"/>
  <c r="G21" i="40"/>
  <c r="K21" i="40" s="1"/>
  <c r="F21" i="40"/>
  <c r="I21" i="40" s="1"/>
  <c r="Q20" i="40"/>
  <c r="O20" i="40"/>
  <c r="M20" i="40"/>
  <c r="G20" i="40"/>
  <c r="K20" i="40" s="1"/>
  <c r="F20" i="40"/>
  <c r="I20" i="40" s="1"/>
  <c r="Q19" i="40"/>
  <c r="O19" i="40"/>
  <c r="M19" i="40"/>
  <c r="G19" i="40"/>
  <c r="K19" i="40" s="1"/>
  <c r="F19" i="40"/>
  <c r="I19" i="40" s="1"/>
  <c r="Q18" i="40"/>
  <c r="O18" i="40"/>
  <c r="M18" i="40"/>
  <c r="G18" i="40"/>
  <c r="K18" i="40" s="1"/>
  <c r="F18" i="40"/>
  <c r="I18" i="40" s="1"/>
  <c r="Q17" i="40"/>
  <c r="O17" i="40"/>
  <c r="M17" i="40"/>
  <c r="G17" i="40"/>
  <c r="K17" i="40" s="1"/>
  <c r="F17" i="40"/>
  <c r="I17" i="40" s="1"/>
  <c r="Q16" i="40"/>
  <c r="O16" i="40"/>
  <c r="M16" i="40"/>
  <c r="G16" i="40"/>
  <c r="K16" i="40" s="1"/>
  <c r="F16" i="40"/>
  <c r="I16" i="40" s="1"/>
  <c r="Q15" i="40"/>
  <c r="O15" i="40"/>
  <c r="M15" i="40"/>
  <c r="G15" i="40"/>
  <c r="K15" i="40" s="1"/>
  <c r="F15" i="40"/>
  <c r="I15" i="40" s="1"/>
  <c r="Q14" i="40"/>
  <c r="O14" i="40"/>
  <c r="M14" i="40"/>
  <c r="G14" i="40"/>
  <c r="K14" i="40" s="1"/>
  <c r="F14" i="40"/>
  <c r="I14" i="40" s="1"/>
  <c r="Q13" i="40"/>
  <c r="O13" i="40"/>
  <c r="M13" i="40"/>
  <c r="G13" i="40"/>
  <c r="K13" i="40" s="1"/>
  <c r="F13" i="40"/>
  <c r="I13" i="40" s="1"/>
  <c r="Q12" i="40"/>
  <c r="O12" i="40"/>
  <c r="M12" i="40"/>
  <c r="G12" i="40"/>
  <c r="F12" i="40"/>
  <c r="I12" i="40" s="1"/>
  <c r="H5" i="40"/>
  <c r="H4" i="40"/>
  <c r="F35" i="39"/>
  <c r="E35" i="39"/>
  <c r="G16" i="39"/>
  <c r="G12" i="39"/>
  <c r="E5" i="39"/>
  <c r="H5" i="43" s="1"/>
  <c r="G6" i="44" s="1"/>
  <c r="H5" i="45" s="1"/>
  <c r="G5" i="46" s="1"/>
  <c r="D5" i="39"/>
  <c r="E4" i="39"/>
  <c r="H4" i="43" s="1"/>
  <c r="G5" i="44" s="1"/>
  <c r="H4" i="45" s="1"/>
  <c r="G4" i="46" s="1"/>
  <c r="D4" i="39"/>
  <c r="F24" i="38"/>
  <c r="D20" i="38"/>
  <c r="C20" i="38"/>
  <c r="E15" i="38"/>
  <c r="E14" i="38"/>
  <c r="E13" i="38"/>
  <c r="E12" i="38"/>
  <c r="E11" i="38"/>
  <c r="E10" i="38"/>
  <c r="D5" i="38"/>
  <c r="C5" i="38"/>
  <c r="D4" i="38"/>
  <c r="C4" i="38"/>
  <c r="S36" i="37"/>
  <c r="R36" i="37"/>
  <c r="M36" i="37"/>
  <c r="L36" i="37"/>
  <c r="K36" i="37"/>
  <c r="J36" i="37"/>
  <c r="G36" i="37"/>
  <c r="F36" i="37"/>
  <c r="E36" i="37"/>
  <c r="T32" i="37"/>
  <c r="O32" i="37"/>
  <c r="N32" i="37"/>
  <c r="P32" i="37" s="1"/>
  <c r="I32" i="37"/>
  <c r="H32" i="37"/>
  <c r="T31" i="37"/>
  <c r="O31" i="37"/>
  <c r="N31" i="37"/>
  <c r="I31" i="37"/>
  <c r="H31" i="37"/>
  <c r="T30" i="37"/>
  <c r="O30" i="37"/>
  <c r="N30" i="37"/>
  <c r="I30" i="37"/>
  <c r="H30" i="37"/>
  <c r="T29" i="37"/>
  <c r="O29" i="37"/>
  <c r="N29" i="37"/>
  <c r="I29" i="37"/>
  <c r="H29" i="37"/>
  <c r="T28" i="37"/>
  <c r="O28" i="37"/>
  <c r="N28" i="37"/>
  <c r="H28" i="37"/>
  <c r="T27" i="37"/>
  <c r="O27" i="37"/>
  <c r="N27" i="37"/>
  <c r="H27" i="37"/>
  <c r="T26" i="37"/>
  <c r="O26" i="37"/>
  <c r="N26" i="37"/>
  <c r="H26" i="37"/>
  <c r="T25" i="37"/>
  <c r="O25" i="37"/>
  <c r="N25" i="37"/>
  <c r="H25" i="37"/>
  <c r="T24" i="37"/>
  <c r="O24" i="37"/>
  <c r="N24" i="37"/>
  <c r="H24" i="37"/>
  <c r="T23" i="37"/>
  <c r="O23" i="37"/>
  <c r="N23" i="37"/>
  <c r="I23" i="37"/>
  <c r="H23" i="37"/>
  <c r="T22" i="37"/>
  <c r="O22" i="37"/>
  <c r="N22" i="37"/>
  <c r="H22" i="37"/>
  <c r="T21" i="37"/>
  <c r="O21" i="37"/>
  <c r="N21" i="37"/>
  <c r="P21" i="37" s="1"/>
  <c r="Q21" i="37" s="1"/>
  <c r="H21" i="37"/>
  <c r="T20" i="37"/>
  <c r="O20" i="37"/>
  <c r="N20" i="37"/>
  <c r="H20" i="37"/>
  <c r="T19" i="37"/>
  <c r="O19" i="37"/>
  <c r="N19" i="37"/>
  <c r="H19" i="37"/>
  <c r="T18" i="37"/>
  <c r="O18" i="37"/>
  <c r="N18" i="37"/>
  <c r="H18" i="37"/>
  <c r="T17" i="37"/>
  <c r="O17" i="37"/>
  <c r="N17" i="37"/>
  <c r="H17" i="37"/>
  <c r="T16" i="37"/>
  <c r="O16" i="37"/>
  <c r="N16" i="37"/>
  <c r="H16" i="37"/>
  <c r="T15" i="37"/>
  <c r="O15" i="37"/>
  <c r="N15" i="37"/>
  <c r="H15" i="37"/>
  <c r="T14" i="37"/>
  <c r="O14" i="37"/>
  <c r="N14" i="37"/>
  <c r="H14" i="37"/>
  <c r="T13" i="37"/>
  <c r="O13" i="37"/>
  <c r="N13" i="37"/>
  <c r="P13" i="37" s="1"/>
  <c r="Q13" i="37" s="1"/>
  <c r="H13" i="37"/>
  <c r="T12" i="37"/>
  <c r="O12" i="37"/>
  <c r="N12" i="37"/>
  <c r="H12" i="37"/>
  <c r="H5" i="37"/>
  <c r="H4" i="37"/>
  <c r="A37" i="36"/>
  <c r="AC35" i="36"/>
  <c r="S35" i="36"/>
  <c r="Q35" i="36"/>
  <c r="M35" i="36"/>
  <c r="K35" i="36"/>
  <c r="W35" i="36" s="1"/>
  <c r="I35" i="36"/>
  <c r="H35" i="36"/>
  <c r="F35" i="36"/>
  <c r="E35" i="36"/>
  <c r="Y33" i="36"/>
  <c r="W33" i="36"/>
  <c r="U33" i="36"/>
  <c r="O33" i="36"/>
  <c r="J33" i="36"/>
  <c r="G33" i="36"/>
  <c r="Y32" i="36"/>
  <c r="Z32" i="36" s="1"/>
  <c r="W32" i="36"/>
  <c r="X32" i="36" s="1"/>
  <c r="U32" i="36"/>
  <c r="T32" i="36"/>
  <c r="R32" i="36"/>
  <c r="O32" i="36"/>
  <c r="N32" i="36"/>
  <c r="L32" i="36"/>
  <c r="J32" i="36"/>
  <c r="V32" i="36" s="1"/>
  <c r="G32" i="36"/>
  <c r="Y31" i="36"/>
  <c r="W31" i="36"/>
  <c r="X31" i="36" s="1"/>
  <c r="U31" i="36"/>
  <c r="R31" i="36"/>
  <c r="O31" i="36"/>
  <c r="L31" i="36"/>
  <c r="J31" i="36"/>
  <c r="AD31" i="36" s="1"/>
  <c r="G31" i="36"/>
  <c r="Y30" i="36"/>
  <c r="Z30" i="36" s="1"/>
  <c r="W30" i="36"/>
  <c r="U30" i="36"/>
  <c r="T30" i="36"/>
  <c r="O30" i="36"/>
  <c r="N30" i="36"/>
  <c r="J30" i="36"/>
  <c r="AD30" i="36" s="1"/>
  <c r="G30" i="36"/>
  <c r="Y29" i="36"/>
  <c r="Z29" i="36" s="1"/>
  <c r="W29" i="36"/>
  <c r="X29" i="36" s="1"/>
  <c r="U29" i="36"/>
  <c r="T29" i="36"/>
  <c r="R29" i="36"/>
  <c r="O29" i="36"/>
  <c r="N29" i="36"/>
  <c r="L29" i="36"/>
  <c r="J29" i="36"/>
  <c r="AD29" i="36" s="1"/>
  <c r="G29" i="36"/>
  <c r="Y28" i="36"/>
  <c r="W28" i="36"/>
  <c r="U28" i="36"/>
  <c r="O28" i="36"/>
  <c r="J28" i="36"/>
  <c r="G28" i="36"/>
  <c r="Y27" i="36"/>
  <c r="Z27" i="36" s="1"/>
  <c r="W27" i="36"/>
  <c r="X27" i="36" s="1"/>
  <c r="U27" i="36"/>
  <c r="T27" i="36"/>
  <c r="R27" i="36"/>
  <c r="O27" i="36"/>
  <c r="N27" i="36"/>
  <c r="L27" i="36"/>
  <c r="J27" i="36"/>
  <c r="AD27" i="36" s="1"/>
  <c r="G27" i="36"/>
  <c r="P27" i="36" s="1"/>
  <c r="Y26" i="36"/>
  <c r="Z26" i="36" s="1"/>
  <c r="W26" i="36"/>
  <c r="AA26" i="36" s="1"/>
  <c r="U26" i="36"/>
  <c r="T26" i="36"/>
  <c r="R26" i="36"/>
  <c r="O26" i="36"/>
  <c r="N26" i="36"/>
  <c r="L26" i="36"/>
  <c r="J26" i="36"/>
  <c r="AD26" i="36" s="1"/>
  <c r="G26" i="36"/>
  <c r="Y25" i="36"/>
  <c r="Z25" i="36" s="1"/>
  <c r="W25" i="36"/>
  <c r="X25" i="36" s="1"/>
  <c r="U25" i="36"/>
  <c r="T25" i="36"/>
  <c r="R25" i="36"/>
  <c r="O25" i="36"/>
  <c r="N25" i="36"/>
  <c r="L25" i="36"/>
  <c r="J25" i="36"/>
  <c r="AD25" i="36" s="1"/>
  <c r="G25" i="36"/>
  <c r="Y24" i="36"/>
  <c r="Z24" i="36" s="1"/>
  <c r="W24" i="36"/>
  <c r="X24" i="36" s="1"/>
  <c r="U24" i="36"/>
  <c r="T24" i="36"/>
  <c r="R24" i="36"/>
  <c r="O24" i="36"/>
  <c r="N24" i="36"/>
  <c r="L24" i="36"/>
  <c r="J24" i="36"/>
  <c r="AD24" i="36" s="1"/>
  <c r="G24" i="36"/>
  <c r="Y23" i="36"/>
  <c r="Z23" i="36" s="1"/>
  <c r="W23" i="36"/>
  <c r="X23" i="36" s="1"/>
  <c r="U23" i="36"/>
  <c r="T23" i="36"/>
  <c r="R23" i="36"/>
  <c r="O23" i="36"/>
  <c r="N23" i="36"/>
  <c r="L23" i="36"/>
  <c r="J23" i="36"/>
  <c r="AD23" i="36" s="1"/>
  <c r="G23" i="36"/>
  <c r="P23" i="36" s="1"/>
  <c r="Y22" i="36"/>
  <c r="W22" i="36"/>
  <c r="X22" i="36" s="1"/>
  <c r="U22" i="36"/>
  <c r="R22" i="36"/>
  <c r="O22" i="36"/>
  <c r="L22" i="36"/>
  <c r="J22" i="36"/>
  <c r="AD22" i="36" s="1"/>
  <c r="G22" i="36"/>
  <c r="Y21" i="36"/>
  <c r="Z21" i="36" s="1"/>
  <c r="W21" i="36"/>
  <c r="X21" i="36" s="1"/>
  <c r="U21" i="36"/>
  <c r="T21" i="36"/>
  <c r="R21" i="36"/>
  <c r="O21" i="36"/>
  <c r="N21" i="36"/>
  <c r="L21" i="36"/>
  <c r="J21" i="36"/>
  <c r="AD21" i="36" s="1"/>
  <c r="G21" i="36"/>
  <c r="Y20" i="36"/>
  <c r="Z20" i="36" s="1"/>
  <c r="W20" i="36"/>
  <c r="X20" i="36" s="1"/>
  <c r="U20" i="36"/>
  <c r="T20" i="36"/>
  <c r="R20" i="36"/>
  <c r="O20" i="36"/>
  <c r="N20" i="36"/>
  <c r="L20" i="36"/>
  <c r="J20" i="36"/>
  <c r="V20" i="36" s="1"/>
  <c r="G20" i="36"/>
  <c r="Y19" i="36"/>
  <c r="Z19" i="36" s="1"/>
  <c r="W19" i="36"/>
  <c r="U19" i="36"/>
  <c r="T19" i="36"/>
  <c r="R19" i="36"/>
  <c r="O19" i="36"/>
  <c r="N19" i="36"/>
  <c r="L19" i="36"/>
  <c r="J19" i="36"/>
  <c r="AD19" i="36" s="1"/>
  <c r="G19" i="36"/>
  <c r="Y18" i="36"/>
  <c r="Z18" i="36" s="1"/>
  <c r="W18" i="36"/>
  <c r="U18" i="36"/>
  <c r="T18" i="36"/>
  <c r="R18" i="36"/>
  <c r="O18" i="36"/>
  <c r="N18" i="36"/>
  <c r="L18" i="36"/>
  <c r="J18" i="36"/>
  <c r="AD18" i="36" s="1"/>
  <c r="G18" i="36"/>
  <c r="Y17" i="36"/>
  <c r="W17" i="36"/>
  <c r="X17" i="36" s="1"/>
  <c r="U17" i="36"/>
  <c r="R17" i="36"/>
  <c r="O17" i="36"/>
  <c r="L17" i="36"/>
  <c r="J17" i="36"/>
  <c r="AD17" i="36" s="1"/>
  <c r="G17" i="36"/>
  <c r="Y16" i="36"/>
  <c r="W16" i="36"/>
  <c r="X16" i="36" s="1"/>
  <c r="U16" i="36"/>
  <c r="R16" i="36"/>
  <c r="O16" i="36"/>
  <c r="P16" i="36" s="1"/>
  <c r="L16" i="36"/>
  <c r="J16" i="36"/>
  <c r="AD16" i="36" s="1"/>
  <c r="Y15" i="36"/>
  <c r="Z15" i="36" s="1"/>
  <c r="W15" i="36"/>
  <c r="U15" i="36"/>
  <c r="T15" i="36"/>
  <c r="R15" i="36"/>
  <c r="O15" i="36"/>
  <c r="N15" i="36"/>
  <c r="L15" i="36"/>
  <c r="J15" i="36"/>
  <c r="V15" i="36" s="1"/>
  <c r="G15" i="36"/>
  <c r="Y14" i="36"/>
  <c r="W14" i="36"/>
  <c r="X14" i="36" s="1"/>
  <c r="U14" i="36"/>
  <c r="R14" i="36"/>
  <c r="O14" i="36"/>
  <c r="L14" i="36"/>
  <c r="J14" i="36"/>
  <c r="AD14" i="36" s="1"/>
  <c r="G14" i="36"/>
  <c r="Y13" i="36"/>
  <c r="Z13" i="36" s="1"/>
  <c r="W13" i="36"/>
  <c r="X13" i="36" s="1"/>
  <c r="U13" i="36"/>
  <c r="T13" i="36"/>
  <c r="R13" i="36"/>
  <c r="O13" i="36"/>
  <c r="N13" i="36"/>
  <c r="L13" i="36"/>
  <c r="J13" i="36"/>
  <c r="AD13" i="36" s="1"/>
  <c r="G13" i="36"/>
  <c r="Y12" i="36"/>
  <c r="W12" i="36"/>
  <c r="U12" i="36"/>
  <c r="O12" i="36"/>
  <c r="J12" i="36"/>
  <c r="G12" i="36"/>
  <c r="Y11" i="36"/>
  <c r="Z11" i="36" s="1"/>
  <c r="W11" i="36"/>
  <c r="X11" i="36" s="1"/>
  <c r="U11" i="36"/>
  <c r="T11" i="36"/>
  <c r="R11" i="36"/>
  <c r="O11" i="36"/>
  <c r="N11" i="36"/>
  <c r="L11" i="36"/>
  <c r="J11" i="36"/>
  <c r="AD11" i="36" s="1"/>
  <c r="G11" i="36"/>
  <c r="N5" i="36"/>
  <c r="N4" i="36"/>
  <c r="K36" i="35"/>
  <c r="K41" i="35" s="1"/>
  <c r="H36" i="35"/>
  <c r="F36" i="35"/>
  <c r="E36" i="35"/>
  <c r="H38" i="35" s="1"/>
  <c r="J35" i="35"/>
  <c r="J34" i="35"/>
  <c r="J33" i="35"/>
  <c r="I33" i="35" s="1"/>
  <c r="J32" i="35"/>
  <c r="G32" i="35" s="1"/>
  <c r="J31" i="35"/>
  <c r="J30" i="35"/>
  <c r="I30" i="35" s="1"/>
  <c r="J29" i="35"/>
  <c r="J28" i="35"/>
  <c r="G28" i="35" s="1"/>
  <c r="J27" i="35"/>
  <c r="I27" i="35" s="1"/>
  <c r="J26" i="35"/>
  <c r="I26" i="35" s="1"/>
  <c r="J25" i="35"/>
  <c r="I25" i="35" s="1"/>
  <c r="J24" i="35"/>
  <c r="G24" i="35" s="1"/>
  <c r="J23" i="35"/>
  <c r="J22" i="35"/>
  <c r="I22" i="35" s="1"/>
  <c r="J21" i="35"/>
  <c r="I21" i="35" s="1"/>
  <c r="J20" i="35"/>
  <c r="G20" i="35" s="1"/>
  <c r="J19" i="35"/>
  <c r="J18" i="35"/>
  <c r="I18" i="35" s="1"/>
  <c r="J17" i="35"/>
  <c r="I17" i="35" s="1"/>
  <c r="J16" i="35"/>
  <c r="G16" i="35" s="1"/>
  <c r="J15" i="35"/>
  <c r="J14" i="35"/>
  <c r="I14" i="35" s="1"/>
  <c r="J13" i="35"/>
  <c r="I13" i="35" s="1"/>
  <c r="J12" i="35"/>
  <c r="G12" i="35" s="1"/>
  <c r="F6" i="35"/>
  <c r="F5" i="35"/>
  <c r="P35" i="33"/>
  <c r="N35" i="33"/>
  <c r="J35" i="33"/>
  <c r="H35" i="33"/>
  <c r="F35" i="33"/>
  <c r="E35" i="33"/>
  <c r="R33" i="33"/>
  <c r="Q33" i="33"/>
  <c r="O33" i="33"/>
  <c r="L33" i="33"/>
  <c r="K33" i="33"/>
  <c r="I33" i="33"/>
  <c r="G33" i="33"/>
  <c r="S33" i="33" s="1"/>
  <c r="R32" i="33"/>
  <c r="Q32" i="33"/>
  <c r="O32" i="33"/>
  <c r="L32" i="33"/>
  <c r="K32" i="33"/>
  <c r="I32" i="33"/>
  <c r="G32" i="33"/>
  <c r="S32" i="33" s="1"/>
  <c r="R31" i="33"/>
  <c r="Q31" i="33"/>
  <c r="O31" i="33"/>
  <c r="L31" i="33"/>
  <c r="K31" i="33"/>
  <c r="I31" i="33"/>
  <c r="G31" i="33"/>
  <c r="R30" i="33"/>
  <c r="Q30" i="33"/>
  <c r="O30" i="33"/>
  <c r="L30" i="33"/>
  <c r="K30" i="33"/>
  <c r="I30" i="33"/>
  <c r="G30" i="33"/>
  <c r="R29" i="33"/>
  <c r="Q29" i="33"/>
  <c r="O29" i="33"/>
  <c r="L29" i="33"/>
  <c r="K29" i="33"/>
  <c r="I29" i="33"/>
  <c r="G29" i="33"/>
  <c r="R28" i="33"/>
  <c r="Q28" i="33"/>
  <c r="O28" i="33"/>
  <c r="L28" i="33"/>
  <c r="K28" i="33"/>
  <c r="I28" i="33"/>
  <c r="G28" i="33"/>
  <c r="R27" i="33"/>
  <c r="Q27" i="33"/>
  <c r="O27" i="33"/>
  <c r="L27" i="33"/>
  <c r="K27" i="33"/>
  <c r="I27" i="33"/>
  <c r="G27" i="33"/>
  <c r="R26" i="33"/>
  <c r="Q26" i="33"/>
  <c r="O26" i="33"/>
  <c r="L26" i="33"/>
  <c r="K26" i="33"/>
  <c r="I26" i="33"/>
  <c r="G26" i="33"/>
  <c r="R25" i="33"/>
  <c r="Q25" i="33"/>
  <c r="O25" i="33"/>
  <c r="L25" i="33"/>
  <c r="K25" i="33"/>
  <c r="I25" i="33"/>
  <c r="G25" i="33"/>
  <c r="S25" i="33" s="1"/>
  <c r="R24" i="33"/>
  <c r="Q24" i="33"/>
  <c r="O24" i="33"/>
  <c r="L24" i="33"/>
  <c r="K24" i="33"/>
  <c r="I24" i="33"/>
  <c r="G24" i="33"/>
  <c r="S24" i="33" s="1"/>
  <c r="R23" i="33"/>
  <c r="Q23" i="33"/>
  <c r="O23" i="33"/>
  <c r="L23" i="33"/>
  <c r="K23" i="33"/>
  <c r="I23" i="33"/>
  <c r="G23" i="33"/>
  <c r="R22" i="33"/>
  <c r="Q22" i="33"/>
  <c r="O22" i="33"/>
  <c r="L22" i="33"/>
  <c r="K22" i="33"/>
  <c r="I22" i="33"/>
  <c r="G22" i="33"/>
  <c r="R21" i="33"/>
  <c r="Q21" i="33"/>
  <c r="O21" i="33"/>
  <c r="L21" i="33"/>
  <c r="K21" i="33"/>
  <c r="I21" i="33"/>
  <c r="G21" i="33"/>
  <c r="R20" i="33"/>
  <c r="Q20" i="33"/>
  <c r="O20" i="33"/>
  <c r="L20" i="33"/>
  <c r="K20" i="33"/>
  <c r="I20" i="33"/>
  <c r="G20" i="33"/>
  <c r="R19" i="33"/>
  <c r="Q19" i="33"/>
  <c r="O19" i="33"/>
  <c r="L19" i="33"/>
  <c r="K19" i="33"/>
  <c r="I19" i="33"/>
  <c r="G19" i="33"/>
  <c r="R18" i="33"/>
  <c r="Q18" i="33"/>
  <c r="O18" i="33"/>
  <c r="L18" i="33"/>
  <c r="K18" i="33"/>
  <c r="I18" i="33"/>
  <c r="G18" i="33"/>
  <c r="R17" i="33"/>
  <c r="Q17" i="33"/>
  <c r="O17" i="33"/>
  <c r="L17" i="33"/>
  <c r="K17" i="33"/>
  <c r="I17" i="33"/>
  <c r="G17" i="33"/>
  <c r="S17" i="33" s="1"/>
  <c r="R16" i="33"/>
  <c r="Q16" i="33"/>
  <c r="O16" i="33"/>
  <c r="L16" i="33"/>
  <c r="K16" i="33"/>
  <c r="I16" i="33"/>
  <c r="G16" i="33"/>
  <c r="S16" i="33" s="1"/>
  <c r="R15" i="33"/>
  <c r="Q15" i="33"/>
  <c r="O15" i="33"/>
  <c r="L15" i="33"/>
  <c r="K15" i="33"/>
  <c r="I15" i="33"/>
  <c r="G15" i="33"/>
  <c r="R14" i="33"/>
  <c r="Q14" i="33"/>
  <c r="O14" i="33"/>
  <c r="L14" i="33"/>
  <c r="K14" i="33"/>
  <c r="G14" i="33"/>
  <c r="R13" i="33"/>
  <c r="Q13" i="33"/>
  <c r="O13" i="33"/>
  <c r="L13" i="33"/>
  <c r="K13" i="33"/>
  <c r="I13" i="33"/>
  <c r="G13" i="33"/>
  <c r="AB34" i="32"/>
  <c r="Z34" i="32"/>
  <c r="V34" i="32"/>
  <c r="T34" i="32"/>
  <c r="P34" i="32"/>
  <c r="N34" i="32"/>
  <c r="J34" i="32"/>
  <c r="H34" i="32"/>
  <c r="F34" i="32"/>
  <c r="E34" i="32"/>
  <c r="AD32" i="32"/>
  <c r="AC32" i="32"/>
  <c r="AA32" i="32"/>
  <c r="X32" i="32"/>
  <c r="W32" i="32"/>
  <c r="U32" i="32"/>
  <c r="R32" i="32"/>
  <c r="Q32" i="32"/>
  <c r="O32" i="32"/>
  <c r="L32" i="32"/>
  <c r="K32" i="32"/>
  <c r="I32" i="32"/>
  <c r="G32" i="32"/>
  <c r="AD31" i="32"/>
  <c r="AC31" i="32"/>
  <c r="AA31" i="32"/>
  <c r="X31" i="32"/>
  <c r="W31" i="32"/>
  <c r="U31" i="32"/>
  <c r="R31" i="32"/>
  <c r="Q31" i="32"/>
  <c r="O31" i="32"/>
  <c r="L31" i="32"/>
  <c r="K31" i="32"/>
  <c r="I31" i="32"/>
  <c r="G31" i="32"/>
  <c r="AD30" i="32"/>
  <c r="AC30" i="32"/>
  <c r="AA30" i="32"/>
  <c r="X30" i="32"/>
  <c r="W30" i="32"/>
  <c r="U30" i="32"/>
  <c r="R30" i="32"/>
  <c r="Q30" i="32"/>
  <c r="O30" i="32"/>
  <c r="L30" i="32"/>
  <c r="K30" i="32"/>
  <c r="I30" i="32"/>
  <c r="G30" i="32"/>
  <c r="AE30" i="32" s="1"/>
  <c r="AD29" i="32"/>
  <c r="AC29" i="32"/>
  <c r="AA29" i="32"/>
  <c r="X29" i="32"/>
  <c r="W29" i="32"/>
  <c r="U29" i="32"/>
  <c r="R29" i="32"/>
  <c r="Q29" i="32"/>
  <c r="O29" i="32"/>
  <c r="L29" i="32"/>
  <c r="K29" i="32"/>
  <c r="I29" i="32"/>
  <c r="G29" i="32"/>
  <c r="AD28" i="32"/>
  <c r="AC28" i="32"/>
  <c r="AA28" i="32"/>
  <c r="X28" i="32"/>
  <c r="W28" i="32"/>
  <c r="U28" i="32"/>
  <c r="R28" i="32"/>
  <c r="Q28" i="32"/>
  <c r="O28" i="32"/>
  <c r="L28" i="32"/>
  <c r="K28" i="32"/>
  <c r="I28" i="32"/>
  <c r="G28" i="32"/>
  <c r="AD27" i="32"/>
  <c r="AC27" i="32"/>
  <c r="AA27" i="32"/>
  <c r="X27" i="32"/>
  <c r="W27" i="32"/>
  <c r="U27" i="32"/>
  <c r="R27" i="32"/>
  <c r="Q27" i="32"/>
  <c r="O27" i="32"/>
  <c r="L27" i="32"/>
  <c r="K27" i="32"/>
  <c r="I27" i="32"/>
  <c r="G27" i="32"/>
  <c r="AE27" i="32" s="1"/>
  <c r="AD26" i="32"/>
  <c r="AC26" i="32"/>
  <c r="AA26" i="32"/>
  <c r="X26" i="32"/>
  <c r="W26" i="32"/>
  <c r="U26" i="32"/>
  <c r="R26" i="32"/>
  <c r="Q26" i="32"/>
  <c r="O26" i="32"/>
  <c r="L26" i="32"/>
  <c r="K26" i="32"/>
  <c r="I26" i="32"/>
  <c r="G26" i="32"/>
  <c r="AD25" i="32"/>
  <c r="AC25" i="32"/>
  <c r="AA25" i="32"/>
  <c r="X25" i="32"/>
  <c r="W25" i="32"/>
  <c r="U25" i="32"/>
  <c r="R25" i="32"/>
  <c r="Q25" i="32"/>
  <c r="O25" i="32"/>
  <c r="L25" i="32"/>
  <c r="K25" i="32"/>
  <c r="I25" i="32"/>
  <c r="G25" i="32"/>
  <c r="AD24" i="32"/>
  <c r="AC24" i="32"/>
  <c r="AA24" i="32"/>
  <c r="X24" i="32"/>
  <c r="W24" i="32"/>
  <c r="U24" i="32"/>
  <c r="R24" i="32"/>
  <c r="Q24" i="32"/>
  <c r="O24" i="32"/>
  <c r="L24" i="32"/>
  <c r="K24" i="32"/>
  <c r="I24" i="32"/>
  <c r="G24" i="32"/>
  <c r="AD23" i="32"/>
  <c r="AC23" i="32"/>
  <c r="AA23" i="32"/>
  <c r="X23" i="32"/>
  <c r="W23" i="32"/>
  <c r="U23" i="32"/>
  <c r="R23" i="32"/>
  <c r="Q23" i="32"/>
  <c r="O23" i="32"/>
  <c r="L23" i="32"/>
  <c r="K23" i="32"/>
  <c r="I23" i="32"/>
  <c r="G23" i="32"/>
  <c r="AD22" i="32"/>
  <c r="AC22" i="32"/>
  <c r="AA22" i="32"/>
  <c r="X22" i="32"/>
  <c r="W22" i="32"/>
  <c r="U22" i="32"/>
  <c r="R22" i="32"/>
  <c r="Q22" i="32"/>
  <c r="O22" i="32"/>
  <c r="L22" i="32"/>
  <c r="K22" i="32"/>
  <c r="I22" i="32"/>
  <c r="G22" i="32"/>
  <c r="AE22" i="32" s="1"/>
  <c r="AD21" i="32"/>
  <c r="AC21" i="32"/>
  <c r="AA21" i="32"/>
  <c r="X21" i="32"/>
  <c r="W21" i="32"/>
  <c r="U21" i="32"/>
  <c r="R21" i="32"/>
  <c r="Q21" i="32"/>
  <c r="O21" i="32"/>
  <c r="L21" i="32"/>
  <c r="K21" i="32"/>
  <c r="I21" i="32"/>
  <c r="G21" i="32"/>
  <c r="AD20" i="32"/>
  <c r="AC20" i="32"/>
  <c r="AA20" i="32"/>
  <c r="X20" i="32"/>
  <c r="W20" i="32"/>
  <c r="U20" i="32"/>
  <c r="R20" i="32"/>
  <c r="Q20" i="32"/>
  <c r="O20" i="32"/>
  <c r="L20" i="32"/>
  <c r="K20" i="32"/>
  <c r="I20" i="32"/>
  <c r="G20" i="32"/>
  <c r="AD19" i="32"/>
  <c r="AC19" i="32"/>
  <c r="AA19" i="32"/>
  <c r="X19" i="32"/>
  <c r="W19" i="32"/>
  <c r="U19" i="32"/>
  <c r="R19" i="32"/>
  <c r="Q19" i="32"/>
  <c r="O19" i="32"/>
  <c r="L19" i="32"/>
  <c r="K19" i="32"/>
  <c r="I19" i="32"/>
  <c r="G19" i="32"/>
  <c r="AE19" i="32" s="1"/>
  <c r="AD18" i="32"/>
  <c r="AC18" i="32"/>
  <c r="AA18" i="32"/>
  <c r="X18" i="32"/>
  <c r="W18" i="32"/>
  <c r="U18" i="32"/>
  <c r="R18" i="32"/>
  <c r="Q18" i="32"/>
  <c r="O18" i="32"/>
  <c r="L18" i="32"/>
  <c r="K18" i="32"/>
  <c r="I18" i="32"/>
  <c r="G18" i="32"/>
  <c r="AD17" i="32"/>
  <c r="AC17" i="32"/>
  <c r="AA17" i="32"/>
  <c r="X17" i="32"/>
  <c r="W17" i="32"/>
  <c r="U17" i="32"/>
  <c r="R17" i="32"/>
  <c r="Q17" i="32"/>
  <c r="O17" i="32"/>
  <c r="L17" i="32"/>
  <c r="K17" i="32"/>
  <c r="I17" i="32"/>
  <c r="G17" i="32"/>
  <c r="AD16" i="32"/>
  <c r="AC16" i="32"/>
  <c r="AA16" i="32"/>
  <c r="X16" i="32"/>
  <c r="W16" i="32"/>
  <c r="U16" i="32"/>
  <c r="R16" i="32"/>
  <c r="Q16" i="32"/>
  <c r="O16" i="32"/>
  <c r="L16" i="32"/>
  <c r="K16" i="32"/>
  <c r="I16" i="32"/>
  <c r="G16" i="32"/>
  <c r="AD15" i="32"/>
  <c r="AC15" i="32"/>
  <c r="AA15" i="32"/>
  <c r="X15" i="32"/>
  <c r="W15" i="32"/>
  <c r="U15" i="32"/>
  <c r="R15" i="32"/>
  <c r="Q15" i="32"/>
  <c r="O15" i="32"/>
  <c r="L15" i="32"/>
  <c r="K15" i="32"/>
  <c r="I15" i="32"/>
  <c r="G15" i="32"/>
  <c r="AD14" i="32"/>
  <c r="AC14" i="32"/>
  <c r="AA14" i="32"/>
  <c r="X14" i="32"/>
  <c r="W14" i="32"/>
  <c r="U14" i="32"/>
  <c r="R14" i="32"/>
  <c r="Q14" i="32"/>
  <c r="O14" i="32"/>
  <c r="L14" i="32"/>
  <c r="K14" i="32"/>
  <c r="I14" i="32"/>
  <c r="G14" i="32"/>
  <c r="AE14" i="32" s="1"/>
  <c r="AD13" i="32"/>
  <c r="AC13" i="32"/>
  <c r="AA13" i="32"/>
  <c r="X13" i="32"/>
  <c r="W13" i="32"/>
  <c r="U13" i="32"/>
  <c r="R13" i="32"/>
  <c r="Q13" i="32"/>
  <c r="O13" i="32"/>
  <c r="L13" i="32"/>
  <c r="K13" i="32"/>
  <c r="I13" i="32"/>
  <c r="G13" i="32"/>
  <c r="AD12" i="32"/>
  <c r="AC12" i="32"/>
  <c r="AA12" i="32"/>
  <c r="X12" i="32"/>
  <c r="W12" i="32"/>
  <c r="U12" i="32"/>
  <c r="R12" i="32"/>
  <c r="Q12" i="32"/>
  <c r="O12" i="32"/>
  <c r="L12" i="32"/>
  <c r="K12" i="32"/>
  <c r="I12" i="32"/>
  <c r="G12" i="32"/>
  <c r="AB35" i="31"/>
  <c r="Z35" i="31"/>
  <c r="P35" i="31"/>
  <c r="N35" i="31"/>
  <c r="J35" i="31"/>
  <c r="H35" i="31"/>
  <c r="F35" i="31"/>
  <c r="E35" i="31"/>
  <c r="AA35" i="31" s="1"/>
  <c r="AD33" i="31"/>
  <c r="AC33" i="31"/>
  <c r="AA33" i="31"/>
  <c r="V33" i="31"/>
  <c r="W33" i="31" s="1"/>
  <c r="T33" i="31"/>
  <c r="U33" i="31" s="1"/>
  <c r="R33" i="31"/>
  <c r="Q33" i="31"/>
  <c r="O33" i="31"/>
  <c r="L33" i="31"/>
  <c r="K33" i="31"/>
  <c r="I33" i="31"/>
  <c r="G33" i="31"/>
  <c r="AD32" i="31"/>
  <c r="AC32" i="31"/>
  <c r="AA32" i="31"/>
  <c r="V32" i="31"/>
  <c r="W32" i="31" s="1"/>
  <c r="T32" i="31"/>
  <c r="U32" i="31" s="1"/>
  <c r="R32" i="31"/>
  <c r="Q32" i="31"/>
  <c r="O32" i="31"/>
  <c r="L32" i="31"/>
  <c r="K32" i="31"/>
  <c r="I32" i="31"/>
  <c r="G32" i="31"/>
  <c r="AD31" i="31"/>
  <c r="AC31" i="31"/>
  <c r="AA31" i="31"/>
  <c r="V31" i="31"/>
  <c r="W31" i="31" s="1"/>
  <c r="T31" i="31"/>
  <c r="X31" i="31" s="1"/>
  <c r="R31" i="31"/>
  <c r="Q31" i="31"/>
  <c r="O31" i="31"/>
  <c r="L31" i="31"/>
  <c r="K31" i="31"/>
  <c r="I31" i="31"/>
  <c r="G31" i="31"/>
  <c r="AE31" i="31" s="1"/>
  <c r="AD30" i="31"/>
  <c r="AC30" i="31"/>
  <c r="AA30" i="31"/>
  <c r="V30" i="31"/>
  <c r="W30" i="31" s="1"/>
  <c r="T30" i="31"/>
  <c r="U30" i="31" s="1"/>
  <c r="R30" i="31"/>
  <c r="Q30" i="31"/>
  <c r="O30" i="31"/>
  <c r="L30" i="31"/>
  <c r="K30" i="31"/>
  <c r="I30" i="31"/>
  <c r="G30" i="31"/>
  <c r="AD29" i="31"/>
  <c r="AC29" i="31"/>
  <c r="AA29" i="31"/>
  <c r="V29" i="31"/>
  <c r="W29" i="31" s="1"/>
  <c r="T29" i="31"/>
  <c r="U29" i="31" s="1"/>
  <c r="R29" i="31"/>
  <c r="Q29" i="31"/>
  <c r="O29" i="31"/>
  <c r="L29" i="31"/>
  <c r="K29" i="31"/>
  <c r="I29" i="31"/>
  <c r="G29" i="31"/>
  <c r="AD28" i="31"/>
  <c r="AC28" i="31"/>
  <c r="AA28" i="31"/>
  <c r="V28" i="31"/>
  <c r="W28" i="31" s="1"/>
  <c r="T28" i="31"/>
  <c r="U28" i="31" s="1"/>
  <c r="R28" i="31"/>
  <c r="Q28" i="31"/>
  <c r="O28" i="31"/>
  <c r="L28" i="31"/>
  <c r="K28" i="31"/>
  <c r="I28" i="31"/>
  <c r="G28" i="31"/>
  <c r="AD27" i="31"/>
  <c r="AC27" i="31"/>
  <c r="AA27" i="31"/>
  <c r="V27" i="31"/>
  <c r="W27" i="31" s="1"/>
  <c r="T27" i="31"/>
  <c r="U27" i="31" s="1"/>
  <c r="R27" i="31"/>
  <c r="Q27" i="31"/>
  <c r="O27" i="31"/>
  <c r="L27" i="31"/>
  <c r="K27" i="31"/>
  <c r="I27" i="31"/>
  <c r="G27" i="31"/>
  <c r="AD26" i="31"/>
  <c r="AC26" i="31"/>
  <c r="AA26" i="31"/>
  <c r="V26" i="31"/>
  <c r="W26" i="31" s="1"/>
  <c r="T26" i="31"/>
  <c r="R26" i="31"/>
  <c r="Q26" i="31"/>
  <c r="O26" i="31"/>
  <c r="L26" i="31"/>
  <c r="K26" i="31"/>
  <c r="I26" i="31"/>
  <c r="G26" i="31"/>
  <c r="AD25" i="31"/>
  <c r="AC25" i="31"/>
  <c r="AA25" i="31"/>
  <c r="V25" i="31"/>
  <c r="W25" i="31" s="1"/>
  <c r="T25" i="31"/>
  <c r="R25" i="31"/>
  <c r="Q25" i="31"/>
  <c r="O25" i="31"/>
  <c r="L25" i="31"/>
  <c r="K25" i="31"/>
  <c r="I25" i="31"/>
  <c r="G25" i="31"/>
  <c r="S25" i="31" s="1"/>
  <c r="AD24" i="31"/>
  <c r="AC24" i="31"/>
  <c r="AA24" i="31"/>
  <c r="V24" i="31"/>
  <c r="W24" i="31" s="1"/>
  <c r="T24" i="31"/>
  <c r="U24" i="31" s="1"/>
  <c r="R24" i="31"/>
  <c r="Q24" i="31"/>
  <c r="O24" i="31"/>
  <c r="L24" i="31"/>
  <c r="K24" i="31"/>
  <c r="I24" i="31"/>
  <c r="G24" i="31"/>
  <c r="AD23" i="31"/>
  <c r="AC23" i="31"/>
  <c r="AA23" i="31"/>
  <c r="V23" i="31"/>
  <c r="W23" i="31" s="1"/>
  <c r="T23" i="31"/>
  <c r="U23" i="31" s="1"/>
  <c r="R23" i="31"/>
  <c r="Q23" i="31"/>
  <c r="O23" i="31"/>
  <c r="L23" i="31"/>
  <c r="K23" i="31"/>
  <c r="I23" i="31"/>
  <c r="G23" i="31"/>
  <c r="AD22" i="31"/>
  <c r="AC22" i="31"/>
  <c r="AA22" i="31"/>
  <c r="V22" i="31"/>
  <c r="W22" i="31" s="1"/>
  <c r="T22" i="31"/>
  <c r="R22" i="31"/>
  <c r="Q22" i="31"/>
  <c r="O22" i="31"/>
  <c r="L22" i="31"/>
  <c r="K22" i="31"/>
  <c r="I22" i="31"/>
  <c r="G22" i="31"/>
  <c r="AE22" i="31" s="1"/>
  <c r="AD21" i="31"/>
  <c r="AC21" i="31"/>
  <c r="AA21" i="31"/>
  <c r="V21" i="31"/>
  <c r="W21" i="31" s="1"/>
  <c r="T21" i="31"/>
  <c r="U21" i="31" s="1"/>
  <c r="R21" i="31"/>
  <c r="Q21" i="31"/>
  <c r="O21" i="31"/>
  <c r="L21" i="31"/>
  <c r="K21" i="31"/>
  <c r="I21" i="31"/>
  <c r="G21" i="31"/>
  <c r="AD20" i="31"/>
  <c r="AC20" i="31"/>
  <c r="AA20" i="31"/>
  <c r="V20" i="31"/>
  <c r="W20" i="31" s="1"/>
  <c r="T20" i="31"/>
  <c r="R20" i="31"/>
  <c r="Q20" i="31"/>
  <c r="O20" i="31"/>
  <c r="L20" i="31"/>
  <c r="K20" i="31"/>
  <c r="I20" i="31"/>
  <c r="G20" i="31"/>
  <c r="AD19" i="31"/>
  <c r="AC19" i="31"/>
  <c r="AA19" i="31"/>
  <c r="V19" i="31"/>
  <c r="W19" i="31" s="1"/>
  <c r="T19" i="31"/>
  <c r="U19" i="31" s="1"/>
  <c r="R19" i="31"/>
  <c r="Q19" i="31"/>
  <c r="O19" i="31"/>
  <c r="L19" i="31"/>
  <c r="K19" i="31"/>
  <c r="I19" i="31"/>
  <c r="G19" i="31"/>
  <c r="AD18" i="31"/>
  <c r="AC18" i="31"/>
  <c r="AA18" i="31"/>
  <c r="V18" i="31"/>
  <c r="W18" i="31" s="1"/>
  <c r="T18" i="31"/>
  <c r="U18" i="31" s="1"/>
  <c r="R18" i="31"/>
  <c r="Q18" i="31"/>
  <c r="O18" i="31"/>
  <c r="L18" i="31"/>
  <c r="K18" i="31"/>
  <c r="I18" i="31"/>
  <c r="G18" i="31"/>
  <c r="AD17" i="31"/>
  <c r="AC17" i="31"/>
  <c r="AA17" i="31"/>
  <c r="V17" i="31"/>
  <c r="W17" i="31" s="1"/>
  <c r="T17" i="31"/>
  <c r="X17" i="31" s="1"/>
  <c r="R17" i="31"/>
  <c r="Q17" i="31"/>
  <c r="O17" i="31"/>
  <c r="L17" i="31"/>
  <c r="K17" i="31"/>
  <c r="I17" i="31"/>
  <c r="G17" i="31"/>
  <c r="AD16" i="31"/>
  <c r="AC16" i="31"/>
  <c r="AA16" i="31"/>
  <c r="V16" i="31"/>
  <c r="W16" i="31" s="1"/>
  <c r="T16" i="31"/>
  <c r="U16" i="31" s="1"/>
  <c r="R16" i="31"/>
  <c r="Q16" i="31"/>
  <c r="O16" i="31"/>
  <c r="L16" i="31"/>
  <c r="K16" i="31"/>
  <c r="I16" i="31"/>
  <c r="G16" i="31"/>
  <c r="S16" i="31" s="1"/>
  <c r="AD15" i="31"/>
  <c r="AC15" i="31"/>
  <c r="AA15" i="31"/>
  <c r="V15" i="31"/>
  <c r="W15" i="31" s="1"/>
  <c r="T15" i="31"/>
  <c r="U15" i="31" s="1"/>
  <c r="R15" i="31"/>
  <c r="Q15" i="31"/>
  <c r="O15" i="31"/>
  <c r="L15" i="31"/>
  <c r="K15" i="31"/>
  <c r="I15" i="31"/>
  <c r="G15" i="31"/>
  <c r="AD14" i="31"/>
  <c r="AC14" i="31"/>
  <c r="AA14" i="31"/>
  <c r="V14" i="31"/>
  <c r="W14" i="31" s="1"/>
  <c r="T14" i="31"/>
  <c r="U14" i="31" s="1"/>
  <c r="R14" i="31"/>
  <c r="Q14" i="31"/>
  <c r="O14" i="31"/>
  <c r="L14" i="31"/>
  <c r="K14" i="31"/>
  <c r="I14" i="31"/>
  <c r="G14" i="31"/>
  <c r="AD13" i="31"/>
  <c r="AC13" i="31"/>
  <c r="AA13" i="31"/>
  <c r="V13" i="31"/>
  <c r="W13" i="31" s="1"/>
  <c r="T13" i="31"/>
  <c r="R13" i="31"/>
  <c r="Q13" i="31"/>
  <c r="O13" i="31"/>
  <c r="L13" i="31"/>
  <c r="K13" i="31"/>
  <c r="I13" i="31"/>
  <c r="G13" i="31"/>
  <c r="O5" i="31"/>
  <c r="F34" i="30"/>
  <c r="E34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N33" i="29"/>
  <c r="L33" i="29"/>
  <c r="J33" i="29"/>
  <c r="H33" i="29"/>
  <c r="F33" i="29"/>
  <c r="E33" i="29"/>
  <c r="O31" i="29"/>
  <c r="M31" i="29"/>
  <c r="K31" i="29"/>
  <c r="I31" i="29"/>
  <c r="G31" i="29"/>
  <c r="O30" i="29"/>
  <c r="M30" i="29"/>
  <c r="K30" i="29"/>
  <c r="I30" i="29"/>
  <c r="G30" i="29"/>
  <c r="O29" i="29"/>
  <c r="M29" i="29"/>
  <c r="K29" i="29"/>
  <c r="I29" i="29"/>
  <c r="G29" i="29"/>
  <c r="O28" i="29"/>
  <c r="M28" i="29"/>
  <c r="K28" i="29"/>
  <c r="I28" i="29"/>
  <c r="G28" i="29"/>
  <c r="O27" i="29"/>
  <c r="M27" i="29"/>
  <c r="K27" i="29"/>
  <c r="I27" i="29"/>
  <c r="G27" i="29"/>
  <c r="O26" i="29"/>
  <c r="M26" i="29"/>
  <c r="K26" i="29"/>
  <c r="I26" i="29"/>
  <c r="G26" i="29"/>
  <c r="O25" i="29"/>
  <c r="M25" i="29"/>
  <c r="K25" i="29"/>
  <c r="I25" i="29"/>
  <c r="G25" i="29"/>
  <c r="O24" i="29"/>
  <c r="M24" i="29"/>
  <c r="K24" i="29"/>
  <c r="I24" i="29"/>
  <c r="G24" i="29"/>
  <c r="O23" i="29"/>
  <c r="M23" i="29"/>
  <c r="K23" i="29"/>
  <c r="I23" i="29"/>
  <c r="G23" i="29"/>
  <c r="O22" i="29"/>
  <c r="M22" i="29"/>
  <c r="K22" i="29"/>
  <c r="I22" i="29"/>
  <c r="G22" i="29"/>
  <c r="O21" i="29"/>
  <c r="M21" i="29"/>
  <c r="K21" i="29"/>
  <c r="I21" i="29"/>
  <c r="G21" i="29"/>
  <c r="O20" i="29"/>
  <c r="M20" i="29"/>
  <c r="K20" i="29"/>
  <c r="I20" i="29"/>
  <c r="G20" i="29"/>
  <c r="O19" i="29"/>
  <c r="M19" i="29"/>
  <c r="K19" i="29"/>
  <c r="I19" i="29"/>
  <c r="G19" i="29"/>
  <c r="O18" i="29"/>
  <c r="M18" i="29"/>
  <c r="K18" i="29"/>
  <c r="I18" i="29"/>
  <c r="G18" i="29"/>
  <c r="O17" i="29"/>
  <c r="M17" i="29"/>
  <c r="K17" i="29"/>
  <c r="I17" i="29"/>
  <c r="G17" i="29"/>
  <c r="O16" i="29"/>
  <c r="M16" i="29"/>
  <c r="K16" i="29"/>
  <c r="I16" i="29"/>
  <c r="G16" i="29"/>
  <c r="O15" i="29"/>
  <c r="M15" i="29"/>
  <c r="K15" i="29"/>
  <c r="I15" i="29"/>
  <c r="G15" i="29"/>
  <c r="O14" i="29"/>
  <c r="M14" i="29"/>
  <c r="K14" i="29"/>
  <c r="I14" i="29"/>
  <c r="G14" i="29"/>
  <c r="O13" i="29"/>
  <c r="M13" i="29"/>
  <c r="K13" i="29"/>
  <c r="I13" i="29"/>
  <c r="G13" i="29"/>
  <c r="O12" i="29"/>
  <c r="M12" i="29"/>
  <c r="K12" i="29"/>
  <c r="I12" i="29"/>
  <c r="G12" i="29"/>
  <c r="O11" i="29"/>
  <c r="M11" i="29"/>
  <c r="K11" i="29"/>
  <c r="I11" i="29"/>
  <c r="G11" i="29"/>
  <c r="G5" i="29"/>
  <c r="N33" i="28"/>
  <c r="L33" i="28"/>
  <c r="J33" i="28"/>
  <c r="H33" i="28"/>
  <c r="F33" i="28"/>
  <c r="E33" i="28"/>
  <c r="O31" i="28"/>
  <c r="M31" i="28"/>
  <c r="K31" i="28"/>
  <c r="I31" i="28"/>
  <c r="G31" i="28"/>
  <c r="O30" i="28"/>
  <c r="M30" i="28"/>
  <c r="K30" i="28"/>
  <c r="I30" i="28"/>
  <c r="G30" i="28"/>
  <c r="O29" i="28"/>
  <c r="M29" i="28"/>
  <c r="K29" i="28"/>
  <c r="I29" i="28"/>
  <c r="G29" i="28"/>
  <c r="O28" i="28"/>
  <c r="M28" i="28"/>
  <c r="K28" i="28"/>
  <c r="I28" i="28"/>
  <c r="G28" i="28"/>
  <c r="O27" i="28"/>
  <c r="M27" i="28"/>
  <c r="K27" i="28"/>
  <c r="I27" i="28"/>
  <c r="G27" i="28"/>
  <c r="O26" i="28"/>
  <c r="M26" i="28"/>
  <c r="K26" i="28"/>
  <c r="I26" i="28"/>
  <c r="G26" i="28"/>
  <c r="O25" i="28"/>
  <c r="M25" i="28"/>
  <c r="K25" i="28"/>
  <c r="I25" i="28"/>
  <c r="G25" i="28"/>
  <c r="O24" i="28"/>
  <c r="M24" i="28"/>
  <c r="K24" i="28"/>
  <c r="I24" i="28"/>
  <c r="G24" i="28"/>
  <c r="O23" i="28"/>
  <c r="M23" i="28"/>
  <c r="K23" i="28"/>
  <c r="I23" i="28"/>
  <c r="G23" i="28"/>
  <c r="O22" i="28"/>
  <c r="M22" i="28"/>
  <c r="K22" i="28"/>
  <c r="I22" i="28"/>
  <c r="G22" i="28"/>
  <c r="O21" i="28"/>
  <c r="M21" i="28"/>
  <c r="K21" i="28"/>
  <c r="I21" i="28"/>
  <c r="G21" i="28"/>
  <c r="O20" i="28"/>
  <c r="M20" i="28"/>
  <c r="K20" i="28"/>
  <c r="I20" i="28"/>
  <c r="G20" i="28"/>
  <c r="O19" i="28"/>
  <c r="M19" i="28"/>
  <c r="K19" i="28"/>
  <c r="I19" i="28"/>
  <c r="G19" i="28"/>
  <c r="O18" i="28"/>
  <c r="M18" i="28"/>
  <c r="K18" i="28"/>
  <c r="I18" i="28"/>
  <c r="G18" i="28"/>
  <c r="O17" i="28"/>
  <c r="M17" i="28"/>
  <c r="K17" i="28"/>
  <c r="I17" i="28"/>
  <c r="G17" i="28"/>
  <c r="O16" i="28"/>
  <c r="M16" i="28"/>
  <c r="K16" i="28"/>
  <c r="I16" i="28"/>
  <c r="G16" i="28"/>
  <c r="O15" i="28"/>
  <c r="M15" i="28"/>
  <c r="K15" i="28"/>
  <c r="I15" i="28"/>
  <c r="G15" i="28"/>
  <c r="O14" i="28"/>
  <c r="M14" i="28"/>
  <c r="K14" i="28"/>
  <c r="I14" i="28"/>
  <c r="G14" i="28"/>
  <c r="O13" i="28"/>
  <c r="M13" i="28"/>
  <c r="K13" i="28"/>
  <c r="I13" i="28"/>
  <c r="G13" i="28"/>
  <c r="O12" i="28"/>
  <c r="M12" i="28"/>
  <c r="K12" i="28"/>
  <c r="I12" i="28"/>
  <c r="G12" i="28"/>
  <c r="O11" i="28"/>
  <c r="M11" i="28"/>
  <c r="K11" i="28"/>
  <c r="I11" i="28"/>
  <c r="G11" i="28"/>
  <c r="G5" i="28"/>
  <c r="N33" i="27"/>
  <c r="L33" i="27"/>
  <c r="J33" i="27"/>
  <c r="H33" i="27"/>
  <c r="F33" i="27"/>
  <c r="E33" i="27"/>
  <c r="P31" i="27"/>
  <c r="Q31" i="27" s="1"/>
  <c r="O31" i="27"/>
  <c r="M31" i="27"/>
  <c r="K31" i="27"/>
  <c r="I31" i="27"/>
  <c r="G31" i="27"/>
  <c r="P30" i="27"/>
  <c r="Q30" i="27" s="1"/>
  <c r="O30" i="27"/>
  <c r="M30" i="27"/>
  <c r="K30" i="27"/>
  <c r="I30" i="27"/>
  <c r="G30" i="27"/>
  <c r="P29" i="27"/>
  <c r="Q29" i="27" s="1"/>
  <c r="O29" i="27"/>
  <c r="M29" i="27"/>
  <c r="K29" i="27"/>
  <c r="I29" i="27"/>
  <c r="G29" i="27"/>
  <c r="P28" i="27"/>
  <c r="Q28" i="27" s="1"/>
  <c r="O28" i="27"/>
  <c r="M28" i="27"/>
  <c r="K28" i="27"/>
  <c r="I28" i="27"/>
  <c r="G28" i="27"/>
  <c r="P27" i="27"/>
  <c r="Q27" i="27" s="1"/>
  <c r="O27" i="27"/>
  <c r="M27" i="27"/>
  <c r="K27" i="27"/>
  <c r="I27" i="27"/>
  <c r="G27" i="27"/>
  <c r="P26" i="27"/>
  <c r="Q26" i="27" s="1"/>
  <c r="O26" i="27"/>
  <c r="M26" i="27"/>
  <c r="K26" i="27"/>
  <c r="I26" i="27"/>
  <c r="G26" i="27"/>
  <c r="P25" i="27"/>
  <c r="Q25" i="27" s="1"/>
  <c r="O25" i="27"/>
  <c r="M25" i="27"/>
  <c r="K25" i="27"/>
  <c r="I25" i="27"/>
  <c r="G25" i="27"/>
  <c r="P24" i="27"/>
  <c r="Q24" i="27" s="1"/>
  <c r="O24" i="27"/>
  <c r="M24" i="27"/>
  <c r="K24" i="27"/>
  <c r="I24" i="27"/>
  <c r="G24" i="27"/>
  <c r="P23" i="27"/>
  <c r="Q23" i="27" s="1"/>
  <c r="O23" i="27"/>
  <c r="M23" i="27"/>
  <c r="K23" i="27"/>
  <c r="I23" i="27"/>
  <c r="G23" i="27"/>
  <c r="P22" i="27"/>
  <c r="Q22" i="27" s="1"/>
  <c r="O22" i="27"/>
  <c r="M22" i="27"/>
  <c r="K22" i="27"/>
  <c r="I22" i="27"/>
  <c r="G22" i="27"/>
  <c r="P21" i="27"/>
  <c r="Q21" i="27" s="1"/>
  <c r="O21" i="27"/>
  <c r="M21" i="27"/>
  <c r="K21" i="27"/>
  <c r="I21" i="27"/>
  <c r="G21" i="27"/>
  <c r="P20" i="27"/>
  <c r="Q20" i="27" s="1"/>
  <c r="O20" i="27"/>
  <c r="M20" i="27"/>
  <c r="K20" i="27"/>
  <c r="I20" i="27"/>
  <c r="G20" i="27"/>
  <c r="P19" i="27"/>
  <c r="Q19" i="27" s="1"/>
  <c r="O19" i="27"/>
  <c r="M19" i="27"/>
  <c r="K19" i="27"/>
  <c r="I19" i="27"/>
  <c r="G19" i="27"/>
  <c r="P18" i="27"/>
  <c r="Q18" i="27" s="1"/>
  <c r="O18" i="27"/>
  <c r="M18" i="27"/>
  <c r="K18" i="27"/>
  <c r="I18" i="27"/>
  <c r="G18" i="27"/>
  <c r="P17" i="27"/>
  <c r="Q17" i="27" s="1"/>
  <c r="O17" i="27"/>
  <c r="M17" i="27"/>
  <c r="K17" i="27"/>
  <c r="I17" i="27"/>
  <c r="G17" i="27"/>
  <c r="P16" i="27"/>
  <c r="Q16" i="27" s="1"/>
  <c r="O16" i="27"/>
  <c r="M16" i="27"/>
  <c r="K16" i="27"/>
  <c r="I16" i="27"/>
  <c r="G16" i="27"/>
  <c r="P15" i="27"/>
  <c r="Q15" i="27" s="1"/>
  <c r="O15" i="27"/>
  <c r="M15" i="27"/>
  <c r="K15" i="27"/>
  <c r="I15" i="27"/>
  <c r="G15" i="27"/>
  <c r="P14" i="27"/>
  <c r="Q14" i="27" s="1"/>
  <c r="O14" i="27"/>
  <c r="M14" i="27"/>
  <c r="K14" i="27"/>
  <c r="I14" i="27"/>
  <c r="G14" i="27"/>
  <c r="P13" i="27"/>
  <c r="Q13" i="27" s="1"/>
  <c r="O13" i="27"/>
  <c r="M13" i="27"/>
  <c r="K13" i="27"/>
  <c r="I13" i="27"/>
  <c r="G13" i="27"/>
  <c r="P12" i="27"/>
  <c r="Q12" i="27" s="1"/>
  <c r="O12" i="27"/>
  <c r="M12" i="27"/>
  <c r="K12" i="27"/>
  <c r="I12" i="27"/>
  <c r="G12" i="27"/>
  <c r="P11" i="27"/>
  <c r="Q11" i="27" s="1"/>
  <c r="O11" i="27"/>
  <c r="M11" i="27"/>
  <c r="K11" i="27"/>
  <c r="I11" i="27"/>
  <c r="G11" i="27"/>
  <c r="H5" i="27"/>
  <c r="G33" i="26"/>
  <c r="E33" i="26"/>
  <c r="H31" i="26"/>
  <c r="F31" i="26"/>
  <c r="I30" i="26"/>
  <c r="I29" i="26"/>
  <c r="H29" i="26" s="1"/>
  <c r="I28" i="26"/>
  <c r="F28" i="26" s="1"/>
  <c r="I27" i="26"/>
  <c r="H27" i="26" s="1"/>
  <c r="I26" i="26"/>
  <c r="H26" i="26" s="1"/>
  <c r="I25" i="26"/>
  <c r="H25" i="26" s="1"/>
  <c r="I24" i="26"/>
  <c r="F24" i="26" s="1"/>
  <c r="I23" i="26"/>
  <c r="H23" i="26" s="1"/>
  <c r="I22" i="26"/>
  <c r="F22" i="26" s="1"/>
  <c r="I21" i="26"/>
  <c r="H21" i="26" s="1"/>
  <c r="I20" i="26"/>
  <c r="F20" i="26" s="1"/>
  <c r="I19" i="26"/>
  <c r="I18" i="26"/>
  <c r="H18" i="26" s="1"/>
  <c r="I17" i="26"/>
  <c r="H17" i="26" s="1"/>
  <c r="I16" i="26"/>
  <c r="F16" i="26" s="1"/>
  <c r="I15" i="26"/>
  <c r="H15" i="26" s="1"/>
  <c r="I14" i="26"/>
  <c r="H14" i="26" s="1"/>
  <c r="I13" i="26"/>
  <c r="H13" i="26" s="1"/>
  <c r="I12" i="26"/>
  <c r="F12" i="26" s="1"/>
  <c r="I11" i="26"/>
  <c r="H11" i="26" s="1"/>
  <c r="D15" i="25"/>
  <c r="B5" i="25"/>
  <c r="W34" i="32" l="1"/>
  <c r="M19" i="33"/>
  <c r="I35" i="33"/>
  <c r="G35" i="39"/>
  <c r="S28" i="53"/>
  <c r="G36" i="54"/>
  <c r="O16" i="57"/>
  <c r="P16" i="57" s="1"/>
  <c r="G35" i="55"/>
  <c r="G33" i="49"/>
  <c r="P20" i="37"/>
  <c r="Q20" i="37" s="1"/>
  <c r="P31" i="37"/>
  <c r="M31" i="54"/>
  <c r="M27" i="43"/>
  <c r="E28" i="44" s="1"/>
  <c r="T13" i="52"/>
  <c r="X26" i="31"/>
  <c r="S13" i="53"/>
  <c r="S17" i="53"/>
  <c r="S21" i="53"/>
  <c r="S25" i="53"/>
  <c r="S29" i="53"/>
  <c r="O28" i="57"/>
  <c r="P28" i="57" s="1"/>
  <c r="O13" i="57"/>
  <c r="P13" i="57" s="1"/>
  <c r="O26" i="57"/>
  <c r="P26" i="57" s="1"/>
  <c r="M30" i="54"/>
  <c r="T17" i="52"/>
  <c r="L35" i="51"/>
  <c r="M18" i="43"/>
  <c r="E19" i="44" s="1"/>
  <c r="I22" i="41"/>
  <c r="O36" i="40"/>
  <c r="P30" i="37"/>
  <c r="P19" i="37"/>
  <c r="H36" i="37"/>
  <c r="P32" i="36"/>
  <c r="AB26" i="36"/>
  <c r="P19" i="36"/>
  <c r="P17" i="36"/>
  <c r="V26" i="36"/>
  <c r="V16" i="36"/>
  <c r="P15" i="36"/>
  <c r="X15" i="36"/>
  <c r="AA15" i="36"/>
  <c r="AB15" i="36" s="1"/>
  <c r="I35" i="35"/>
  <c r="G35" i="35"/>
  <c r="I34" i="35"/>
  <c r="G34" i="35"/>
  <c r="I31" i="35"/>
  <c r="G31" i="35"/>
  <c r="I23" i="35"/>
  <c r="G23" i="35"/>
  <c r="I19" i="35"/>
  <c r="G19" i="35"/>
  <c r="I15" i="35"/>
  <c r="G15" i="35"/>
  <c r="S27" i="33"/>
  <c r="S19" i="33"/>
  <c r="S18" i="33"/>
  <c r="M27" i="33"/>
  <c r="S26" i="33"/>
  <c r="M26" i="33"/>
  <c r="M18" i="33"/>
  <c r="S29" i="32"/>
  <c r="M29" i="32"/>
  <c r="S28" i="32"/>
  <c r="M28" i="32"/>
  <c r="AE21" i="32"/>
  <c r="Y21" i="32"/>
  <c r="S21" i="32"/>
  <c r="M21" i="32"/>
  <c r="AE20" i="32"/>
  <c r="S20" i="32"/>
  <c r="M20" i="32"/>
  <c r="AE13" i="32"/>
  <c r="Y13" i="32"/>
  <c r="S13" i="32"/>
  <c r="M13" i="32"/>
  <c r="AE16" i="31"/>
  <c r="K35" i="31"/>
  <c r="I35" i="31"/>
  <c r="S30" i="31"/>
  <c r="Y26" i="31"/>
  <c r="M23" i="31"/>
  <c r="S19" i="31"/>
  <c r="M18" i="31"/>
  <c r="Y17" i="31"/>
  <c r="O35" i="31"/>
  <c r="S32" i="31"/>
  <c r="Y31" i="31"/>
  <c r="AE30" i="31"/>
  <c r="AE18" i="31"/>
  <c r="U20" i="31"/>
  <c r="X20" i="31"/>
  <c r="H19" i="26"/>
  <c r="F19" i="26"/>
  <c r="H30" i="26"/>
  <c r="F30" i="26"/>
  <c r="I33" i="28"/>
  <c r="G33" i="27"/>
  <c r="I34" i="32"/>
  <c r="K33" i="27"/>
  <c r="K33" i="28"/>
  <c r="K33" i="29"/>
  <c r="M15" i="31"/>
  <c r="S18" i="31"/>
  <c r="AE20" i="31"/>
  <c r="M22" i="31"/>
  <c r="S28" i="31"/>
  <c r="AE29" i="31"/>
  <c r="M17" i="32"/>
  <c r="M25" i="32"/>
  <c r="AE28" i="32"/>
  <c r="K34" i="32"/>
  <c r="S20" i="33"/>
  <c r="S28" i="33"/>
  <c r="V22" i="36"/>
  <c r="P16" i="37"/>
  <c r="Q16" i="37" s="1"/>
  <c r="I30" i="41"/>
  <c r="M15" i="43"/>
  <c r="E16" i="44" s="1"/>
  <c r="M31" i="43"/>
  <c r="E32" i="44" s="1"/>
  <c r="T21" i="52"/>
  <c r="K36" i="54"/>
  <c r="O14" i="57"/>
  <c r="P14" i="57" s="1"/>
  <c r="I33" i="27"/>
  <c r="P25" i="37"/>
  <c r="Q25" i="37" s="1"/>
  <c r="F26" i="26"/>
  <c r="M33" i="27"/>
  <c r="M33" i="29"/>
  <c r="S21" i="31"/>
  <c r="M31" i="31"/>
  <c r="Q35" i="31"/>
  <c r="O34" i="32"/>
  <c r="P21" i="36"/>
  <c r="M11" i="54"/>
  <c r="M15" i="54"/>
  <c r="M19" i="54"/>
  <c r="M23" i="54"/>
  <c r="M27" i="54"/>
  <c r="L36" i="56"/>
  <c r="O24" i="57"/>
  <c r="P24" i="57" s="1"/>
  <c r="S33" i="31"/>
  <c r="P23" i="37"/>
  <c r="H36" i="56"/>
  <c r="O29" i="57"/>
  <c r="P29" i="57" s="1"/>
  <c r="F15" i="26"/>
  <c r="O33" i="27"/>
  <c r="O33" i="28"/>
  <c r="O33" i="29"/>
  <c r="M19" i="31"/>
  <c r="M26" i="31"/>
  <c r="AE26" i="31"/>
  <c r="AE33" i="31"/>
  <c r="AE18" i="32"/>
  <c r="AE26" i="32"/>
  <c r="Y29" i="32"/>
  <c r="P20" i="36"/>
  <c r="V25" i="36"/>
  <c r="P26" i="36"/>
  <c r="P31" i="36"/>
  <c r="P28" i="37"/>
  <c r="Q28" i="37" s="1"/>
  <c r="I14" i="41"/>
  <c r="I26" i="41"/>
  <c r="M12" i="43"/>
  <c r="E13" i="44" s="1"/>
  <c r="L36" i="45"/>
  <c r="T29" i="52"/>
  <c r="L36" i="57"/>
  <c r="O17" i="57"/>
  <c r="P17" i="57" s="1"/>
  <c r="O20" i="57"/>
  <c r="P20" i="57" s="1"/>
  <c r="G33" i="28"/>
  <c r="Y17" i="32"/>
  <c r="AA34" i="32"/>
  <c r="M24" i="45"/>
  <c r="S15" i="31"/>
  <c r="S22" i="31"/>
  <c r="K35" i="33"/>
  <c r="AA22" i="36"/>
  <c r="AB22" i="36" s="1"/>
  <c r="P30" i="36"/>
  <c r="M20" i="43"/>
  <c r="E21" i="44" s="1"/>
  <c r="M22" i="43"/>
  <c r="E23" i="44" s="1"/>
  <c r="M21" i="45"/>
  <c r="P36" i="56"/>
  <c r="AA23" i="36"/>
  <c r="AB23" i="36" s="1"/>
  <c r="H22" i="26"/>
  <c r="AE14" i="31"/>
  <c r="X22" i="31"/>
  <c r="Y22" i="31" s="1"/>
  <c r="S31" i="31"/>
  <c r="S14" i="33"/>
  <c r="S22" i="33"/>
  <c r="S30" i="33"/>
  <c r="G27" i="35"/>
  <c r="P14" i="36"/>
  <c r="AD20" i="36"/>
  <c r="V21" i="36"/>
  <c r="P15" i="37"/>
  <c r="Q15" i="37" s="1"/>
  <c r="P17" i="37"/>
  <c r="Q17" i="37" s="1"/>
  <c r="I32" i="41"/>
  <c r="M26" i="43"/>
  <c r="E27" i="44" s="1"/>
  <c r="M28" i="43"/>
  <c r="E29" i="44" s="1"/>
  <c r="M30" i="43"/>
  <c r="E31" i="44" s="1"/>
  <c r="AE11" i="50"/>
  <c r="O18" i="57"/>
  <c r="P18" i="57" s="1"/>
  <c r="T36" i="56"/>
  <c r="O35" i="36"/>
  <c r="M13" i="45"/>
  <c r="O19" i="57"/>
  <c r="P19" i="57" s="1"/>
  <c r="H12" i="26"/>
  <c r="F23" i="26"/>
  <c r="T35" i="31"/>
  <c r="U35" i="31" s="1"/>
  <c r="S17" i="31"/>
  <c r="S24" i="31"/>
  <c r="S27" i="31"/>
  <c r="X30" i="31"/>
  <c r="Y30" i="31" s="1"/>
  <c r="U31" i="31"/>
  <c r="Y16" i="32"/>
  <c r="AE17" i="32"/>
  <c r="Y24" i="32"/>
  <c r="AE25" i="32"/>
  <c r="Y32" i="32"/>
  <c r="G14" i="35"/>
  <c r="G18" i="35"/>
  <c r="G22" i="35"/>
  <c r="G26" i="35"/>
  <c r="G30" i="35"/>
  <c r="P11" i="36"/>
  <c r="P22" i="36"/>
  <c r="V30" i="36"/>
  <c r="N35" i="36"/>
  <c r="P27" i="37"/>
  <c r="Q27" i="37" s="1"/>
  <c r="M36" i="40"/>
  <c r="I13" i="41"/>
  <c r="I20" i="41"/>
  <c r="L36" i="43"/>
  <c r="M19" i="45"/>
  <c r="AH11" i="50"/>
  <c r="S15" i="53"/>
  <c r="S23" i="53"/>
  <c r="O21" i="57"/>
  <c r="P21" i="57" s="1"/>
  <c r="S16" i="53"/>
  <c r="H16" i="26"/>
  <c r="F27" i="26"/>
  <c r="S13" i="31"/>
  <c r="S20" i="31"/>
  <c r="S23" i="31"/>
  <c r="S26" i="31"/>
  <c r="X27" i="31"/>
  <c r="Y27" i="31" s="1"/>
  <c r="AE32" i="31"/>
  <c r="AC34" i="32"/>
  <c r="S21" i="33"/>
  <c r="S29" i="33"/>
  <c r="M33" i="33"/>
  <c r="V17" i="36"/>
  <c r="P18" i="36"/>
  <c r="AA19" i="36"/>
  <c r="AB19" i="36" s="1"/>
  <c r="P24" i="36"/>
  <c r="AA30" i="36"/>
  <c r="AB30" i="36" s="1"/>
  <c r="R35" i="36"/>
  <c r="P24" i="37"/>
  <c r="I17" i="41"/>
  <c r="G36" i="43"/>
  <c r="M23" i="45"/>
  <c r="T28" i="52"/>
  <c r="R35" i="52"/>
  <c r="R36" i="53"/>
  <c r="O12" i="57"/>
  <c r="O23" i="57"/>
  <c r="P23" i="57" s="1"/>
  <c r="G34" i="30"/>
  <c r="H20" i="26"/>
  <c r="X24" i="31"/>
  <c r="Y24" i="31" s="1"/>
  <c r="AE25" i="31"/>
  <c r="AE27" i="31"/>
  <c r="AC35" i="31"/>
  <c r="G34" i="32"/>
  <c r="M16" i="32"/>
  <c r="S17" i="32"/>
  <c r="AE23" i="32"/>
  <c r="M24" i="32"/>
  <c r="S25" i="32"/>
  <c r="AE31" i="32"/>
  <c r="M32" i="32"/>
  <c r="M15" i="33"/>
  <c r="M23" i="33"/>
  <c r="M31" i="33"/>
  <c r="Q35" i="33"/>
  <c r="V13" i="36"/>
  <c r="G35" i="36"/>
  <c r="T35" i="36"/>
  <c r="P26" i="37"/>
  <c r="Q26" i="37" s="1"/>
  <c r="I21" i="41"/>
  <c r="I25" i="41"/>
  <c r="I29" i="41"/>
  <c r="H35" i="52"/>
  <c r="I35" i="52" s="1"/>
  <c r="T20" i="52"/>
  <c r="O25" i="57"/>
  <c r="P25" i="57" s="1"/>
  <c r="L35" i="36"/>
  <c r="S24" i="53"/>
  <c r="F14" i="26"/>
  <c r="H24" i="26"/>
  <c r="AE21" i="31"/>
  <c r="AE23" i="31"/>
  <c r="U26" i="31"/>
  <c r="AE28" i="31"/>
  <c r="AE16" i="32"/>
  <c r="AE24" i="32"/>
  <c r="AE32" i="32"/>
  <c r="Q34" i="32"/>
  <c r="M14" i="33"/>
  <c r="M22" i="33"/>
  <c r="M30" i="33"/>
  <c r="Q36" i="40"/>
  <c r="M19" i="43"/>
  <c r="E20" i="44" s="1"/>
  <c r="M27" i="45"/>
  <c r="L35" i="52"/>
  <c r="J36" i="56"/>
  <c r="O27" i="57"/>
  <c r="P27" i="57" s="1"/>
  <c r="I33" i="26"/>
  <c r="I34" i="26" s="1"/>
  <c r="F18" i="26"/>
  <c r="H28" i="26"/>
  <c r="G33" i="29"/>
  <c r="S14" i="31"/>
  <c r="X16" i="31"/>
  <c r="Y16" i="31" s="1"/>
  <c r="AE17" i="31"/>
  <c r="X18" i="31"/>
  <c r="Y18" i="31" s="1"/>
  <c r="AE19" i="31"/>
  <c r="U22" i="31"/>
  <c r="S29" i="31"/>
  <c r="M30" i="31"/>
  <c r="X33" i="31"/>
  <c r="Y33" i="31" s="1"/>
  <c r="Y20" i="32"/>
  <c r="Y28" i="32"/>
  <c r="AE29" i="32"/>
  <c r="U34" i="32"/>
  <c r="V18" i="36"/>
  <c r="V24" i="36"/>
  <c r="V29" i="36"/>
  <c r="T36" i="37"/>
  <c r="M25" i="43"/>
  <c r="E26" i="44" s="1"/>
  <c r="J35" i="51"/>
  <c r="Q35" i="52"/>
  <c r="T35" i="52" s="1"/>
  <c r="T26" i="52"/>
  <c r="G36" i="53"/>
  <c r="O31" i="57"/>
  <c r="P31" i="57" s="1"/>
  <c r="I16" i="41"/>
  <c r="F11" i="26"/>
  <c r="I33" i="29"/>
  <c r="AD35" i="31"/>
  <c r="X14" i="31"/>
  <c r="Y14" i="31" s="1"/>
  <c r="AE15" i="31"/>
  <c r="AE24" i="31"/>
  <c r="X25" i="31"/>
  <c r="Y25" i="31" s="1"/>
  <c r="M27" i="31"/>
  <c r="S16" i="32"/>
  <c r="S24" i="32"/>
  <c r="Y25" i="32"/>
  <c r="S32" i="32"/>
  <c r="M13" i="33"/>
  <c r="S15" i="33"/>
  <c r="S23" i="33"/>
  <c r="S31" i="33"/>
  <c r="O35" i="33"/>
  <c r="I12" i="35"/>
  <c r="I16" i="35"/>
  <c r="I20" i="35"/>
  <c r="I24" i="35"/>
  <c r="I28" i="35"/>
  <c r="I32" i="35"/>
  <c r="AA13" i="36"/>
  <c r="AB13" i="36" s="1"/>
  <c r="AA18" i="36"/>
  <c r="AB18" i="36" s="1"/>
  <c r="AA33" i="36"/>
  <c r="M29" i="43"/>
  <c r="E30" i="44" s="1"/>
  <c r="M22" i="45"/>
  <c r="M29" i="45"/>
  <c r="T18" i="52"/>
  <c r="T25" i="52"/>
  <c r="J36" i="53"/>
  <c r="N36" i="56"/>
  <c r="N36" i="57"/>
  <c r="O15" i="57"/>
  <c r="P15" i="57" s="1"/>
  <c r="V36" i="56"/>
  <c r="X36" i="56"/>
  <c r="L36" i="54"/>
  <c r="M13" i="54"/>
  <c r="M17" i="54"/>
  <c r="M21" i="54"/>
  <c r="M25" i="54"/>
  <c r="M29" i="54"/>
  <c r="R36" i="56"/>
  <c r="U37" i="48"/>
  <c r="U39" i="48" s="1"/>
  <c r="M13" i="51"/>
  <c r="M14" i="51"/>
  <c r="M17" i="51"/>
  <c r="M18" i="51"/>
  <c r="M21" i="51"/>
  <c r="M22" i="51"/>
  <c r="M25" i="51"/>
  <c r="M26" i="51"/>
  <c r="M29" i="51"/>
  <c r="N11" i="52"/>
  <c r="T12" i="52"/>
  <c r="T14" i="52"/>
  <c r="T15" i="52"/>
  <c r="T30" i="52"/>
  <c r="S11" i="53"/>
  <c r="M36" i="53"/>
  <c r="P36" i="53"/>
  <c r="S14" i="53"/>
  <c r="S19" i="53"/>
  <c r="S22" i="53"/>
  <c r="S27" i="53"/>
  <c r="T24" i="52"/>
  <c r="T27" i="52"/>
  <c r="N37" i="48"/>
  <c r="O38" i="48" s="1"/>
  <c r="K37" i="48"/>
  <c r="G37" i="48"/>
  <c r="M12" i="51"/>
  <c r="M15" i="51"/>
  <c r="M16" i="51"/>
  <c r="M19" i="51"/>
  <c r="M20" i="51"/>
  <c r="M23" i="51"/>
  <c r="M24" i="51"/>
  <c r="M27" i="51"/>
  <c r="I11" i="52"/>
  <c r="T22" i="52"/>
  <c r="T23" i="52"/>
  <c r="T16" i="52"/>
  <c r="T19" i="52"/>
  <c r="G11" i="51"/>
  <c r="M11" i="51" s="1"/>
  <c r="K35" i="51"/>
  <c r="X35" i="36"/>
  <c r="I8" i="46"/>
  <c r="F8" i="46"/>
  <c r="V14" i="36"/>
  <c r="AD32" i="36"/>
  <c r="O36" i="37"/>
  <c r="X26" i="36"/>
  <c r="J36" i="35"/>
  <c r="N36" i="37"/>
  <c r="P12" i="37"/>
  <c r="G36" i="40"/>
  <c r="K36" i="40" s="1"/>
  <c r="K12" i="40"/>
  <c r="L36" i="52"/>
  <c r="N35" i="52"/>
  <c r="P13" i="36"/>
  <c r="AA14" i="36"/>
  <c r="AB14" i="36" s="1"/>
  <c r="AD15" i="36"/>
  <c r="X19" i="36"/>
  <c r="E20" i="38"/>
  <c r="F10" i="38" s="1"/>
  <c r="H36" i="41"/>
  <c r="I15" i="41"/>
  <c r="I24" i="41"/>
  <c r="I31" i="41"/>
  <c r="G36" i="45"/>
  <c r="G13" i="35"/>
  <c r="G17" i="35"/>
  <c r="G21" i="35"/>
  <c r="G25" i="35"/>
  <c r="G33" i="35"/>
  <c r="U35" i="36"/>
  <c r="AA16" i="36"/>
  <c r="AB16" i="36" s="1"/>
  <c r="AA17" i="36"/>
  <c r="AB17" i="36" s="1"/>
  <c r="P29" i="36"/>
  <c r="AA29" i="36"/>
  <c r="AB29" i="36" s="1"/>
  <c r="V31" i="36"/>
  <c r="AA31" i="36"/>
  <c r="AB31" i="36" s="1"/>
  <c r="P14" i="37"/>
  <c r="Q14" i="37" s="1"/>
  <c r="P18" i="37"/>
  <c r="P22" i="37"/>
  <c r="Q22" i="37" s="1"/>
  <c r="I36" i="37"/>
  <c r="P29" i="37"/>
  <c r="C21" i="38"/>
  <c r="I12" i="41"/>
  <c r="I19" i="41"/>
  <c r="I28" i="41"/>
  <c r="M11" i="43"/>
  <c r="K36" i="43"/>
  <c r="V23" i="36"/>
  <c r="I27" i="41"/>
  <c r="X18" i="36"/>
  <c r="J35" i="36"/>
  <c r="AD35" i="36" s="1"/>
  <c r="V11" i="36"/>
  <c r="AA11" i="36"/>
  <c r="AB11" i="36" s="1"/>
  <c r="AA12" i="36"/>
  <c r="V19" i="36"/>
  <c r="AA20" i="36"/>
  <c r="AB20" i="36" s="1"/>
  <c r="AA21" i="36"/>
  <c r="AB21" i="36" s="1"/>
  <c r="P25" i="36"/>
  <c r="AA25" i="36"/>
  <c r="AB25" i="36" s="1"/>
  <c r="V27" i="36"/>
  <c r="AA27" i="36"/>
  <c r="AB27" i="36" s="1"/>
  <c r="H38" i="37"/>
  <c r="H39" i="37" s="1"/>
  <c r="F36" i="40"/>
  <c r="I36" i="40" s="1"/>
  <c r="I23" i="41"/>
  <c r="I36" i="42"/>
  <c r="J36" i="43"/>
  <c r="H37" i="43" s="1"/>
  <c r="M16" i="43"/>
  <c r="E17" i="44" s="1"/>
  <c r="M24" i="43"/>
  <c r="E25" i="44" s="1"/>
  <c r="J36" i="45"/>
  <c r="M36" i="54"/>
  <c r="AA24" i="36"/>
  <c r="AB24" i="36" s="1"/>
  <c r="AA28" i="36"/>
  <c r="AA32" i="36"/>
  <c r="AB32" i="36" s="1"/>
  <c r="Y35" i="36"/>
  <c r="Z35" i="36" s="1"/>
  <c r="J37" i="46"/>
  <c r="R37" i="48"/>
  <c r="M11" i="45"/>
  <c r="K36" i="45"/>
  <c r="M18" i="45"/>
  <c r="M26" i="45"/>
  <c r="M36" i="57"/>
  <c r="Q36" i="53"/>
  <c r="I36" i="54"/>
  <c r="T11" i="52"/>
  <c r="M17" i="33"/>
  <c r="U13" i="31"/>
  <c r="U17" i="31"/>
  <c r="M24" i="31"/>
  <c r="U25" i="31"/>
  <c r="R34" i="32"/>
  <c r="S34" i="32" s="1"/>
  <c r="S12" i="32"/>
  <c r="G35" i="33"/>
  <c r="L35" i="33"/>
  <c r="X21" i="31"/>
  <c r="Y21" i="31" s="1"/>
  <c r="M25" i="33"/>
  <c r="M14" i="31"/>
  <c r="L35" i="31"/>
  <c r="M20" i="31"/>
  <c r="V35" i="31"/>
  <c r="W35" i="31" s="1"/>
  <c r="X15" i="31"/>
  <c r="Y15" i="31" s="1"/>
  <c r="X19" i="31"/>
  <c r="Y19" i="31" s="1"/>
  <c r="X23" i="31"/>
  <c r="Y23" i="31" s="1"/>
  <c r="M28" i="31"/>
  <c r="G35" i="31"/>
  <c r="L34" i="32"/>
  <c r="M12" i="32"/>
  <c r="M15" i="32"/>
  <c r="S15" i="32"/>
  <c r="Y15" i="32"/>
  <c r="AE15" i="32"/>
  <c r="M19" i="32"/>
  <c r="S19" i="32"/>
  <c r="Y19" i="32"/>
  <c r="M23" i="32"/>
  <c r="S23" i="32"/>
  <c r="Y23" i="32"/>
  <c r="M27" i="32"/>
  <c r="S27" i="32"/>
  <c r="Y27" i="32"/>
  <c r="M31" i="32"/>
  <c r="S31" i="32"/>
  <c r="Y31" i="32"/>
  <c r="M21" i="33"/>
  <c r="M29" i="33"/>
  <c r="X13" i="31"/>
  <c r="X34" i="32"/>
  <c r="Y12" i="32"/>
  <c r="AE13" i="31"/>
  <c r="M16" i="31"/>
  <c r="Y20" i="31"/>
  <c r="R35" i="31"/>
  <c r="X29" i="31"/>
  <c r="Y29" i="31" s="1"/>
  <c r="M32" i="31"/>
  <c r="AD34" i="32"/>
  <c r="AE12" i="32"/>
  <c r="R35" i="33"/>
  <c r="S13" i="33"/>
  <c r="X32" i="31"/>
  <c r="Y32" i="31" s="1"/>
  <c r="X28" i="31"/>
  <c r="Y28" i="31" s="1"/>
  <c r="M13" i="31"/>
  <c r="M17" i="31"/>
  <c r="M21" i="31"/>
  <c r="M25" i="31"/>
  <c r="M29" i="31"/>
  <c r="M33" i="31"/>
  <c r="M14" i="32"/>
  <c r="S14" i="32"/>
  <c r="Y14" i="32"/>
  <c r="M18" i="32"/>
  <c r="S18" i="32"/>
  <c r="Y18" i="32"/>
  <c r="M22" i="32"/>
  <c r="S22" i="32"/>
  <c r="Y22" i="32"/>
  <c r="M26" i="32"/>
  <c r="S26" i="32"/>
  <c r="Y26" i="32"/>
  <c r="M30" i="32"/>
  <c r="S30" i="32"/>
  <c r="Y30" i="32"/>
  <c r="M16" i="33"/>
  <c r="M20" i="33"/>
  <c r="M24" i="33"/>
  <c r="M28" i="33"/>
  <c r="M32" i="33"/>
  <c r="P33" i="27"/>
  <c r="Q33" i="27" s="1"/>
  <c r="M33" i="28"/>
  <c r="F13" i="26"/>
  <c r="F17" i="26"/>
  <c r="F21" i="26"/>
  <c r="F25" i="26"/>
  <c r="F29" i="26"/>
  <c r="M34" i="32" l="1"/>
  <c r="AE34" i="32"/>
  <c r="Y34" i="32"/>
  <c r="S35" i="31"/>
  <c r="O36" i="57"/>
  <c r="P36" i="57" s="1"/>
  <c r="P12" i="57"/>
  <c r="AE35" i="31"/>
  <c r="H33" i="26"/>
  <c r="G35" i="51"/>
  <c r="F33" i="26"/>
  <c r="S35" i="33"/>
  <c r="M35" i="33"/>
  <c r="P35" i="36"/>
  <c r="S36" i="53"/>
  <c r="M36" i="43"/>
  <c r="K37" i="43" s="1"/>
  <c r="E12" i="44"/>
  <c r="F15" i="38"/>
  <c r="F13" i="38"/>
  <c r="F11" i="38"/>
  <c r="F14" i="38"/>
  <c r="D21" i="38"/>
  <c r="F12" i="38"/>
  <c r="Q12" i="37"/>
  <c r="P36" i="37"/>
  <c r="Q36" i="37" s="1"/>
  <c r="I36" i="35"/>
  <c r="J40" i="35"/>
  <c r="M36" i="45"/>
  <c r="M37" i="45" s="1"/>
  <c r="V35" i="36"/>
  <c r="I37" i="43"/>
  <c r="AA35" i="36"/>
  <c r="AB35" i="36" s="1"/>
  <c r="J36" i="41"/>
  <c r="I36" i="41"/>
  <c r="G36" i="35"/>
  <c r="X35" i="31"/>
  <c r="Y35" i="31" s="1"/>
  <c r="Y13" i="31"/>
  <c r="M35" i="31"/>
  <c r="M35" i="51" l="1"/>
  <c r="E36" i="44"/>
  <c r="K12" i="44"/>
  <c r="I12" i="44"/>
  <c r="G12" i="44"/>
  <c r="L37" i="43"/>
  <c r="G36" i="44" l="1"/>
  <c r="K36" i="44"/>
  <c r="I36" i="44"/>
  <c r="M40" i="24" l="1"/>
  <c r="L40" i="24"/>
  <c r="N40" i="24" s="1"/>
  <c r="M39" i="24"/>
  <c r="L39" i="24"/>
  <c r="N39" i="24" s="1"/>
  <c r="M38" i="24"/>
  <c r="L38" i="24"/>
  <c r="M37" i="24"/>
  <c r="L37" i="24"/>
  <c r="M34" i="24"/>
  <c r="L34" i="24"/>
  <c r="N34" i="24" s="1"/>
  <c r="M33" i="24"/>
  <c r="L33" i="24"/>
  <c r="N33" i="24" s="1"/>
  <c r="M26" i="24"/>
  <c r="L26" i="24"/>
  <c r="K26" i="24"/>
  <c r="H26" i="24"/>
  <c r="E26" i="24"/>
  <c r="H13" i="24"/>
  <c r="E13" i="24"/>
  <c r="H12" i="24"/>
  <c r="E12" i="24"/>
  <c r="H11" i="24"/>
  <c r="E11" i="24"/>
  <c r="J38" i="23"/>
  <c r="K38" i="23" s="1"/>
  <c r="K39" i="23" s="1"/>
  <c r="J37" i="23"/>
  <c r="I37" i="23"/>
  <c r="H37" i="23"/>
  <c r="E37" i="23"/>
  <c r="J36" i="23"/>
  <c r="I36" i="23"/>
  <c r="H36" i="23"/>
  <c r="E36" i="23"/>
  <c r="J35" i="23"/>
  <c r="I35" i="23"/>
  <c r="H35" i="23"/>
  <c r="E35" i="23"/>
  <c r="J34" i="23"/>
  <c r="I34" i="23"/>
  <c r="E34" i="23"/>
  <c r="K33" i="23"/>
  <c r="H33" i="23"/>
  <c r="E33" i="23"/>
  <c r="J32" i="23"/>
  <c r="I32" i="23"/>
  <c r="H32" i="23"/>
  <c r="E32" i="23"/>
  <c r="J26" i="23"/>
  <c r="I26" i="23"/>
  <c r="J11" i="23"/>
  <c r="I11" i="23"/>
  <c r="K11" i="23" s="1"/>
  <c r="H11" i="23"/>
  <c r="E11" i="23"/>
  <c r="N35" i="22"/>
  <c r="N36" i="22" s="1"/>
  <c r="N34" i="22"/>
  <c r="K34" i="22"/>
  <c r="H34" i="22"/>
  <c r="E34" i="22"/>
  <c r="E33" i="22"/>
  <c r="N32" i="22"/>
  <c r="N31" i="22"/>
  <c r="E31" i="22"/>
  <c r="N25" i="22"/>
  <c r="K25" i="22"/>
  <c r="H25" i="22"/>
  <c r="N11" i="22"/>
  <c r="K11" i="22"/>
  <c r="H11" i="22"/>
  <c r="E11" i="22"/>
  <c r="N10" i="22"/>
  <c r="K10" i="22"/>
  <c r="H10" i="22"/>
  <c r="E10" i="22"/>
  <c r="E35" i="22" s="1"/>
  <c r="K34" i="21"/>
  <c r="H34" i="21"/>
  <c r="E34" i="21"/>
  <c r="E35" i="21" s="1"/>
  <c r="E36" i="21" s="1"/>
  <c r="K33" i="21"/>
  <c r="H33" i="21"/>
  <c r="K32" i="21"/>
  <c r="H32" i="21"/>
  <c r="K31" i="21"/>
  <c r="H31" i="21"/>
  <c r="K10" i="21"/>
  <c r="H10" i="21"/>
  <c r="F36" i="20"/>
  <c r="D36" i="20"/>
  <c r="C36" i="20"/>
  <c r="E33" i="20"/>
  <c r="E10" i="20"/>
  <c r="P40" i="19"/>
  <c r="O40" i="19"/>
  <c r="M40" i="19"/>
  <c r="L40" i="19"/>
  <c r="G40" i="19"/>
  <c r="F40" i="19"/>
  <c r="D40" i="19"/>
  <c r="C40" i="19"/>
  <c r="Q31" i="19"/>
  <c r="J28" i="19"/>
  <c r="I28" i="19"/>
  <c r="E28" i="19"/>
  <c r="T18" i="19"/>
  <c r="T15" i="19"/>
  <c r="S10" i="19"/>
  <c r="S40" i="19" s="1"/>
  <c r="R10" i="19"/>
  <c r="Q10" i="19"/>
  <c r="N10" i="19"/>
  <c r="J10" i="19"/>
  <c r="I10" i="19"/>
  <c r="H10" i="19"/>
  <c r="E10" i="19"/>
  <c r="D51" i="18"/>
  <c r="D50" i="18"/>
  <c r="D49" i="18"/>
  <c r="E34" i="17"/>
  <c r="E33" i="17"/>
  <c r="H32" i="17"/>
  <c r="E32" i="17"/>
  <c r="K10" i="19" l="1"/>
  <c r="E38" i="23"/>
  <c r="E39" i="23" s="1"/>
  <c r="J40" i="19"/>
  <c r="K28" i="19"/>
  <c r="H38" i="23"/>
  <c r="H39" i="23" s="1"/>
  <c r="E33" i="19"/>
  <c r="E40" i="19" s="1"/>
  <c r="K32" i="23"/>
  <c r="H35" i="22"/>
  <c r="H36" i="22" s="1"/>
  <c r="N38" i="24"/>
  <c r="H35" i="21"/>
  <c r="H36" i="21" s="1"/>
  <c r="K35" i="22"/>
  <c r="K36" i="22" s="1"/>
  <c r="K37" i="23"/>
  <c r="N33" i="19"/>
  <c r="N40" i="19" s="1"/>
  <c r="K35" i="21"/>
  <c r="K36" i="21" s="1"/>
  <c r="E36" i="22"/>
  <c r="Q33" i="19"/>
  <c r="Q40" i="19" s="1"/>
  <c r="H33" i="19"/>
  <c r="H40" i="19" s="1"/>
  <c r="E36" i="20"/>
  <c r="K34" i="23"/>
  <c r="K36" i="23"/>
  <c r="N26" i="24"/>
  <c r="I40" i="19"/>
  <c r="T10" i="19"/>
  <c r="K35" i="23"/>
  <c r="N37" i="24"/>
  <c r="I11" i="24"/>
  <c r="I12" i="24"/>
  <c r="J12" i="24" s="1"/>
  <c r="M12" i="24" s="1"/>
  <c r="I13" i="24"/>
  <c r="J13" i="24" s="1"/>
  <c r="M13" i="24" s="1"/>
  <c r="R40" i="19"/>
  <c r="K33" i="19" l="1"/>
  <c r="K40" i="19" s="1"/>
  <c r="I35" i="22"/>
  <c r="T33" i="19"/>
  <c r="T40" i="19" s="1"/>
  <c r="L11" i="24"/>
  <c r="K13" i="24"/>
  <c r="L13" i="24"/>
  <c r="N13" i="24" s="1"/>
  <c r="K12" i="24"/>
  <c r="L12" i="24"/>
  <c r="N12" i="24" s="1"/>
  <c r="J11" i="24"/>
  <c r="M11" i="24" s="1"/>
  <c r="N11" i="24" l="1"/>
  <c r="K11" i="24"/>
  <c r="C18" i="16" l="1"/>
  <c r="C13" i="16"/>
  <c r="C19" i="16" s="1"/>
  <c r="B5" i="16"/>
  <c r="K12" i="15"/>
  <c r="J12" i="15"/>
  <c r="H12" i="15"/>
  <c r="G12" i="15"/>
  <c r="E12" i="15"/>
  <c r="D12" i="15"/>
  <c r="P12" i="15" s="1"/>
  <c r="C12" i="15"/>
  <c r="Q11" i="15"/>
  <c r="P11" i="15"/>
  <c r="N11" i="15"/>
  <c r="M11" i="15"/>
  <c r="L11" i="15"/>
  <c r="I11" i="15"/>
  <c r="F11" i="15"/>
  <c r="R11" i="15" s="1"/>
  <c r="Q10" i="15"/>
  <c r="P10" i="15"/>
  <c r="N10" i="15"/>
  <c r="M10" i="15"/>
  <c r="L10" i="15"/>
  <c r="I10" i="15"/>
  <c r="F10" i="15"/>
  <c r="I5" i="15"/>
  <c r="D13" i="14"/>
  <c r="C11" i="14"/>
  <c r="C13" i="14" s="1"/>
  <c r="E10" i="14"/>
  <c r="C5" i="14"/>
  <c r="C4" i="14"/>
  <c r="J81" i="13"/>
  <c r="I81" i="13"/>
  <c r="G81" i="13"/>
  <c r="F81" i="13"/>
  <c r="D81" i="13"/>
  <c r="C81" i="13"/>
  <c r="K78" i="13"/>
  <c r="H78" i="13"/>
  <c r="E78" i="13"/>
  <c r="K77" i="13"/>
  <c r="H77" i="13"/>
  <c r="E77" i="13"/>
  <c r="K76" i="13"/>
  <c r="H76" i="13"/>
  <c r="E76" i="13"/>
  <c r="K75" i="13"/>
  <c r="H75" i="13"/>
  <c r="E75" i="13"/>
  <c r="K73" i="13"/>
  <c r="H73" i="13"/>
  <c r="E73" i="13"/>
  <c r="K72" i="13"/>
  <c r="H72" i="13"/>
  <c r="E72" i="13"/>
  <c r="K71" i="13"/>
  <c r="H71" i="13"/>
  <c r="E71" i="13"/>
  <c r="K70" i="13"/>
  <c r="H70" i="13"/>
  <c r="E70" i="13"/>
  <c r="K68" i="13"/>
  <c r="H68" i="13"/>
  <c r="E68" i="13"/>
  <c r="K67" i="13"/>
  <c r="H67" i="13"/>
  <c r="E67" i="13"/>
  <c r="K66" i="13"/>
  <c r="H66" i="13"/>
  <c r="E66" i="13"/>
  <c r="K65" i="13"/>
  <c r="H65" i="13"/>
  <c r="E65" i="13"/>
  <c r="K63" i="13"/>
  <c r="H63" i="13"/>
  <c r="E63" i="13"/>
  <c r="K62" i="13"/>
  <c r="H62" i="13"/>
  <c r="E62" i="13"/>
  <c r="K61" i="13"/>
  <c r="E61" i="13"/>
  <c r="K60" i="13"/>
  <c r="H60" i="13"/>
  <c r="E60" i="13"/>
  <c r="J57" i="13"/>
  <c r="J11" i="13" s="1"/>
  <c r="J13" i="13" s="1"/>
  <c r="I57" i="13"/>
  <c r="G57" i="13"/>
  <c r="F57" i="13"/>
  <c r="D57" i="13"/>
  <c r="C57" i="13"/>
  <c r="K50" i="13"/>
  <c r="H50" i="13"/>
  <c r="E50" i="13"/>
  <c r="K49" i="13"/>
  <c r="H49" i="13"/>
  <c r="E49" i="13"/>
  <c r="E47" i="13"/>
  <c r="E46" i="13"/>
  <c r="E45" i="13"/>
  <c r="E44" i="13"/>
  <c r="E43" i="13"/>
  <c r="E42" i="13"/>
  <c r="E41" i="13"/>
  <c r="E39" i="13"/>
  <c r="E38" i="13"/>
  <c r="K36" i="13"/>
  <c r="E36" i="13"/>
  <c r="H21" i="13"/>
  <c r="E21" i="13"/>
  <c r="H18" i="13"/>
  <c r="E18" i="13"/>
  <c r="E17" i="13"/>
  <c r="K16" i="13"/>
  <c r="H16" i="13"/>
  <c r="F11" i="13"/>
  <c r="F13" i="13" s="1"/>
  <c r="E5" i="13"/>
  <c r="J42" i="12"/>
  <c r="J41" i="12"/>
  <c r="J40" i="12"/>
  <c r="J39" i="12"/>
  <c r="J38" i="12"/>
  <c r="J37" i="12"/>
  <c r="J36" i="12"/>
  <c r="J35" i="12"/>
  <c r="J34" i="12"/>
  <c r="J33" i="12"/>
  <c r="J32" i="12"/>
  <c r="J30" i="12"/>
  <c r="J29" i="12"/>
  <c r="J28" i="12"/>
  <c r="J27" i="12"/>
  <c r="J26" i="12"/>
  <c r="J25" i="12"/>
  <c r="J24" i="12"/>
  <c r="J23" i="12"/>
  <c r="J22" i="12"/>
  <c r="J21" i="12"/>
  <c r="J20" i="12"/>
  <c r="J18" i="12"/>
  <c r="J17" i="12"/>
  <c r="J16" i="12"/>
  <c r="J15" i="12"/>
  <c r="J14" i="12"/>
  <c r="J12" i="12"/>
  <c r="J11" i="12"/>
  <c r="C11" i="13" l="1"/>
  <c r="C13" i="13" s="1"/>
  <c r="I11" i="13"/>
  <c r="I13" i="13" s="1"/>
  <c r="K57" i="13"/>
  <c r="D11" i="13"/>
  <c r="D13" i="13" s="1"/>
  <c r="M12" i="15"/>
  <c r="G11" i="13"/>
  <c r="G13" i="13" s="1"/>
  <c r="H57" i="13"/>
  <c r="E57" i="13"/>
  <c r="F12" i="15"/>
  <c r="O11" i="15"/>
  <c r="L12" i="15"/>
  <c r="R12" i="15" s="1"/>
  <c r="K81" i="13"/>
  <c r="K11" i="13" s="1"/>
  <c r="K13" i="13" s="1"/>
  <c r="H81" i="13"/>
  <c r="I12" i="15"/>
  <c r="N12" i="15"/>
  <c r="E81" i="13"/>
  <c r="Q12" i="15"/>
  <c r="E13" i="14"/>
  <c r="R10" i="15"/>
  <c r="O10" i="15"/>
  <c r="H11" i="13" l="1"/>
  <c r="H13" i="13" s="1"/>
  <c r="O12" i="15"/>
  <c r="E11" i="13"/>
  <c r="E13" i="13" s="1"/>
  <c r="E210" i="11"/>
  <c r="E209" i="11"/>
  <c r="E208" i="11"/>
  <c r="E207" i="11"/>
  <c r="E205" i="11"/>
  <c r="E175" i="11"/>
  <c r="E173" i="11"/>
  <c r="E172" i="11"/>
  <c r="E170" i="11"/>
  <c r="E74" i="11"/>
  <c r="E73" i="11"/>
  <c r="E72" i="11"/>
  <c r="E36" i="11"/>
  <c r="E28" i="11"/>
  <c r="T35" i="10" l="1"/>
  <c r="R35" i="10"/>
  <c r="P35" i="10"/>
  <c r="N35" i="10"/>
  <c r="L35" i="10"/>
  <c r="J35" i="10"/>
  <c r="H35" i="10"/>
  <c r="F35" i="10"/>
  <c r="E35" i="10"/>
  <c r="V34" i="10"/>
  <c r="G34" i="10" s="1"/>
  <c r="V33" i="10"/>
  <c r="G33" i="10" s="1"/>
  <c r="V32" i="10"/>
  <c r="G32" i="10" s="1"/>
  <c r="V31" i="10"/>
  <c r="G31" i="10" s="1"/>
  <c r="D31" i="10"/>
  <c r="V30" i="10"/>
  <c r="O30" i="10" s="1"/>
  <c r="D30" i="10"/>
  <c r="V29" i="10"/>
  <c r="O29" i="10" s="1"/>
  <c r="D29" i="10"/>
  <c r="V28" i="10"/>
  <c r="D28" i="10"/>
  <c r="B28" i="10"/>
  <c r="V27" i="10"/>
  <c r="G27" i="10" s="1"/>
  <c r="D27" i="10"/>
  <c r="B27" i="10"/>
  <c r="V26" i="10"/>
  <c r="G26" i="10"/>
  <c r="D26" i="10"/>
  <c r="B26" i="10"/>
  <c r="V25" i="10"/>
  <c r="D25" i="10"/>
  <c r="B25" i="10"/>
  <c r="V24" i="10"/>
  <c r="Q24" i="10" s="1"/>
  <c r="D24" i="10"/>
  <c r="B24" i="10"/>
  <c r="V23" i="10"/>
  <c r="I23" i="10" s="1"/>
  <c r="D23" i="10"/>
  <c r="B23" i="10"/>
  <c r="V22" i="10"/>
  <c r="D22" i="10"/>
  <c r="B22" i="10"/>
  <c r="V21" i="10"/>
  <c r="D21" i="10"/>
  <c r="B21" i="10"/>
  <c r="V20" i="10"/>
  <c r="D20" i="10"/>
  <c r="B20" i="10"/>
  <c r="V19" i="10"/>
  <c r="D19" i="10"/>
  <c r="B19" i="10"/>
  <c r="V18" i="10"/>
  <c r="D18" i="10"/>
  <c r="B18" i="10"/>
  <c r="V17" i="10"/>
  <c r="D17" i="10"/>
  <c r="B17" i="10"/>
  <c r="V16" i="10"/>
  <c r="Q16" i="10" s="1"/>
  <c r="D16" i="10"/>
  <c r="B16" i="10"/>
  <c r="V15" i="10"/>
  <c r="I15" i="10" s="1"/>
  <c r="D15" i="10"/>
  <c r="B15" i="10"/>
  <c r="V14" i="10"/>
  <c r="G14" i="10" s="1"/>
  <c r="Q14" i="10"/>
  <c r="D14" i="10"/>
  <c r="B14" i="10"/>
  <c r="V13" i="10"/>
  <c r="W13" i="10" s="1"/>
  <c r="D13" i="10"/>
  <c r="B13" i="10"/>
  <c r="V12" i="10"/>
  <c r="Q12" i="10"/>
  <c r="G12" i="10"/>
  <c r="D12" i="10"/>
  <c r="B12" i="10"/>
  <c r="V11" i="10"/>
  <c r="W11" i="10" s="1"/>
  <c r="I11" i="10"/>
  <c r="D11" i="10"/>
  <c r="B11" i="10"/>
  <c r="AL5" i="10"/>
  <c r="AK5" i="10"/>
  <c r="I5" i="10"/>
  <c r="AL4" i="10"/>
  <c r="AK4" i="10"/>
  <c r="J4" i="10"/>
  <c r="I4" i="10"/>
  <c r="L36" i="9"/>
  <c r="J36" i="9"/>
  <c r="H36" i="9"/>
  <c r="F36" i="9"/>
  <c r="E36" i="9"/>
  <c r="M32" i="9"/>
  <c r="K32" i="9"/>
  <c r="I32" i="9"/>
  <c r="G32" i="9"/>
  <c r="D32" i="9"/>
  <c r="M31" i="9"/>
  <c r="K31" i="9"/>
  <c r="I31" i="9"/>
  <c r="G31" i="9"/>
  <c r="M30" i="9"/>
  <c r="K30" i="9"/>
  <c r="I30" i="9"/>
  <c r="G30" i="9"/>
  <c r="M29" i="9"/>
  <c r="K29" i="9"/>
  <c r="I29" i="9"/>
  <c r="G29" i="9"/>
  <c r="B29" i="9"/>
  <c r="M28" i="9"/>
  <c r="K28" i="9"/>
  <c r="I28" i="9"/>
  <c r="G28" i="9"/>
  <c r="B28" i="9"/>
  <c r="M27" i="9"/>
  <c r="K27" i="9"/>
  <c r="I27" i="9"/>
  <c r="G27" i="9"/>
  <c r="B27" i="9"/>
  <c r="M26" i="9"/>
  <c r="K26" i="9"/>
  <c r="I26" i="9"/>
  <c r="G26" i="9"/>
  <c r="B26" i="9"/>
  <c r="M25" i="9"/>
  <c r="K25" i="9"/>
  <c r="I25" i="9"/>
  <c r="G25" i="9"/>
  <c r="B25" i="9"/>
  <c r="M24" i="9"/>
  <c r="K24" i="9"/>
  <c r="I24" i="9"/>
  <c r="G24" i="9"/>
  <c r="B24" i="9"/>
  <c r="M23" i="9"/>
  <c r="K23" i="9"/>
  <c r="I23" i="9"/>
  <c r="G23" i="9"/>
  <c r="B23" i="9"/>
  <c r="M22" i="9"/>
  <c r="K22" i="9"/>
  <c r="I22" i="9"/>
  <c r="G22" i="9"/>
  <c r="B22" i="9"/>
  <c r="M21" i="9"/>
  <c r="K21" i="9"/>
  <c r="I21" i="9"/>
  <c r="G21" i="9"/>
  <c r="B21" i="9"/>
  <c r="M20" i="9"/>
  <c r="K20" i="9"/>
  <c r="I20" i="9"/>
  <c r="G20" i="9"/>
  <c r="B20" i="9"/>
  <c r="M19" i="9"/>
  <c r="K19" i="9"/>
  <c r="I19" i="9"/>
  <c r="G19" i="9"/>
  <c r="B19" i="9"/>
  <c r="M18" i="9"/>
  <c r="K18" i="9"/>
  <c r="I18" i="9"/>
  <c r="G18" i="9"/>
  <c r="B18" i="9"/>
  <c r="M17" i="9"/>
  <c r="K17" i="9"/>
  <c r="I17" i="9"/>
  <c r="G17" i="9"/>
  <c r="B17" i="9"/>
  <c r="M16" i="9"/>
  <c r="K16" i="9"/>
  <c r="I16" i="9"/>
  <c r="G16" i="9"/>
  <c r="B16" i="9"/>
  <c r="M15" i="9"/>
  <c r="K15" i="9"/>
  <c r="I15" i="9"/>
  <c r="G15" i="9"/>
  <c r="B15" i="9"/>
  <c r="M14" i="9"/>
  <c r="K14" i="9"/>
  <c r="I14" i="9"/>
  <c r="G14" i="9"/>
  <c r="B14" i="9"/>
  <c r="M13" i="9"/>
  <c r="K13" i="9"/>
  <c r="I13" i="9"/>
  <c r="G13" i="9"/>
  <c r="B13" i="9"/>
  <c r="M12" i="9"/>
  <c r="K12" i="9"/>
  <c r="I12" i="9"/>
  <c r="G12" i="9"/>
  <c r="B12" i="9"/>
  <c r="F6" i="9"/>
  <c r="G5" i="9"/>
  <c r="F5" i="9"/>
  <c r="AD35" i="8"/>
  <c r="AB35" i="8"/>
  <c r="Z35" i="8"/>
  <c r="X35" i="8"/>
  <c r="T35" i="8"/>
  <c r="R35" i="8"/>
  <c r="P35" i="8"/>
  <c r="N35" i="8"/>
  <c r="L35" i="8"/>
  <c r="J35" i="8"/>
  <c r="H35" i="8"/>
  <c r="F35" i="8"/>
  <c r="E35" i="8"/>
  <c r="V31" i="8"/>
  <c r="V30" i="8"/>
  <c r="D30" i="8"/>
  <c r="D31" i="9" s="1"/>
  <c r="V29" i="8"/>
  <c r="D29" i="8"/>
  <c r="D30" i="9" s="1"/>
  <c r="V28" i="8"/>
  <c r="O28" i="8" s="1"/>
  <c r="D28" i="8"/>
  <c r="D29" i="9" s="1"/>
  <c r="B28" i="8"/>
  <c r="V27" i="8"/>
  <c r="U27" i="8" s="1"/>
  <c r="D27" i="8"/>
  <c r="D28" i="9" s="1"/>
  <c r="B27" i="8"/>
  <c r="V26" i="8"/>
  <c r="AE26" i="8" s="1"/>
  <c r="D26" i="8"/>
  <c r="D27" i="9" s="1"/>
  <c r="B26" i="8"/>
  <c r="V25" i="8"/>
  <c r="AE25" i="8" s="1"/>
  <c r="D25" i="8"/>
  <c r="D26" i="9" s="1"/>
  <c r="B25" i="8"/>
  <c r="V24" i="8"/>
  <c r="AE24" i="8" s="1"/>
  <c r="D24" i="8"/>
  <c r="D25" i="9" s="1"/>
  <c r="B24" i="8"/>
  <c r="V23" i="8"/>
  <c r="AE23" i="8" s="1"/>
  <c r="D23" i="8"/>
  <c r="D24" i="9" s="1"/>
  <c r="B23" i="8"/>
  <c r="V22" i="8"/>
  <c r="AE22" i="8" s="1"/>
  <c r="D22" i="8"/>
  <c r="D23" i="9" s="1"/>
  <c r="B22" i="8"/>
  <c r="V21" i="8"/>
  <c r="D21" i="8"/>
  <c r="D22" i="9" s="1"/>
  <c r="B21" i="8"/>
  <c r="V20" i="8"/>
  <c r="D20" i="8"/>
  <c r="D21" i="9" s="1"/>
  <c r="B20" i="8"/>
  <c r="V19" i="8"/>
  <c r="D19" i="8"/>
  <c r="D20" i="9" s="1"/>
  <c r="B19" i="8"/>
  <c r="V18" i="8"/>
  <c r="D18" i="8"/>
  <c r="D19" i="9" s="1"/>
  <c r="B18" i="8"/>
  <c r="V17" i="8"/>
  <c r="AE17" i="8" s="1"/>
  <c r="D17" i="8"/>
  <c r="D18" i="9" s="1"/>
  <c r="B17" i="8"/>
  <c r="V16" i="8"/>
  <c r="D16" i="8"/>
  <c r="D17" i="9" s="1"/>
  <c r="B16" i="8"/>
  <c r="V15" i="8"/>
  <c r="D15" i="8"/>
  <c r="D16" i="9" s="1"/>
  <c r="B15" i="8"/>
  <c r="V14" i="8"/>
  <c r="D14" i="8"/>
  <c r="D15" i="9" s="1"/>
  <c r="B14" i="8"/>
  <c r="V13" i="8"/>
  <c r="AE13" i="8" s="1"/>
  <c r="D13" i="8"/>
  <c r="D14" i="9" s="1"/>
  <c r="B13" i="8"/>
  <c r="V12" i="8"/>
  <c r="D12" i="8"/>
  <c r="D13" i="9" s="1"/>
  <c r="B12" i="8"/>
  <c r="V11" i="8"/>
  <c r="D11" i="8"/>
  <c r="D12" i="9" s="1"/>
  <c r="B11" i="8"/>
  <c r="P5" i="8"/>
  <c r="Q4" i="8"/>
  <c r="P4" i="8"/>
  <c r="I31" i="10" l="1"/>
  <c r="W26" i="10"/>
  <c r="I26" i="10"/>
  <c r="Q25" i="10"/>
  <c r="W25" i="10"/>
  <c r="I25" i="10"/>
  <c r="G25" i="10"/>
  <c r="G22" i="10"/>
  <c r="W22" i="10"/>
  <c r="W21" i="10"/>
  <c r="G21" i="10"/>
  <c r="I20" i="10"/>
  <c r="W20" i="10"/>
  <c r="Q20" i="10"/>
  <c r="W19" i="10"/>
  <c r="I19" i="10"/>
  <c r="W18" i="10"/>
  <c r="Q18" i="10"/>
  <c r="I18" i="10"/>
  <c r="G18" i="10"/>
  <c r="Q17" i="10"/>
  <c r="W17" i="10"/>
  <c r="I12" i="10"/>
  <c r="W12" i="10"/>
  <c r="M36" i="9"/>
  <c r="I36" i="9"/>
  <c r="W31" i="8"/>
  <c r="AC31" i="8"/>
  <c r="AE31" i="8"/>
  <c r="I31" i="8"/>
  <c r="AE30" i="8"/>
  <c r="M30" i="8"/>
  <c r="G30" i="8"/>
  <c r="AE29" i="8"/>
  <c r="M29" i="8"/>
  <c r="K29" i="8"/>
  <c r="O29" i="8"/>
  <c r="G29" i="8"/>
  <c r="AE16" i="8"/>
  <c r="K16" i="8"/>
  <c r="AE21" i="8"/>
  <c r="S21" i="8"/>
  <c r="O21" i="8"/>
  <c r="Y21" i="8"/>
  <c r="AE20" i="8"/>
  <c r="S20" i="8"/>
  <c r="Y20" i="8"/>
  <c r="K20" i="8"/>
  <c r="AE19" i="8"/>
  <c r="G19" i="8"/>
  <c r="AE18" i="8"/>
  <c r="S18" i="8"/>
  <c r="G18" i="8"/>
  <c r="AE15" i="8"/>
  <c r="S15" i="8"/>
  <c r="AE14" i="8"/>
  <c r="S14" i="8"/>
  <c r="AE12" i="8"/>
  <c r="S12" i="8"/>
  <c r="K12" i="8"/>
  <c r="AE11" i="8"/>
  <c r="G11" i="8"/>
  <c r="K11" i="8"/>
  <c r="Y16" i="8"/>
  <c r="K18" i="8"/>
  <c r="U30" i="8"/>
  <c r="W14" i="10"/>
  <c r="G13" i="10"/>
  <c r="Q23" i="10"/>
  <c r="Q26" i="10"/>
  <c r="G26" i="8"/>
  <c r="U28" i="8"/>
  <c r="U29" i="8"/>
  <c r="Y30" i="8"/>
  <c r="G17" i="10"/>
  <c r="Y11" i="8"/>
  <c r="K17" i="8"/>
  <c r="Y18" i="8"/>
  <c r="AA30" i="8"/>
  <c r="Q15" i="10"/>
  <c r="I17" i="10"/>
  <c r="W23" i="10"/>
  <c r="O11" i="8"/>
  <c r="Y26" i="8"/>
  <c r="AC28" i="8"/>
  <c r="AA29" i="8"/>
  <c r="I22" i="10"/>
  <c r="I14" i="10"/>
  <c r="G30" i="10"/>
  <c r="K19" i="8"/>
  <c r="Y22" i="8"/>
  <c r="Y23" i="8"/>
  <c r="Y24" i="8"/>
  <c r="Y25" i="8"/>
  <c r="Y27" i="8"/>
  <c r="I13" i="10"/>
  <c r="W16" i="10"/>
  <c r="G20" i="10"/>
  <c r="I21" i="10"/>
  <c r="Q22" i="10"/>
  <c r="W24" i="10"/>
  <c r="S31" i="10"/>
  <c r="K13" i="8"/>
  <c r="S13" i="8"/>
  <c r="Y14" i="8"/>
  <c r="Y15" i="8"/>
  <c r="S19" i="8"/>
  <c r="AC27" i="8"/>
  <c r="Y28" i="8"/>
  <c r="S29" i="8"/>
  <c r="K30" i="8"/>
  <c r="G31" i="8"/>
  <c r="G11" i="10"/>
  <c r="Q13" i="10"/>
  <c r="W15" i="10"/>
  <c r="G19" i="10"/>
  <c r="Q21" i="10"/>
  <c r="O27" i="10"/>
  <c r="Y13" i="8"/>
  <c r="S17" i="8"/>
  <c r="Y19" i="8"/>
  <c r="G23" i="8"/>
  <c r="G24" i="8"/>
  <c r="G25" i="8"/>
  <c r="K27" i="8"/>
  <c r="O30" i="8"/>
  <c r="O31" i="8"/>
  <c r="Q11" i="10"/>
  <c r="Q19" i="10"/>
  <c r="G15" i="8"/>
  <c r="K23" i="8"/>
  <c r="K24" i="8"/>
  <c r="K25" i="8"/>
  <c r="K26" i="8"/>
  <c r="M27" i="8"/>
  <c r="K28" i="8"/>
  <c r="Y29" i="8"/>
  <c r="S30" i="8"/>
  <c r="Q31" i="8"/>
  <c r="G16" i="10"/>
  <c r="G24" i="10"/>
  <c r="G27" i="8"/>
  <c r="S11" i="8"/>
  <c r="Y12" i="8"/>
  <c r="K15" i="8"/>
  <c r="S16" i="8"/>
  <c r="Y17" i="8"/>
  <c r="G21" i="8"/>
  <c r="K22" i="8"/>
  <c r="O23" i="8"/>
  <c r="O24" i="8"/>
  <c r="O25" i="8"/>
  <c r="S26" i="8"/>
  <c r="O27" i="8"/>
  <c r="M28" i="8"/>
  <c r="G15" i="10"/>
  <c r="I16" i="10"/>
  <c r="G23" i="10"/>
  <c r="I24" i="10"/>
  <c r="K14" i="8"/>
  <c r="O15" i="8"/>
  <c r="G20" i="8"/>
  <c r="K21" i="8"/>
  <c r="S22" i="8"/>
  <c r="S23" i="8"/>
  <c r="S24" i="8"/>
  <c r="S25" i="8"/>
  <c r="U28" i="10"/>
  <c r="M28" i="10"/>
  <c r="S28" i="10"/>
  <c r="K28" i="10"/>
  <c r="W28" i="10"/>
  <c r="Q28" i="10"/>
  <c r="I28" i="10"/>
  <c r="M11" i="8"/>
  <c r="U11" i="8"/>
  <c r="AA11" i="8"/>
  <c r="M12" i="8"/>
  <c r="U12" i="8"/>
  <c r="AA12" i="8"/>
  <c r="M13" i="8"/>
  <c r="U13" i="8"/>
  <c r="AA13" i="8"/>
  <c r="M14" i="8"/>
  <c r="U14" i="8"/>
  <c r="AA14" i="8"/>
  <c r="M15" i="8"/>
  <c r="U15" i="8"/>
  <c r="AA15" i="8"/>
  <c r="M16" i="8"/>
  <c r="U16" i="8"/>
  <c r="AA16" i="8"/>
  <c r="M17" i="8"/>
  <c r="U17" i="8"/>
  <c r="AA17" i="8"/>
  <c r="M18" i="8"/>
  <c r="U18" i="8"/>
  <c r="AA18" i="8"/>
  <c r="M19" i="8"/>
  <c r="U19" i="8"/>
  <c r="AA19" i="8"/>
  <c r="M20" i="8"/>
  <c r="U20" i="8"/>
  <c r="AA20" i="8"/>
  <c r="M21" i="8"/>
  <c r="U21" i="8"/>
  <c r="AA21" i="8"/>
  <c r="M22" i="8"/>
  <c r="U22" i="8"/>
  <c r="AA22" i="8"/>
  <c r="M23" i="8"/>
  <c r="U23" i="8"/>
  <c r="AA23" i="8"/>
  <c r="M24" i="8"/>
  <c r="U24" i="8"/>
  <c r="AA24" i="8"/>
  <c r="M25" i="8"/>
  <c r="U25" i="8"/>
  <c r="AA25" i="8"/>
  <c r="M26" i="8"/>
  <c r="U26" i="8"/>
  <c r="AA26" i="8"/>
  <c r="AE27" i="8"/>
  <c r="W27" i="8"/>
  <c r="Q27" i="8"/>
  <c r="AE28" i="8"/>
  <c r="W28" i="8"/>
  <c r="Q28" i="8"/>
  <c r="I28" i="8"/>
  <c r="U11" i="10"/>
  <c r="M11" i="10"/>
  <c r="S11" i="10"/>
  <c r="K11" i="10"/>
  <c r="U12" i="10"/>
  <c r="M12" i="10"/>
  <c r="S12" i="10"/>
  <c r="K12" i="10"/>
  <c r="U13" i="10"/>
  <c r="M13" i="10"/>
  <c r="S13" i="10"/>
  <c r="K13" i="10"/>
  <c r="U14" i="10"/>
  <c r="M14" i="10"/>
  <c r="S14" i="10"/>
  <c r="K14" i="10"/>
  <c r="U15" i="10"/>
  <c r="M15" i="10"/>
  <c r="S15" i="10"/>
  <c r="K15" i="10"/>
  <c r="U16" i="10"/>
  <c r="M16" i="10"/>
  <c r="S16" i="10"/>
  <c r="K16" i="10"/>
  <c r="U17" i="10"/>
  <c r="M17" i="10"/>
  <c r="S17" i="10"/>
  <c r="K17" i="10"/>
  <c r="U18" i="10"/>
  <c r="M18" i="10"/>
  <c r="S18" i="10"/>
  <c r="K18" i="10"/>
  <c r="U19" i="10"/>
  <c r="M19" i="10"/>
  <c r="S19" i="10"/>
  <c r="K19" i="10"/>
  <c r="U20" i="10"/>
  <c r="M20" i="10"/>
  <c r="S20" i="10"/>
  <c r="K20" i="10"/>
  <c r="U21" i="10"/>
  <c r="M21" i="10"/>
  <c r="S21" i="10"/>
  <c r="K21" i="10"/>
  <c r="U22" i="10"/>
  <c r="M22" i="10"/>
  <c r="S22" i="10"/>
  <c r="K22" i="10"/>
  <c r="U23" i="10"/>
  <c r="M23" i="10"/>
  <c r="S23" i="10"/>
  <c r="K23" i="10"/>
  <c r="U24" i="10"/>
  <c r="M24" i="10"/>
  <c r="S24" i="10"/>
  <c r="K24" i="10"/>
  <c r="U25" i="10"/>
  <c r="M25" i="10"/>
  <c r="S25" i="10"/>
  <c r="K25" i="10"/>
  <c r="U26" i="10"/>
  <c r="M26" i="10"/>
  <c r="S26" i="10"/>
  <c r="K26" i="10"/>
  <c r="U29" i="10"/>
  <c r="M29" i="10"/>
  <c r="S29" i="10"/>
  <c r="K29" i="10"/>
  <c r="W29" i="10"/>
  <c r="Q29" i="10"/>
  <c r="I29" i="10"/>
  <c r="G13" i="8"/>
  <c r="O13" i="8"/>
  <c r="AC13" i="8"/>
  <c r="G14" i="8"/>
  <c r="O14" i="8"/>
  <c r="G17" i="8"/>
  <c r="O17" i="8"/>
  <c r="O18" i="8"/>
  <c r="O19" i="8"/>
  <c r="O20" i="8"/>
  <c r="AC20" i="8"/>
  <c r="O26" i="8"/>
  <c r="AC26" i="8"/>
  <c r="G28" i="10"/>
  <c r="U30" i="10"/>
  <c r="M30" i="10"/>
  <c r="S30" i="10"/>
  <c r="K30" i="10"/>
  <c r="W30" i="10"/>
  <c r="Q30" i="10"/>
  <c r="I30" i="10"/>
  <c r="K36" i="9"/>
  <c r="G36" i="9"/>
  <c r="AC11" i="8"/>
  <c r="G12" i="8"/>
  <c r="O12" i="8"/>
  <c r="AC12" i="8"/>
  <c r="AC14" i="8"/>
  <c r="AC15" i="8"/>
  <c r="G16" i="8"/>
  <c r="O16" i="8"/>
  <c r="AC16" i="8"/>
  <c r="AC17" i="8"/>
  <c r="AC18" i="8"/>
  <c r="AC19" i="8"/>
  <c r="AC21" i="8"/>
  <c r="G22" i="8"/>
  <c r="O22" i="8"/>
  <c r="AC22" i="8"/>
  <c r="AC23" i="8"/>
  <c r="AC24" i="8"/>
  <c r="AC25" i="8"/>
  <c r="I11" i="8"/>
  <c r="Q11" i="8"/>
  <c r="W11" i="8"/>
  <c r="I12" i="8"/>
  <c r="Q12" i="8"/>
  <c r="W12" i="8"/>
  <c r="I13" i="8"/>
  <c r="Q13" i="8"/>
  <c r="W13" i="8"/>
  <c r="I14" i="8"/>
  <c r="Q14" i="8"/>
  <c r="W14" i="8"/>
  <c r="I15" i="8"/>
  <c r="Q15" i="8"/>
  <c r="W15" i="8"/>
  <c r="I16" i="8"/>
  <c r="Q16" i="8"/>
  <c r="W16" i="8"/>
  <c r="I17" i="8"/>
  <c r="Q17" i="8"/>
  <c r="W17" i="8"/>
  <c r="I18" i="8"/>
  <c r="Q18" i="8"/>
  <c r="W18" i="8"/>
  <c r="I19" i="8"/>
  <c r="Q19" i="8"/>
  <c r="W19" i="8"/>
  <c r="I20" i="8"/>
  <c r="Q20" i="8"/>
  <c r="W20" i="8"/>
  <c r="I21" i="8"/>
  <c r="Q21" i="8"/>
  <c r="W21" i="8"/>
  <c r="I22" i="8"/>
  <c r="Q22" i="8"/>
  <c r="W22" i="8"/>
  <c r="I23" i="8"/>
  <c r="Q23" i="8"/>
  <c r="W23" i="8"/>
  <c r="I24" i="8"/>
  <c r="Q24" i="8"/>
  <c r="W24" i="8"/>
  <c r="I25" i="8"/>
  <c r="Q25" i="8"/>
  <c r="W25" i="8"/>
  <c r="I26" i="8"/>
  <c r="Q26" i="8"/>
  <c r="W26" i="8"/>
  <c r="I27" i="8"/>
  <c r="S27" i="8"/>
  <c r="AA27" i="8"/>
  <c r="G28" i="8"/>
  <c r="S28" i="8"/>
  <c r="AA28" i="8"/>
  <c r="AA31" i="8"/>
  <c r="U31" i="8"/>
  <c r="M31" i="8"/>
  <c r="Y31" i="8"/>
  <c r="S31" i="8"/>
  <c r="K31" i="8"/>
  <c r="V35" i="8"/>
  <c r="AC35" i="8" s="1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U27" i="10"/>
  <c r="M27" i="10"/>
  <c r="S27" i="10"/>
  <c r="K27" i="10"/>
  <c r="W27" i="10"/>
  <c r="Q27" i="10"/>
  <c r="I27" i="10"/>
  <c r="O28" i="10"/>
  <c r="G29" i="10"/>
  <c r="AC29" i="8"/>
  <c r="AC30" i="8"/>
  <c r="V35" i="10"/>
  <c r="I29" i="8"/>
  <c r="Q29" i="8"/>
  <c r="W29" i="8"/>
  <c r="I30" i="8"/>
  <c r="Q30" i="8"/>
  <c r="W30" i="8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2" i="2"/>
  <c r="G30" i="2"/>
  <c r="G29" i="2"/>
  <c r="G15" i="2"/>
  <c r="G17" i="2"/>
  <c r="G16" i="2"/>
  <c r="G14" i="2"/>
  <c r="G12" i="2"/>
  <c r="G13" i="2"/>
  <c r="G22" i="2"/>
  <c r="G20" i="2"/>
  <c r="G21" i="2"/>
  <c r="G27" i="2"/>
  <c r="G26" i="2"/>
  <c r="G28" i="2"/>
  <c r="G25" i="2"/>
  <c r="G23" i="2"/>
  <c r="G24" i="2"/>
  <c r="G19" i="2"/>
  <c r="G18" i="2"/>
  <c r="W35" i="10" l="1"/>
  <c r="Q35" i="10"/>
  <c r="U35" i="10"/>
  <c r="O35" i="10"/>
  <c r="I35" i="10"/>
  <c r="G35" i="10"/>
  <c r="Q35" i="8"/>
  <c r="M35" i="10"/>
  <c r="K35" i="10"/>
  <c r="S35" i="10"/>
  <c r="AE35" i="8"/>
  <c r="AA35" i="8"/>
  <c r="W35" i="8"/>
  <c r="S35" i="8"/>
  <c r="O35" i="8"/>
  <c r="K35" i="8"/>
  <c r="G35" i="8"/>
  <c r="U35" i="8"/>
  <c r="Y35" i="8"/>
  <c r="M35" i="8"/>
  <c r="I35" i="8"/>
  <c r="D11" i="4"/>
  <c r="C11" i="4"/>
  <c r="C6" i="4"/>
  <c r="C5" i="4"/>
  <c r="D28" i="3"/>
  <c r="C28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C5" i="3"/>
  <c r="C4" i="3"/>
  <c r="I31" i="2"/>
  <c r="H31" i="2"/>
  <c r="F31" i="2"/>
  <c r="E31" i="2"/>
  <c r="D31" i="2"/>
  <c r="D5" i="3"/>
  <c r="D5" i="4"/>
  <c r="E11" i="4" l="1"/>
  <c r="F28" i="3"/>
  <c r="J31" i="2"/>
  <c r="K31" i="2"/>
  <c r="E28" i="3"/>
  <c r="G31" i="2"/>
  <c r="E29" i="3"/>
  <c r="D6" i="4"/>
  <c r="D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<sst xmlns="http://schemas.openxmlformats.org/spreadsheetml/2006/main" count="7185" uniqueCount="1637">
  <si>
    <t>TABEL 1</t>
  </si>
  <si>
    <t>LUAS WILAYAH,  JUMLAH DESA/KELURAHAN, JUMLAH PENDUDUK, JUMLAH RUMAH TANGGA,</t>
  </si>
  <si>
    <t>DAN KEPADATAN PENDUDUK MENURUT KECAMATAN</t>
  </si>
  <si>
    <t>KABUPATEN/KOTA</t>
  </si>
  <si>
    <t>TAHUN</t>
  </si>
  <si>
    <t>NO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</si>
  <si>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</si>
  <si>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</si>
  <si>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</si>
  <si>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</si>
  <si>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</si>
  <si>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</si>
  <si>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</si>
  <si>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</si>
  <si>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</si>
  <si>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</si>
  <si>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</si>
  <si>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</si>
  <si>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</si>
  <si>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r>
      <t>(</t>
    </r>
    <r>
      <rPr>
        <b/>
        <i/>
        <sz val="12"/>
        <rFont val="Arial"/>
        <family val="2"/>
      </rPr>
      <t>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</si>
  <si>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t xml:space="preserve">TANGGA </t>
  </si>
  <si>
    <r>
      <rPr>
        <b/>
        <i/>
        <sz val="12"/>
        <rFont val="Arial"/>
        <family val="2"/>
      </rPr>
      <t>per km</t>
    </r>
    <r>
      <rPr>
        <b/>
        <vertAlign val="superscript"/>
        <sz val="12"/>
        <rFont val="Arial"/>
        <family val="2"/>
      </rPr>
      <t>2</t>
    </r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</si>
  <si>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</si>
  <si>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</si>
  <si>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</si>
  <si>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</si>
  <si>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</si>
  <si>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</si>
  <si>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</si>
  <si>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</si>
  <si>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</si>
  <si>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</si>
  <si>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</si>
  <si>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</si>
  <si>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</si>
  <si>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</si>
  <si>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</si>
  <si>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</si>
  <si>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</si>
  <si>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</si>
  <si>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</si>
  <si>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</si>
  <si>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</si>
  <si>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</si>
  <si>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</si>
  <si>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t xml:space="preserve">ANGKA BEBAN TANGGUNGAN </t>
    </r>
    <r>
      <rPr>
        <b/>
        <i/>
        <sz val="12"/>
        <rFont val="Arial"/>
        <family val="2"/>
      </rPr>
      <t>(DEPENDENCY RATIO)</t>
    </r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</si>
  <si>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</si>
  <si>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</si>
  <si>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</si>
  <si>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</si>
  <si>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</si>
  <si>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</si>
  <si>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</si>
  <si>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</si>
  <si>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</si>
  <si>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a. TIDAK MEMILIKI IJAZAH SD</t>
  </si>
  <si>
    <t>b. SD/MI</t>
  </si>
  <si>
    <t>c. SMP/ MTs</t>
  </si>
  <si>
    <t xml:space="preserve"> </t>
  </si>
  <si>
    <t>TABEL 29</t>
  </si>
  <si>
    <t>PESERTA KB AKTIF METODE MODERN MENURUT JENIS KONTRASEPSI,DAN PESERTA KB AKTIF MENGALAMI EFEK SAMPING, KOMPLIKASI KEGAGALAN DAN DROP OUT MENURUT  KECAMATAN DAN PUSKESMAS</t>
  </si>
  <si>
    <t>PUSKESMAS</t>
  </si>
  <si>
    <t>JUMLAH PUS</t>
  </si>
  <si>
    <t>PESERTA KB AKTIF METODE MODERN</t>
  </si>
  <si>
    <t>EFEK SAMPING BER-KB</t>
  </si>
  <si>
    <t>%</t>
  </si>
  <si>
    <t>KOMPLIKASI BER-KB</t>
  </si>
  <si>
    <t>KEGAGALAN BER-KB</t>
  </si>
  <si>
    <t>DROP OUT BER-KB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</si>
  <si>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</si>
  <si>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</si>
  <si>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</si>
  <si>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</si>
  <si>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</si>
  <si>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</si>
  <si>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</si>
  <si>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</si>
  <si>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 xml:space="preserve">JUMLAH (KAB/KOTA) </t>
  </si>
  <si>
    <t>Keterangan:</t>
  </si>
  <si>
    <t>AKDR: Alat Kontrasepsi Dalam Rahim</t>
  </si>
  <si>
    <t>MOP  : Metode Operasi Pria</t>
  </si>
  <si>
    <t>MOW : Metode Operasi Wanita</t>
  </si>
  <si>
    <t>MAL : Metode Amenore Laktasi</t>
  </si>
  <si>
    <t>TABEL 30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</si>
  <si>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</si>
  <si>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</si>
  <si>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</si>
  <si>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</si>
  <si>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</si>
  <si>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</si>
  <si>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Keterangan :</t>
  </si>
  <si>
    <t>ALKI : Anemia, LiLA&lt;23,5, Penyakit Kronis, dan IMS</t>
  </si>
  <si>
    <t>4 Terlalu (4T), yaitu : 1) berusia kurang dari 20 tahun; 2) berusia lebih dari 35 tahun; 3) telah memiliki anak hidup lebih dari 3 orang;anak dengan lainnya kurang dari 2 tahun, atau</t>
  </si>
  <si>
    <t xml:space="preserve">               4) jarak kelahiran antara satu </t>
  </si>
  <si>
    <t>TABEL 31</t>
  </si>
  <si>
    <t>CAKUPAN DAN PROPORSI PESERTA KB PASCA PERSALINAN MENURUT JENIS KONTRASEPSI, KECAMATAN, DAN PUSKESMAS</t>
  </si>
  <si>
    <t>JUMLAH IBU BERSALIN</t>
  </si>
  <si>
    <t>PESERTA KB PASCA PERSALINAN</t>
  </si>
  <si>
    <t>Melonguane</t>
  </si>
  <si>
    <t>Melonguane Timur</t>
  </si>
  <si>
    <t>Pulutan</t>
  </si>
  <si>
    <t>Rainis</t>
  </si>
  <si>
    <t>Tanpan'amma</t>
  </si>
  <si>
    <t>Gemeh</t>
  </si>
  <si>
    <t>Essang</t>
  </si>
  <si>
    <t>Essang Selatan</t>
  </si>
  <si>
    <t>Beo Utara</t>
  </si>
  <si>
    <t xml:space="preserve">Beo </t>
  </si>
  <si>
    <t>Beo Selatan</t>
  </si>
  <si>
    <t>Damau</t>
  </si>
  <si>
    <t>Kabaruan</t>
  </si>
  <si>
    <t>Lirung</t>
  </si>
  <si>
    <t>Kalongan</t>
  </si>
  <si>
    <t>Moronge</t>
  </si>
  <si>
    <t>Salibabu</t>
  </si>
  <si>
    <t>Nanusa</t>
  </si>
  <si>
    <t>Miangas</t>
  </si>
  <si>
    <t>KEPULAUAN TALAUD</t>
  </si>
  <si>
    <t>JUMLAH PENDUDUK (Ribu Jiwa)</t>
  </si>
  <si>
    <t xml:space="preserve">Sumber: - Badan Pusat Statistik Statistik Kabupaten Kepulauan Talaud (Kabupaten Kepulauan Talaud Dalam Angka 2025)
</t>
  </si>
  <si>
    <t xml:space="preserve">              - Badan Pusat Statistik Statistik Kabupaten Kepulauan Talaud (Sensus Pertanian 2023)</t>
  </si>
  <si>
    <t>Sumber: -  Badan Pusat Statistik Kabupaten Kepulauan Talaud (Proyeksi Penduduk Hasil SP 2020 LF)</t>
  </si>
  <si>
    <t>PERSENTASE PENDUDUK USIA 15 TAHUN KE ATAS MENURUT PENDIDIKAN TERTINGGI YANG DITAMATKAN:</t>
  </si>
  <si>
    <t>d. SMA/SMK SEDERAJAT</t>
  </si>
  <si>
    <t>e. PERGURUAN TINGGI</t>
  </si>
  <si>
    <t>Sumber: Badan Pusat Statistik Kabupaten Kepulauan Talaud (Statistik Kesejahteraan Rakyat Kabupaten Kepulauan Talaud 2024)</t>
  </si>
  <si>
    <t>RESUME PROFIL KESEHATAN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</si>
  <si>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</si>
  <si>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</si>
  <si>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</si>
  <si>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</si>
  <si>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</si>
  <si>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</si>
  <si>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</si>
  <si>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</si>
  <si>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</si>
  <si>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</si>
  <si>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t>Km</t>
    </r>
    <r>
      <rPr>
        <vertAlign val="superscript"/>
        <sz val="11"/>
        <rFont val="Arial"/>
        <family val="2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</si>
  <si>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</si>
  <si>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</si>
  <si>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</si>
  <si>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</si>
  <si>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</si>
  <si>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</si>
  <si>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</si>
  <si>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t>Kepadatan Penduduk /Km</t>
    </r>
    <r>
      <rPr>
        <vertAlign val="superscript"/>
        <sz val="11"/>
        <rFont val="Arial"/>
        <family val="2"/>
      </rPr>
      <t>2</t>
    </r>
  </si>
  <si>
    <r>
      <t>Jiwa/Km</t>
    </r>
    <r>
      <rPr>
        <vertAlign val="superscript"/>
        <sz val="11"/>
        <rFont val="Arial"/>
        <family val="2"/>
      </rPr>
      <t>2</t>
    </r>
  </si>
  <si>
    <t>Rasio Beban Tanggungan</t>
  </si>
  <si>
    <t>per 100 penduduk produktif</t>
  </si>
  <si>
    <t>Rasio Jenis Kelamin</t>
  </si>
  <si>
    <t>Penduduk 15 tahun ke atas melek huruf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</si>
  <si>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</si>
  <si>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</si>
  <si>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</si>
  <si>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</si>
  <si>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</si>
  <si>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</si>
  <si>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</si>
  <si>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</si>
  <si>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</si>
  <si>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</si>
  <si>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</si>
  <si>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</si>
  <si>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</si>
  <si>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</si>
  <si>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</si>
  <si>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</si>
  <si>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</si>
  <si>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</si>
  <si>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</si>
  <si>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</si>
  <si>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</si>
  <si>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</si>
  <si>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</si>
  <si>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</si>
  <si>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</si>
  <si>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</si>
  <si>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Jumlah Klinik Pratama</t>
  </si>
  <si>
    <t>Klinik Pratama</t>
  </si>
  <si>
    <t>Jumlah Klinik Utama</t>
  </si>
  <si>
    <t>Klinik Utama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</si>
  <si>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</si>
  <si>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</si>
  <si>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</si>
  <si>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</si>
  <si>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</si>
  <si>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</si>
  <si>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</si>
  <si>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t>Angka kematian kasar/</t>
    </r>
    <r>
      <rPr>
        <i/>
        <sz val="11"/>
        <rFont val="Arial"/>
        <family val="2"/>
      </rPr>
      <t>Gross Death Rate</t>
    </r>
    <r>
      <rPr>
        <sz val="11"/>
        <rFont val="Arial"/>
        <family val="2"/>
      </rPr>
      <t xml:space="preserve"> (GDR) di RS</t>
    </r>
  </si>
  <si>
    <t>per 1.000 pasien keluar</t>
  </si>
  <si>
    <t>Tabel 7</t>
  </si>
  <si>
    <r>
      <t>Angka kematian murni/</t>
    </r>
    <r>
      <rPr>
        <i/>
        <sz val="11"/>
        <rFont val="Arial"/>
        <family val="2"/>
      </rPr>
      <t xml:space="preserve">Nett Death Rate </t>
    </r>
    <r>
      <rPr>
        <sz val="11"/>
        <rFont val="Arial"/>
        <family val="2"/>
      </rPr>
      <t>(NDR) di RS</t>
    </r>
  </si>
  <si>
    <r>
      <rPr>
        <i/>
        <sz val="11"/>
        <rFont val="Arial"/>
        <family val="2"/>
      </rPr>
      <t>Bed Occupation Rate</t>
    </r>
    <r>
      <rPr>
        <sz val="11"/>
        <rFont val="Arial"/>
        <family val="2"/>
      </rPr>
      <t xml:space="preserve"> (BOR) di RS</t>
    </r>
  </si>
  <si>
    <t>Tabel 8</t>
  </si>
  <si>
    <r>
      <rPr>
        <i/>
        <sz val="11"/>
        <rFont val="Arial"/>
        <family val="2"/>
      </rPr>
      <t>Bed Turn Over</t>
    </r>
    <r>
      <rPr>
        <sz val="11"/>
        <rFont val="Arial"/>
        <family val="2"/>
      </rPr>
      <t xml:space="preserve"> (BTO) di RS</t>
    </r>
  </si>
  <si>
    <t>Kali</t>
  </si>
  <si>
    <r>
      <rPr>
        <i/>
        <sz val="11"/>
        <rFont val="Arial"/>
        <family val="2"/>
      </rPr>
      <t>Turn of Interval</t>
    </r>
    <r>
      <rPr>
        <sz val="11"/>
        <rFont val="Arial"/>
        <family val="2"/>
      </rPr>
      <t xml:space="preserve"> (TOI) di RS</t>
    </r>
  </si>
  <si>
    <t>Hari</t>
  </si>
  <si>
    <r>
      <rPr>
        <i/>
        <sz val="11"/>
        <rFont val="Arial"/>
        <family val="2"/>
      </rPr>
      <t>Average Length of Stay</t>
    </r>
    <r>
      <rPr>
        <sz val="11"/>
        <rFont val="Arial"/>
        <family val="2"/>
      </rPr>
      <t xml:space="preserve"> (ALOS) di RS</t>
    </r>
  </si>
  <si>
    <t>Puskesmas dengan ketersediaan obat vaksin &amp; essensial</t>
  </si>
  <si>
    <t>Tabel 9</t>
  </si>
  <si>
    <t>Persentase Ketersediaan Obat Essensial</t>
  </si>
  <si>
    <t>Tabel 10</t>
  </si>
  <si>
    <t>Persentase kabupaten/kota dengan ketersediaan vaksin IDL</t>
  </si>
  <si>
    <t>Tabel 11</t>
  </si>
  <si>
    <t>II.3</t>
  </si>
  <si>
    <t>Upaya Kesehatan Bersumberdaya Masyarakat (UKBM)</t>
  </si>
  <si>
    <t>Jumlah Posyandu</t>
  </si>
  <si>
    <t>Posyandu</t>
  </si>
  <si>
    <t>Tabel 12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</si>
  <si>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</si>
  <si>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</si>
  <si>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</si>
  <si>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</si>
  <si>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</si>
  <si>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</si>
  <si>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</si>
  <si>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</si>
  <si>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13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</si>
  <si>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</si>
  <si>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</si>
  <si>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</si>
  <si>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</si>
  <si>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</si>
  <si>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</si>
  <si>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14</t>
  </si>
  <si>
    <t>Rasio Bidan per 100.000 penduduk</t>
  </si>
  <si>
    <t>Jumlah Perawat</t>
  </si>
  <si>
    <t>Rasio Perawat per 100.000 penduduk</t>
  </si>
  <si>
    <t>Jumlah Tenaga Kesehatan Masyarakat</t>
  </si>
  <si>
    <t>Tabel 15</t>
  </si>
  <si>
    <t>Jumlah Tenaga Kesehatan Lingkungan</t>
  </si>
  <si>
    <t>Jumlah Tenaga Gizi</t>
  </si>
  <si>
    <t>Jumlah Ahli Teknologi Laboratorium Medik</t>
  </si>
  <si>
    <t>Tabel 16</t>
  </si>
  <si>
    <t>Jumlah Tenaga Teknik Biomedika Lainnya</t>
  </si>
  <si>
    <t>Jumlah Tenaga Keterapian Fisik</t>
  </si>
  <si>
    <t>Jumlah Tenaga Keteknisian Medis</t>
  </si>
  <si>
    <t>Jumlah Tenaga Teknis Kefarmasian</t>
  </si>
  <si>
    <t>Tabel 17</t>
  </si>
  <si>
    <t>Jumlah Tenaga Apoteker</t>
  </si>
  <si>
    <t>Jumlah Tenaga Kefarmasian</t>
  </si>
  <si>
    <t>IV</t>
  </si>
  <si>
    <t>PEMBIAYAAN KESEHATAN</t>
  </si>
  <si>
    <t>Peserta Jaminan Pemeliharaan Kesehatan</t>
  </si>
  <si>
    <t>Tabel 19</t>
  </si>
  <si>
    <t>Total anggaran kesehatan</t>
  </si>
  <si>
    <t>Rp</t>
  </si>
  <si>
    <t>Tabel 20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</si>
  <si>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</si>
  <si>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</si>
  <si>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</si>
  <si>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</si>
  <si>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</si>
  <si>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</si>
  <si>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</si>
  <si>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21</t>
  </si>
  <si>
    <t>Angka Lahir Mati (dilaporkan)</t>
  </si>
  <si>
    <t>per 1.000 Kelahiran Hidup</t>
  </si>
  <si>
    <t>Jumlah Kematian Ibu</t>
  </si>
  <si>
    <t>Ibu</t>
  </si>
  <si>
    <t>Tabel 22</t>
  </si>
  <si>
    <t>Angka Kematian Ibu (dilaporkan)</t>
  </si>
  <si>
    <t>per 100.000 Kelahiran Hidup</t>
  </si>
  <si>
    <t>Kunjungan Ibu Hamil (K1)</t>
  </si>
  <si>
    <t>Tabel 24</t>
  </si>
  <si>
    <t>Kunjungan Ibu Hamil (K4)</t>
  </si>
  <si>
    <t>Kunjungan Ibu Hamil (K6)</t>
  </si>
  <si>
    <t>Persalinan di Fasyankes</t>
  </si>
  <si>
    <t>Pelayanan Ibu Nifas KF Lengkap</t>
  </si>
  <si>
    <t>Ibu Nifas Mendapat Vitamin A</t>
  </si>
  <si>
    <t>Ibu hamil dengan imunisasi Td2+</t>
  </si>
  <si>
    <t>Tabel 25</t>
  </si>
  <si>
    <t xml:space="preserve">Ibu Hamil Mendapat Tablet Tambah Darah 90 </t>
  </si>
  <si>
    <t>Tabel 28</t>
  </si>
  <si>
    <t xml:space="preserve">Ibu Hamil Mengonsumsi Tablet Tambah Darah 90 </t>
  </si>
  <si>
    <t>Bumil dengan Komplikasi Kebidanan yang Ditangani</t>
  </si>
  <si>
    <t>Tabel 32</t>
  </si>
  <si>
    <t>Peserta KB Aktif Modern</t>
  </si>
  <si>
    <t>Tabel 29</t>
  </si>
  <si>
    <t>Peserta KB Pasca Persalinan</t>
  </si>
  <si>
    <t>Tabel 31</t>
  </si>
  <si>
    <t>V.2</t>
  </si>
  <si>
    <t>Kesehatan Anak</t>
  </si>
  <si>
    <t>Jumlah Kematian Neonatal</t>
  </si>
  <si>
    <t>neonatal</t>
  </si>
  <si>
    <t>Tabel 34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</si>
  <si>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</si>
  <si>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</si>
  <si>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</si>
  <si>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</si>
  <si>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</si>
  <si>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</si>
  <si>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</si>
  <si>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</si>
  <si>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>Tabel 37</t>
  </si>
  <si>
    <t xml:space="preserve">Berat Badan Bayi Lahir Rendah (BBLR) </t>
  </si>
  <si>
    <t>Kunjungan Neonatus 1 (KN 1)</t>
  </si>
  <si>
    <t>Tabel 38</t>
  </si>
  <si>
    <t>Kunjungan Neonatus 3 kali (KN Lengkap)</t>
  </si>
  <si>
    <t>Bayi yang diberi ASI Eksklusif</t>
  </si>
  <si>
    <t>Tabel 39</t>
  </si>
  <si>
    <t>Pelayanan kesehatan bayi</t>
  </si>
  <si>
    <t>Tabel 40</t>
  </si>
  <si>
    <t>Desa/Kelurahan UCI</t>
  </si>
  <si>
    <t>Tabel 41</t>
  </si>
  <si>
    <t>Cakupan Imunisasi Campak/Rubela pada Bayi</t>
  </si>
  <si>
    <t>Tabel 43</t>
  </si>
  <si>
    <t>Imunisasi dasar lengkap pada bayi</t>
  </si>
  <si>
    <t>Bayi Mendapat Vitamin A</t>
  </si>
  <si>
    <t>Tabel 45</t>
  </si>
  <si>
    <t>Anak Balita Mendapat Vitamin A</t>
  </si>
  <si>
    <t>Balita Mendapatkan Vitamin A</t>
  </si>
  <si>
    <t>Balita Memiliki Buku KIA</t>
  </si>
  <si>
    <t>Tabel 46</t>
  </si>
  <si>
    <t>Balita Dipantau Pertumbuhan dan Perkembangan</t>
  </si>
  <si>
    <t>Balita ditimbang (D/S)</t>
  </si>
  <si>
    <t>Tabel 47</t>
  </si>
  <si>
    <t>Balita Berat Badan Kurang (BB/U)</t>
  </si>
  <si>
    <t>Tabel 48</t>
  </si>
  <si>
    <t>Balita pendek (TB/U)</t>
  </si>
  <si>
    <t>Balita Gizi Kurang (BB/TB)</t>
  </si>
  <si>
    <t>Balita Gizi Buruk (BB/TB)</t>
  </si>
  <si>
    <t>Cakupan Penjaringan Kesehatan Siswa Kelas 1 SD/MI</t>
  </si>
  <si>
    <t>Tabel 49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</si>
  <si>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</si>
  <si>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</si>
  <si>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</si>
  <si>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</si>
  <si>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</si>
  <si>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</si>
  <si>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52</t>
  </si>
  <si>
    <t>Catin Mendapatkan Layanan Kesehatan</t>
  </si>
  <si>
    <t>Tabel 53</t>
  </si>
  <si>
    <t>Pelayanan Kesehatan Usila (60+ tahun)</t>
  </si>
  <si>
    <t>Tabel 54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</si>
  <si>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</si>
  <si>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</si>
  <si>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</si>
  <si>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</si>
  <si>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</si>
  <si>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Tabel 56</t>
  </si>
  <si>
    <r>
      <rPr>
        <i/>
        <sz val="11"/>
        <rFont val="Arial"/>
        <family val="2"/>
      </rPr>
      <t xml:space="preserve">Treatment Coverage </t>
    </r>
    <r>
      <rPr>
        <sz val="11"/>
        <rFont val="Arial"/>
        <family val="2"/>
      </rPr>
      <t>TBC</t>
    </r>
  </si>
  <si>
    <t>Cakupan penemuan kasus TBC anak</t>
  </si>
  <si>
    <t>Angka kesembuhan BTA+</t>
  </si>
  <si>
    <t>Tabel 57</t>
  </si>
  <si>
    <t>Angka pengobatan lengkap semua kasus TBC</t>
  </si>
  <si>
    <r>
      <t xml:space="preserve">Angka keberhasilan pengobatan </t>
    </r>
    <r>
      <rPr>
        <i/>
        <sz val="11"/>
        <rFont val="Arial"/>
        <family val="2"/>
      </rPr>
      <t>(Success Rate)</t>
    </r>
    <r>
      <rPr>
        <sz val="11"/>
        <rFont val="Arial"/>
        <family val="2"/>
      </rPr>
      <t xml:space="preserve"> semua kasus TBC</t>
    </r>
  </si>
  <si>
    <t>Jumlah kematian selama pengobatan tuberkulosis</t>
  </si>
  <si>
    <t>Penemuan penderita pneumonia pada balita</t>
  </si>
  <si>
    <t>Tabel 58</t>
  </si>
  <si>
    <t>Puskesmas yang melakukan tatalaksana standar pneumonia min 60%</t>
  </si>
  <si>
    <t>Jumlah Kasus HIV</t>
  </si>
  <si>
    <t>Kasus</t>
  </si>
  <si>
    <t>Tabel 59</t>
  </si>
  <si>
    <t>Persentase ODHIV Baru Mendapat Pengobatan ARV</t>
  </si>
  <si>
    <t>Tabel 60</t>
  </si>
  <si>
    <t>Persentase Penderita Diare pada Semua Umur Dilayani</t>
  </si>
  <si>
    <t>Tabel 61</t>
  </si>
  <si>
    <t>Persentase Penderita Diare pada Balita Dilayani</t>
  </si>
  <si>
    <t>Persentase Ibu hamil diperiksa Hepatitis</t>
  </si>
  <si>
    <t>Tabel 62</t>
  </si>
  <si>
    <t>Persentase Ibu hamil diperiksa Reaktif Hepatitis</t>
  </si>
  <si>
    <t>Persentase Bayi dari Bumil Reakif Hepatitis Diperiksa</t>
  </si>
  <si>
    <t>Tabel 63</t>
  </si>
  <si>
    <t>Jumlah Kasus Baru Kusta (PB+MB)</t>
  </si>
  <si>
    <t>Tabel 64</t>
  </si>
  <si>
    <t>Angka penemuan kasus baru kusta (NCDR)</t>
  </si>
  <si>
    <t>Persentase Kasus Baru Kusta anak &lt; 15 Tahun</t>
  </si>
  <si>
    <t>Tabel 65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</si>
  <si>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</si>
  <si>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</si>
  <si>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</si>
  <si>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</si>
  <si>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</si>
  <si>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66</t>
  </si>
  <si>
    <t>Penderita Kusta PB Selesai Berobat (RFT PB)</t>
  </si>
  <si>
    <t>Tabel 67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</si>
  <si>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</si>
  <si>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</si>
  <si>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</si>
  <si>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</si>
  <si>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</si>
  <si>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68</t>
  </si>
  <si>
    <t>Jumlah kasus difteri</t>
  </si>
  <si>
    <t>Tabel 69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</si>
  <si>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difteri</t>
    </r>
  </si>
  <si>
    <t>Jumlah kasus pertusis</t>
  </si>
  <si>
    <t>Jumlah kasus tetanus neonatorum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</si>
  <si>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</si>
  <si>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</si>
  <si>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</si>
  <si>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</si>
  <si>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</si>
  <si>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70</t>
  </si>
  <si>
    <t>VI.3</t>
  </si>
  <si>
    <t>Pengendalian Penyakit Tular Vektor dan Zoonotik</t>
  </si>
  <si>
    <r>
      <rPr>
        <sz val="11"/>
        <rFont val="Arial"/>
        <family val="2"/>
      </rPr>
      <t>Angka kesakitan (</t>
    </r>
    <r>
      <rPr>
        <i/>
        <sz val="11"/>
        <rFont val="Arial"/>
        <family val="2"/>
      </rPr>
      <t>incidence rate)</t>
    </r>
    <r>
      <rPr>
        <sz val="11"/>
        <rFont val="Arial"/>
        <family val="2"/>
      </rPr>
      <t>DBD</t>
    </r>
  </si>
  <si>
    <t>Tabel 72</t>
  </si>
  <si>
    <r>
      <rPr>
        <sz val="11"/>
        <rFont val="Arial"/>
        <family val="2"/>
      </rPr>
      <t>Angka kematian</t>
    </r>
    <r>
      <rPr>
        <i/>
        <sz val="11"/>
        <rFont val="Arial"/>
        <family val="2"/>
      </rPr>
      <t xml:space="preserve"> (case fatality rate)</t>
    </r>
    <r>
      <rPr>
        <sz val="11"/>
        <rFont val="Arial"/>
        <family val="2"/>
      </rPr>
      <t xml:space="preserve"> DBD</t>
    </r>
  </si>
  <si>
    <r>
      <t>Angka kesakitan malaria (</t>
    </r>
    <r>
      <rPr>
        <i/>
        <sz val="11"/>
        <rFont val="Arial"/>
        <family val="2"/>
      </rPr>
      <t>annual parasit incidence</t>
    </r>
    <r>
      <rPr>
        <sz val="11"/>
        <rFont val="Arial"/>
        <family val="2"/>
      </rPr>
      <t>)</t>
    </r>
  </si>
  <si>
    <t>per 1.000 penduduk</t>
  </si>
  <si>
    <t>Tabel 73</t>
  </si>
  <si>
    <t>Konfirmasi laboratorium pada suspek malaria</t>
  </si>
  <si>
    <t>Pengobatan standar kasus malaria positif</t>
  </si>
  <si>
    <r>
      <t>Case fatality rate</t>
    </r>
    <r>
      <rPr>
        <sz val="11"/>
        <rFont val="Arial"/>
        <family val="2"/>
      </rPr>
      <t xml:space="preserve"> malaria</t>
    </r>
  </si>
  <si>
    <t>Penderita kronis filariasis</t>
  </si>
  <si>
    <t>Tabel 74</t>
  </si>
  <si>
    <t>VI.4</t>
  </si>
  <si>
    <t>Pengendalian Penyakit Tidak Menular</t>
  </si>
  <si>
    <t>Penderita Hipertensi Mendapat Pelayanan Kesehatan</t>
  </si>
  <si>
    <t>Tabel 75</t>
  </si>
  <si>
    <t xml:space="preserve">Penyandang DM  mendapatkan pelayanan kesehatan sesuai standar </t>
  </si>
  <si>
    <t>Tabel 76</t>
  </si>
  <si>
    <t>Pemeriksaan IVA pada perempuan usia 30-50 tahun</t>
  </si>
  <si>
    <t>% perempuan usia 30-50 tahun</t>
  </si>
  <si>
    <t>Tabel 77</t>
  </si>
  <si>
    <t>Persentase IVA positif pada perempuan usia 30-50 tahun</t>
  </si>
  <si>
    <t>Pemeriksaan payudara (SADANIS) pada perempuan 30-50 tahun</t>
  </si>
  <si>
    <t>Persentase tumor/benjolan payudara pada perempuan 30-50 tahun</t>
  </si>
  <si>
    <t>Pelayanan Kesehatan Orang dengan Gangguan Jiwa Berat</t>
  </si>
  <si>
    <t>Tabel 78</t>
  </si>
  <si>
    <t xml:space="preserve">10 Penyakit Terbanyak Pada Pasien Rawat Jalan </t>
  </si>
  <si>
    <t>Jumlah kunjungan pasien rawat jalan</t>
  </si>
  <si>
    <t>Tabel 79a</t>
  </si>
  <si>
    <t xml:space="preserve">10 Penyakit Terbanyak Pada Pasien Rawat Inap </t>
  </si>
  <si>
    <t>Jumlah pasien rawat inap</t>
  </si>
  <si>
    <t>Tabel 79b</t>
  </si>
  <si>
    <t>10 Penyakit Dengan Fatalitas Terbesar Pada Pasien Rawat Inap</t>
  </si>
  <si>
    <t>Tabel 79c</t>
  </si>
  <si>
    <t>VII</t>
  </si>
  <si>
    <t>KESEHATAN LINGKUNGAN</t>
  </si>
  <si>
    <t>Sarana Air Minum yang DiawasiI/ Diperiksa Kualitas Air Minumnya Sesuai Standar (Aman)</t>
  </si>
  <si>
    <t>Tabel 80</t>
  </si>
  <si>
    <t>KK Stop BABS (SBS)</t>
  </si>
  <si>
    <t>Tabel 81</t>
  </si>
  <si>
    <t>KK dengan Akses terhadap Fasilitas Sanitasi yang Layak</t>
  </si>
  <si>
    <t>KK dengan Akses terhadap Fasilitas Sanitasi yang Aman</t>
  </si>
  <si>
    <t>Desa/ Kelurahan Stop BABS (SBS)</t>
  </si>
  <si>
    <t>Tabel 82</t>
  </si>
  <si>
    <t>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</si>
  <si>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</si>
  <si>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</si>
  <si>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</si>
  <si>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</si>
  <si>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Tempat Fasilitas Umum (TFU)</t>
  </si>
  <si>
    <t>Tabel 83</t>
  </si>
  <si>
    <t>Tempat Pengelolaan Pangan (TPP)</t>
  </si>
  <si>
    <t>Tabel 84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</si>
  <si>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</si>
  <si>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</si>
  <si>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</si>
  <si>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</si>
  <si>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</si>
  <si>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</si>
  <si>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</si>
  <si>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</si>
  <si>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</si>
  <si>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</si>
  <si>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</si>
  <si>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</si>
  <si>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</si>
  <si>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</si>
  <si>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</si>
  <si>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</si>
  <si>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</si>
  <si>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</si>
  <si>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</si>
  <si>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</si>
  <si>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</si>
  <si>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</si>
  <si>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</si>
  <si>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</si>
  <si>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</si>
  <si>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</si>
  <si>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</si>
  <si>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</si>
  <si>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</si>
  <si>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</si>
  <si>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</si>
  <si>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</si>
  <si>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</si>
  <si>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</si>
  <si>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</si>
  <si>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</si>
  <si>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</si>
  <si>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</si>
  <si>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</si>
  <si>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</si>
  <si>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</si>
  <si>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</si>
  <si>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</si>
  <si>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</si>
  <si>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Sumber: Bidang Yankes</t>
  </si>
  <si>
    <t>JUMLAH KUNJUNGAN PASIEN BARU RAWAT JALAN, RAWAT INAP, DAN KUNJUNGAN GANGGUAN JIWA DI SARANA PELAYANAN KESEHATAN</t>
  </si>
  <si>
    <t>KABUPATEN  KEPULAUAN TALAUD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</si>
  <si>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</si>
  <si>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</si>
  <si>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</si>
  <si>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</si>
  <si>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</si>
  <si>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</si>
  <si>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</si>
  <si>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</si>
  <si>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</si>
  <si>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</si>
  <si>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</si>
  <si>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 xml:space="preserve">1. Puskesmas Melonguane </t>
  </si>
  <si>
    <t xml:space="preserve">2. Puskesmas Tarohan </t>
  </si>
  <si>
    <t>3. Puskesmas Beo</t>
  </si>
  <si>
    <t>4. Puskesmas Lobbo</t>
  </si>
  <si>
    <t>5. Puskesmas Sambuara</t>
  </si>
  <si>
    <t>6. Puskesmas Essang</t>
  </si>
  <si>
    <t>7. Puskesmas Gemeh</t>
  </si>
  <si>
    <t>8. Puskesmas Dapalan</t>
  </si>
  <si>
    <t>9. Puskesmas  Rainis</t>
  </si>
  <si>
    <t>10. Puskesmas Pulutan</t>
  </si>
  <si>
    <t>11. Puskesmas Tule</t>
  </si>
  <si>
    <t>12. Puskesmas Mangaran</t>
  </si>
  <si>
    <t>13. Puskesmas Damau</t>
  </si>
  <si>
    <t>14. Puskesmas Salibabu</t>
  </si>
  <si>
    <t>15. Puskesmas Moronge</t>
  </si>
  <si>
    <t>16. Puskesmas Lirung</t>
  </si>
  <si>
    <t>17. Puskesmas Kalongan</t>
  </si>
  <si>
    <t>18. Puskesmas Karatung</t>
  </si>
  <si>
    <t>19. Puskesmas Marampit</t>
  </si>
  <si>
    <t>20. Puskesmas Kakorotan</t>
  </si>
  <si>
    <t>21. Puskesmas Miangas</t>
  </si>
  <si>
    <t xml:space="preserve">Klinik Pratama </t>
  </si>
  <si>
    <t>1.Klinik Polres Talaud</t>
  </si>
  <si>
    <t xml:space="preserve">2. klinik TNI  Angkatan Laut </t>
  </si>
  <si>
    <t>Praktik Mandiri Dokter</t>
  </si>
  <si>
    <t xml:space="preserve">1. dr.Misye Baharutan </t>
  </si>
  <si>
    <t>2. dr.Soleman Wado</t>
  </si>
  <si>
    <t>3. dr. Endrio Biasa</t>
  </si>
  <si>
    <t>4. dr. Arini Gagola</t>
  </si>
  <si>
    <t xml:space="preserve">5. dr.Yundi Tangkuman </t>
  </si>
  <si>
    <t>6. dr.Sriwulan Pusungulena</t>
  </si>
  <si>
    <t xml:space="preserve">7. dr. Bilitruly Lumeling </t>
  </si>
  <si>
    <t>Praktik Mandiri Dokter Gigi</t>
  </si>
  <si>
    <t>1. drg. Elistha Tangkuman</t>
  </si>
  <si>
    <t xml:space="preserve">2. drg. Risye Sampakang </t>
  </si>
  <si>
    <t>Praktik Mandiri Bidan</t>
  </si>
  <si>
    <t>dst</t>
  </si>
  <si>
    <t>SUB JUMLAH I</t>
  </si>
  <si>
    <t>B</t>
  </si>
  <si>
    <t>Fasilitas Pelayanan Kesehatan Tingkat Lanjut</t>
  </si>
  <si>
    <t>RS Umum</t>
  </si>
  <si>
    <t>RSUD</t>
  </si>
  <si>
    <t>RS Bergerak</t>
  </si>
  <si>
    <t>RS Khusus</t>
  </si>
  <si>
    <t>Praktik Mandiri Dokter Spesialis</t>
  </si>
  <si>
    <t>SUB JUMLAH II</t>
  </si>
  <si>
    <t>Catatan: Puskesmas non rawat inap hanya melayani kunjungan rawat jalan</t>
  </si>
  <si>
    <t>TABEL 6</t>
  </si>
  <si>
    <t xml:space="preserve">PERSENTASE RUMAH SAKIT DENGAN KEMAMPUAN PELAYANAN GAWAT DARURAT (GADAR ) LEVEL I </t>
  </si>
  <si>
    <t>TALAUD</t>
  </si>
  <si>
    <t>MEMPUNYAI KEMAMPUAN PELAYANAN GAWAT DARURAT LEVEL I</t>
  </si>
  <si>
    <t>RUMAH SAKIT KHUSUS</t>
  </si>
  <si>
    <t>TABEL 7</t>
  </si>
  <si>
    <t>ANGKA KEMATIAN PASIEN DI RUMAH SAKIT</t>
  </si>
  <si>
    <t>KABUPATEN KEPULAUAN TALAUD</t>
  </si>
  <si>
    <r>
      <t>NAMA RUMAH SAKIT</t>
    </r>
    <r>
      <rPr>
        <b/>
        <vertAlign val="superscript"/>
        <sz val="12"/>
        <rFont val="Arial"/>
        <family val="2"/>
      </rPr>
      <t>a</t>
    </r>
  </si>
  <si>
    <t>JUMLAH             TEMPAT TIDUR</t>
  </si>
  <si>
    <t>PASIEN KELUAR                (HIDUP + MATI)</t>
  </si>
  <si>
    <t>PASIEN KELUAR MATI</t>
  </si>
  <si>
    <r>
      <t xml:space="preserve">PASIEN KELUAR MATI                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48 JAM DIRAWAT</t>
    </r>
  </si>
  <si>
    <t>Gross Death Rate</t>
  </si>
  <si>
    <t>Net Death Rate</t>
  </si>
  <si>
    <t>RSBG</t>
  </si>
  <si>
    <r>
      <t xml:space="preserve">Keterangan: 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termasuk rumah sakit swasta</t>
    </r>
  </si>
  <si>
    <t>TABEL  19</t>
  </si>
  <si>
    <t>CAKUPAN JAMINAN KESEHATAN  PENDUDUK MENURUT JENIS KEPESERTAAN</t>
  </si>
  <si>
    <t>JENIS KEPESERTAAN</t>
  </si>
  <si>
    <t xml:space="preserve">PESERTA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</si>
  <si>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</si>
  <si>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</si>
  <si>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</si>
  <si>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</si>
  <si>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</si>
  <si>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</si>
  <si>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</si>
  <si>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</si>
  <si>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</si>
  <si>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>TABEL 9</t>
  </si>
  <si>
    <t>PERSENTASE PUSKESMAS DENGAN KETERSEDIAAN OBAT ESENSIAL MENURUT PUSKESMAS DAN KECAMATAN</t>
  </si>
  <si>
    <t>KETERSEDIAAN OBAT ESENSIAL*</t>
  </si>
  <si>
    <t>Beo</t>
  </si>
  <si>
    <t>v</t>
  </si>
  <si>
    <t>Tarohan</t>
  </si>
  <si>
    <t>Lobbo</t>
  </si>
  <si>
    <t>Sambuara</t>
  </si>
  <si>
    <t>Mangaran</t>
  </si>
  <si>
    <t>Tule</t>
  </si>
  <si>
    <t>Karatung</t>
  </si>
  <si>
    <t>Kakorotan</t>
  </si>
  <si>
    <t>1`7</t>
  </si>
  <si>
    <t>Marampit</t>
  </si>
  <si>
    <t>Tampan'amma</t>
  </si>
  <si>
    <t>Dapalan</t>
  </si>
  <si>
    <t>JUMLAH PUSKESMAS YANG MELAPOR</t>
  </si>
  <si>
    <t>% PUSKESMAS DENGAN KETERSEDIAAN OBAT &amp; VAKSIN ESENSIAL</t>
  </si>
  <si>
    <t>Sumber: Bidang SDK</t>
  </si>
  <si>
    <t>Keterangan: *) beri tanda "V" jika puskesmas memiliki obat dan vaksin esensial ≥80%</t>
  </si>
  <si>
    <t xml:space="preserve">                    *) beri tanda "X" jika puskesmas memiliki obat dan vaksin esensial &lt;80%</t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</si>
  <si>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</si>
  <si>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t>TABEL 10</t>
  </si>
  <si>
    <t>KETERSEDIAAN OBAT ESENSIAL</t>
  </si>
  <si>
    <t>NAMA OBAT</t>
  </si>
  <si>
    <t>SATUAN</t>
  </si>
  <si>
    <t xml:space="preserve">Albendazol/Pirantel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</si>
  <si>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</si>
  <si>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</si>
  <si>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</si>
  <si>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</si>
  <si>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</si>
  <si>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</si>
  <si>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kunyah/antasida suspensi</t>
  </si>
  <si>
    <t>Tablet/Botol</t>
  </si>
  <si>
    <t>Amitriptilin tablet salut 25 mg (HCl)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</si>
  <si>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</si>
  <si>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</si>
  <si>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</si>
  <si>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</si>
  <si>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</si>
  <si>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</si>
  <si>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5 mg/ml</t>
  </si>
  <si>
    <t>Ampul</t>
  </si>
  <si>
    <t xml:space="preserve">Diazepam </t>
  </si>
  <si>
    <t>Dihidroartemsin+piperakuin (DHP) dan primaquin</t>
  </si>
  <si>
    <t>Difenhidramin Inj. 10 mg/ml</t>
  </si>
  <si>
    <t>Epinefrin (Adrenalin) injeksi 0,1 % (sebagai HCl)</t>
  </si>
  <si>
    <t>Fitomenadion (Vitamin K) injeksi</t>
  </si>
  <si>
    <t xml:space="preserve">Furosemid 40 mg/Hidroklorotiazid (HCT) </t>
  </si>
  <si>
    <t>Garam Oralit serbuk</t>
  </si>
  <si>
    <t>Kantong</t>
  </si>
  <si>
    <t xml:space="preserve">Glibenklamid/Metformin </t>
  </si>
  <si>
    <t>Hidrokortison krim/salep</t>
  </si>
  <si>
    <t>Kotrimoksazol (dewasa) kombinasi tablet/Kotrimoksazol suspensi</t>
  </si>
  <si>
    <t>Ketokonazol tablet 200 mg</t>
  </si>
  <si>
    <t>Klorfeniramina Maleat (CTM) tablet 4 mg</t>
  </si>
  <si>
    <t xml:space="preserve">Lidokain inj </t>
  </si>
  <si>
    <t>Vial</t>
  </si>
  <si>
    <t xml:space="preserve">Magnesium Sulfat injeksi </t>
  </si>
  <si>
    <t>Metilergometrin Maleat injeksi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</si>
  <si>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</si>
  <si>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</si>
  <si>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</si>
  <si>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</si>
  <si>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</si>
  <si>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</si>
  <si>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</si>
  <si>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Retinol 100.000/200.000 IU</t>
  </si>
  <si>
    <t>Kapsul</t>
  </si>
  <si>
    <t>Salbutamol</t>
  </si>
  <si>
    <t>Salep Mata/Tetes Mata Antibiotik</t>
  </si>
  <si>
    <t xml:space="preserve">Simvastatin </t>
  </si>
  <si>
    <t>Tablet Tambah Darah</t>
  </si>
  <si>
    <t xml:space="preserve">Vitamin B6 (Piridoksin) </t>
  </si>
  <si>
    <t>Zinc 20 mg</t>
  </si>
  <si>
    <t xml:space="preserve">JUMLAH ITEM OBAT INDIKATOR YANG TERSEDIA DI KABUPATEN/KOTA </t>
  </si>
  <si>
    <t>JUMLAH ITEM OBAT INDIKATOR</t>
  </si>
  <si>
    <t>% KABUPATEN/KOTA DENGAN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</si>
  <si>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</si>
  <si>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</si>
  <si>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13</t>
  </si>
  <si>
    <t>JUMLAH TENAGA MEDIS DI FASILITAS KESEHATAN</t>
  </si>
  <si>
    <t>UNIT KERJA</t>
  </si>
  <si>
    <t xml:space="preserve">DR SPESIALIS </t>
  </si>
  <si>
    <t>DOKTER</t>
  </si>
  <si>
    <t>TOTAL</t>
  </si>
  <si>
    <t xml:space="preserve">DOKTER GIGI </t>
  </si>
  <si>
    <t xml:space="preserve">DOKTER
GIGI SPESIALIS </t>
  </si>
  <si>
    <t>Puskesmas Tarohan</t>
  </si>
  <si>
    <t>Puskesmas Mangaran</t>
  </si>
  <si>
    <t>Pkm Kalongan</t>
  </si>
  <si>
    <t>Pkm Salibabu</t>
  </si>
  <si>
    <t xml:space="preserve">Puskesmas Damau </t>
  </si>
  <si>
    <t>Pkm Marampit</t>
  </si>
  <si>
    <t>PKM Melonguane</t>
  </si>
  <si>
    <t>Puskesmas Lirung</t>
  </si>
  <si>
    <t>Pkm Tule</t>
  </si>
  <si>
    <t>Pkm Beo</t>
  </si>
  <si>
    <t>Pkm Pulutan</t>
  </si>
  <si>
    <t>Pkm Rainis</t>
  </si>
  <si>
    <t>Pkm Dapalan</t>
  </si>
  <si>
    <t>Pkm Gemeh</t>
  </si>
  <si>
    <t>Puskesmas Miangas</t>
  </si>
  <si>
    <t>Pkm Essang</t>
  </si>
  <si>
    <t>Pkm Sambuara</t>
  </si>
  <si>
    <t>Pkm Lobbo</t>
  </si>
  <si>
    <t>Pkm Kkakorotan</t>
  </si>
  <si>
    <t>Pkm Moronge</t>
  </si>
  <si>
    <t>Dinas Kesehatan</t>
  </si>
  <si>
    <t>RSUD Kab. Kepl. Talaud</t>
  </si>
  <si>
    <t>RS Bergerak Talaud</t>
  </si>
  <si>
    <t>dst. (mencakup RS Pemerintah</t>
  </si>
  <si>
    <t>dan swasta, RS umum dan RS khusus)</t>
  </si>
  <si>
    <t>SARANA PELAYANAN KESEHATAN LAIN</t>
  </si>
  <si>
    <r>
      <t>JUMLAH (KAB/KOTA)</t>
    </r>
    <r>
      <rPr>
        <vertAlign val="superscript"/>
        <sz val="12"/>
        <rFont val="Arial"/>
        <family val="2"/>
      </rPr>
      <t>a</t>
    </r>
  </si>
  <si>
    <t>RASIO TERHADAP 100.000 PENDUDUK</t>
  </si>
  <si>
    <t>Keterangan : - Tenaga kesehatan termasuk yang memiliki ijazah pasca sarjana dan doktor</t>
  </si>
  <si>
    <t xml:space="preserve">            a. Pada penghitungan jumlah dan rasio di tingkat kabupaten/kota, nakes yang bertugas di lebih dari satu tempat hanya dihitung satu kali </t>
  </si>
  <si>
    <t>TABEL  14</t>
  </si>
  <si>
    <t>JUMLAH TENAGA TENAGA KEPERAWATAN DAN TENAGA KEBIDANAN DI FASILITAS KESEHATAN</t>
  </si>
  <si>
    <t>TENAGA KEPERAWATAN</t>
  </si>
  <si>
    <t>TENAGA KEBIDANAN</t>
  </si>
  <si>
    <t>Pkm Tarohan</t>
  </si>
  <si>
    <t>Pkm Mangaran</t>
  </si>
  <si>
    <t>Puskesmas Marampit</t>
  </si>
  <si>
    <t>Pkm Lirung</t>
  </si>
  <si>
    <t>RSUD MALA</t>
  </si>
  <si>
    <t>Pkm Kakorotan</t>
  </si>
  <si>
    <t>JUMLAH (KAB/KOTA)</t>
  </si>
  <si>
    <t>TABEL  15</t>
  </si>
  <si>
    <t>JUMLAH TENAGA KESEHATAN MASYARAKAT, KESEHATAN LINGKUNGAN, DAN GIZI DI FASILITAS KESEHATAN</t>
  </si>
  <si>
    <t>TENAGA KESEHATAN MASYARAKAT</t>
  </si>
  <si>
    <t>TENAGA KESEHATAN LINGKUNGAN</t>
  </si>
  <si>
    <t>TENAGA GIZI</t>
  </si>
  <si>
    <t>Pkm Melonguane</t>
  </si>
  <si>
    <t>1``</t>
  </si>
  <si>
    <t>Pkm Miangas</t>
  </si>
  <si>
    <t>TABEL  16</t>
  </si>
  <si>
    <t>JUMLAH TENAGA TEKNIK BIOMEDIKA, KETERAPIAN FISIK, DAN KETEKNISIAN MEDIK DI FASILITAS KESEHATAN</t>
  </si>
  <si>
    <t>AHLI TEKNOLOGI LABORATORIUM MEDIK</t>
  </si>
  <si>
    <t>TENAGA TEKNIK BIOMEDIKA LAINNYA</t>
  </si>
  <si>
    <t>KETERAPIAN FISIK</t>
  </si>
  <si>
    <t>KETEKNISIAN MEDIS</t>
  </si>
  <si>
    <t>TABEL 17</t>
  </si>
  <si>
    <t>JUMLAH TENAGA KEFARMASIAN DI FASILITAS KESEHATAN</t>
  </si>
  <si>
    <t>TENAGA KEFARMASIAN</t>
  </si>
  <si>
    <t>TENAGA TEKNIS KEFARMASIAN</t>
  </si>
  <si>
    <t>APOTEKER</t>
  </si>
  <si>
    <t>Pkm Damau</t>
  </si>
  <si>
    <t>TABEL  18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</si>
  <si>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</si>
  <si>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</si>
  <si>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</si>
  <si>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</si>
  <si>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</si>
  <si>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Pkm Melongaune</t>
  </si>
  <si>
    <t>pkm tule</t>
  </si>
  <si>
    <t>INSTITUSI DIKNAKES/DIKLAT</t>
  </si>
  <si>
    <t>DINAS KESEHATAN KAB/KOTA</t>
  </si>
  <si>
    <t xml:space="preserve">Keterangan :   - Pada penghitungan jumlah di tingkat kabupaten/kota, tenaga yang bertugas di lebih dari satu tempat hanya dihitung satu kali </t>
  </si>
  <si>
    <t>TABEL 11</t>
  </si>
  <si>
    <t>KETERSEDIAAN VAKSIN IDL (IMUNISASI DASAR LENGKAP)</t>
  </si>
  <si>
    <t>NAMA VAKSIN</t>
  </si>
  <si>
    <t>KETERSEDIAAN VAKSIN IDL*</t>
  </si>
  <si>
    <t>Vaksin Hepatitis B</t>
  </si>
  <si>
    <t>Vaksin BCG (@20 ds)</t>
  </si>
  <si>
    <t>Vaksin DPT-HB-HIB (@10 ds)</t>
  </si>
  <si>
    <t>Vaksin Polio (@10 ds</t>
  </si>
  <si>
    <t>Vaksin Campak/Vaksin Campak Rubella (MR) (@10 ds)</t>
  </si>
  <si>
    <t>Vial/Ampul</t>
  </si>
  <si>
    <t xml:space="preserve">JUMLAH ITEM VAKSIN IDL YANG TERSEDIA DI KABUPATEN/KOTA </t>
  </si>
  <si>
    <t>% KABUPATEN/KOTA DENGAN KETERSEDIAAN VAKSIN IDL</t>
  </si>
  <si>
    <t>Sumber: Bidang P2P</t>
  </si>
  <si>
    <t>Keterangan: *) beri tanda "V" jika kabupaten/kota memiliki vaksin IDL</t>
  </si>
  <si>
    <t xml:space="preserve">                     *) beri tanda "X" jika kabupaten/kota tidak memiliki vaksin IDL</t>
  </si>
  <si>
    <t>TABEL 12</t>
  </si>
  <si>
    <t>JUMLAH POSYANDU DAN POSBINDU PTM MENURUT KECAMATAN DAN PUSKESMAS</t>
  </si>
  <si>
    <t>TAHUN 2024</t>
  </si>
  <si>
    <t xml:space="preserve"> POSYANDU </t>
  </si>
  <si>
    <t>JUMLAH POSBINDU PTM*</t>
  </si>
  <si>
    <t>AKTIF</t>
  </si>
  <si>
    <t>TIDAK AKTIF</t>
  </si>
  <si>
    <t>DAMAU</t>
  </si>
  <si>
    <t>KABARUAN</t>
  </si>
  <si>
    <t>MANGARAN</t>
  </si>
  <si>
    <t>SALIBABU</t>
  </si>
  <si>
    <t>MORONGE</t>
  </si>
  <si>
    <t>LIRUNG</t>
  </si>
  <si>
    <t>KALONGAN</t>
  </si>
  <si>
    <t>MELONGUANE TIMUR</t>
  </si>
  <si>
    <t>TULE</t>
  </si>
  <si>
    <t xml:space="preserve">MELONGUANE </t>
  </si>
  <si>
    <t>MELONGUANE</t>
  </si>
  <si>
    <t>BEO SELATAN</t>
  </si>
  <si>
    <t>TAROHAN</t>
  </si>
  <si>
    <t>BEO</t>
  </si>
  <si>
    <t>RAINIS</t>
  </si>
  <si>
    <t>PULUTAN</t>
  </si>
  <si>
    <t>TAMPANAMMA</t>
  </si>
  <si>
    <t>DAPALAN</t>
  </si>
  <si>
    <t>GEMEH</t>
  </si>
  <si>
    <t>ESSANG</t>
  </si>
  <si>
    <t>ESSANG SELATAN</t>
  </si>
  <si>
    <t>SAMBUARA</t>
  </si>
  <si>
    <t>BEO UTARA</t>
  </si>
  <si>
    <t>LOBBO</t>
  </si>
  <si>
    <t>NANUSA</t>
  </si>
  <si>
    <t>KARATUNG</t>
  </si>
  <si>
    <t>KAKOROTAN</t>
  </si>
  <si>
    <t>MARAMPIT</t>
  </si>
  <si>
    <t>MIANGAS</t>
  </si>
  <si>
    <t>RASIO POSYANDU PER 100 BALITA</t>
  </si>
  <si>
    <t xml:space="preserve">Sumber: Bidang P2P                      </t>
  </si>
  <si>
    <t>*PTM: Penyakit Tidak Menular</t>
  </si>
  <si>
    <t>TABEL 25</t>
  </si>
  <si>
    <t>CAKUPAN IMUNISASI Td PADA IBU HAMIL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</si>
  <si>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</si>
  <si>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</si>
  <si>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</si>
  <si>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</si>
  <si>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</si>
  <si>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</si>
  <si>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</si>
  <si>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</si>
  <si>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TABEL  26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</si>
  <si>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</si>
  <si>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</si>
  <si>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</si>
  <si>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TABEL  27</t>
  </si>
  <si>
    <t>PERSENTASE CAKUPAN IMUNISASI Td PADA WANITA USIA SUBUR (HAMIL DAN TIDAK HAMIL) MENURUT KECAMATAN DAN PUSKESMAS</t>
  </si>
  <si>
    <t>JUMLAH WUS 
(15-39 TAHUN)</t>
  </si>
  <si>
    <t>IMUNISASI Td PADA WUS</t>
  </si>
  <si>
    <t>Sumber: …………….. (sebutkan)</t>
  </si>
  <si>
    <t>TABEL 41</t>
  </si>
  <si>
    <r>
      <t xml:space="preserve">CAKUPAN DESA/KELURAHAN </t>
    </r>
    <r>
      <rPr>
        <b/>
        <i/>
        <sz val="12"/>
        <rFont val="Arial"/>
        <family val="2"/>
      </rPr>
      <t>UNIVERSAL CHILD IMMUNIZATION</t>
    </r>
    <r>
      <rPr>
        <b/>
        <sz val="12"/>
        <rFont val="Arial"/>
        <family val="2"/>
      </rPr>
      <t xml:space="preserve"> (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>) MENURUT KECAMATAN DAN PUSKESMAS</t>
    </r>
  </si>
  <si>
    <t>JUMLAH
DESA/KELURAHAN</t>
  </si>
  <si>
    <r>
      <t xml:space="preserve">DESA/KELURAHAN
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 xml:space="preserve"> </t>
    </r>
  </si>
  <si>
    <r>
      <t xml:space="preserve">% DESA/KELURAHAN
</t>
    </r>
    <r>
      <rPr>
        <b/>
        <i/>
        <sz val="12"/>
        <rFont val="Arial"/>
        <family val="2"/>
      </rPr>
      <t>UCI</t>
    </r>
  </si>
  <si>
    <t>TABEL 42</t>
  </si>
  <si>
    <t>CAKUPAN IMUNISASI HEPATITIS B0 (0 -7 HARI) DAN BCG PADA BAYI MENURUT JENIS KELAMIN, KECAMATAN, DAN PUSKESMAS</t>
  </si>
  <si>
    <t>JUMLAH LAHIR HIDUP</t>
  </si>
  <si>
    <t>BAYI DIIMUNISASI</t>
  </si>
  <si>
    <t>HB0</t>
  </si>
  <si>
    <t>BCG</t>
  </si>
  <si>
    <t>&lt; 24 Jam</t>
  </si>
  <si>
    <t>1 - 7 Hari</t>
  </si>
  <si>
    <t>HB0 Total</t>
  </si>
  <si>
    <t>TABEL  43</t>
  </si>
  <si>
    <t>CAKUPAN IMUNISASI DPT-HB-Hib 3, POLIO 4*, CAMPAK RUBELA, DAN IMUNISASI DASAR LENGKAP PADA BAYI MENURUT JENIS KELAMIN, KECAMATAN, DAN PUSKESMAS</t>
  </si>
  <si>
    <r>
      <t xml:space="preserve">JUMLAH BAYI
</t>
    </r>
    <r>
      <rPr>
        <b/>
        <i/>
        <sz val="12"/>
        <rFont val="Arial"/>
        <family val="2"/>
      </rPr>
      <t>(SURVIVING INFANT)</t>
    </r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</si>
  <si>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</si>
  <si>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</si>
  <si>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</si>
  <si>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</si>
  <si>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</si>
  <si>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</si>
  <si>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TABEL  44</t>
  </si>
  <si>
    <t>CAKUPAN IMUNISASI LANJUTAN DPT-HB-Hib 4 DAN CAMPAK RUBELA 2 PADA ANAK USIA DIBAWAH DUA TAHUN (BADUTA)</t>
  </si>
  <si>
    <t>MENURUT JENIS KELAMIN, KECAMATAN, DAN PUSKESMAS</t>
  </si>
  <si>
    <t>JUMLAH BADUTA</t>
  </si>
  <si>
    <t>BADUTA DIIMUNISASI</t>
  </si>
  <si>
    <t>DPT-HB-Hib4</t>
  </si>
  <si>
    <t>CAMPAK RUBELA 2</t>
  </si>
  <si>
    <t>TABEL 56</t>
  </si>
  <si>
    <t xml:space="preserve">JUMLAH TERDUGA TUBERKULOSIS, KASUS TUBERKULOSIS, KASUS TUBERKULOSIS ANAK, </t>
  </si>
  <si>
    <t xml:space="preserve"> MENURUT JENIS KELAMIN, KECAMATAN, DAN PUSKESMAS DAN FASYANKES LAINNYA</t>
  </si>
  <si>
    <t>PUSKESMAS DAN FASYANKES LAINNYA</t>
  </si>
  <si>
    <t>JUMLAH TERDUGA TUBERKULOSIS YANG MENDAPATKAN PELAYANAN SESUAI STANDAR</t>
  </si>
  <si>
    <t>JUMLAH SEMUA KASUS TUBERKULOSIS</t>
  </si>
  <si>
    <t>KASUS TUBERKULOSIS ANAK 0-14 TAHUN</t>
  </si>
  <si>
    <t>LAKI-LAKI</t>
  </si>
  <si>
    <t>PEREMPUAN</t>
  </si>
  <si>
    <t>LAKI-LAKI + PEREMPUAN</t>
  </si>
  <si>
    <t>Tampan'Amma</t>
  </si>
  <si>
    <t>RSUD Talaud</t>
  </si>
  <si>
    <t>RSB Gemeh</t>
  </si>
  <si>
    <t>Lapas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</si>
  <si>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</si>
  <si>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</si>
  <si>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</si>
  <si>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CAKUPAN PENEMUAN KASUS TUBERKULOSIS  (%)</t>
  </si>
  <si>
    <t>CAKUPAN PENEMUAN KASUS TUBERKULOSIS ANAK (%)</t>
  </si>
  <si>
    <r>
      <t xml:space="preserve">Sumber : </t>
    </r>
    <r>
      <rPr>
        <b/>
        <sz val="10"/>
        <rFont val="Arial"/>
        <family val="2"/>
      </rPr>
      <t>SITB ( SISTIM INFORMASI TUBERKULOSIS )</t>
    </r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</si>
  <si>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</si>
  <si>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Fasankes lainnya : rumah sakit pemerintah, Rumah sakit swasta, BBKPM/BKPM/BP4, klinik, dokter praktek mandiri (DPM), lapas/ rutan</t>
  </si>
  <si>
    <t>TABEL 57</t>
  </si>
  <si>
    <t>ANGKA KESEMBUHAN DAN PENGOBATAN LENGKAP SERTA KEBERHASILAN PENGOBATAN TUBERKULOSIS SENSITIF OBAT (SO) MENURUT JENIS KELAMIN, KECAMATAN, DAN PUSKESMAS</t>
  </si>
  <si>
    <r>
      <t>JUMLAH KASUS TUBERKULOSIS PARU TERKONFIRMASI BAKTERIOLOGIS YANG DITEMUKAN DAN DIOBATI</t>
    </r>
    <r>
      <rPr>
        <b/>
        <vertAlign val="superscript"/>
        <sz val="12"/>
        <rFont val="Arial"/>
        <family val="2"/>
      </rPr>
      <t>*)</t>
    </r>
  </si>
  <si>
    <t>JUMLAH SEMUA KASUS TUBERKULOSIS YANG DITEMUKAN DAN DIOBATI*)</t>
  </si>
  <si>
    <r>
      <t>ANGKA KESEMBUHAN (</t>
    </r>
    <r>
      <rPr>
        <b/>
        <i/>
        <sz val="12"/>
        <rFont val="Arial"/>
        <family val="2"/>
      </rPr>
      <t>CURE RATE</t>
    </r>
    <r>
      <rPr>
        <b/>
        <sz val="12"/>
        <rFont val="Arial"/>
        <family val="2"/>
      </rPr>
      <t>) TUBERKULOSIS  PARU TERKONFIRMASI BAKTERIOLOGIS</t>
    </r>
  </si>
  <si>
    <r>
      <t xml:space="preserve">ANGKA PENGOBATAN LENGKAP
</t>
    </r>
    <r>
      <rPr>
        <b/>
        <i/>
        <sz val="12"/>
        <rFont val="Arial"/>
        <family val="2"/>
      </rPr>
      <t>(COMPLETE RATE) SEMUA KASUS TUBERKULOSIS</t>
    </r>
  </si>
  <si>
    <r>
      <t xml:space="preserve">ANGKA KEBERHASILAN PENGOBATAN </t>
    </r>
    <r>
      <rPr>
        <b/>
        <i/>
        <sz val="12"/>
        <rFont val="Arial"/>
        <family val="2"/>
      </rPr>
      <t xml:space="preserve">(SUCCESS RATE/SR) </t>
    </r>
    <r>
      <rPr>
        <b/>
        <sz val="12"/>
        <rFont val="Arial"/>
        <family val="2"/>
      </rPr>
      <t>SEMUA KASUS TUBERKULOSIS</t>
    </r>
  </si>
  <si>
    <t>JUMLAH KEMATIAN SELAMA PENGOBATAN TUBERKULOSIS</t>
  </si>
  <si>
    <r>
      <t xml:space="preserve">Keterangan: </t>
    </r>
    <r>
      <rPr>
        <vertAlign val="superscript"/>
        <sz val="12"/>
        <rFont val="Arial"/>
        <family val="2"/>
      </rPr>
      <t/>
    </r>
  </si>
  <si>
    <t>*) Kasus Tuberkulosis ditemukan, diobati dan dilaporkan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</si>
  <si>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</si>
  <si>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</si>
  <si>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 xml:space="preserve">   Fasankes lainnya : rumah sakit pemerintah, Rumah sakit swasta, BBKPM/BKPM/BP4, klinik, dokter praktek mandiri (DPM), lapas/ rutan</t>
  </si>
  <si>
    <t>TABEL 58</t>
  </si>
  <si>
    <t>PENEMUAN KASUS PNEUMONIA BALITA MENURUT JENIS KELAMIN, KECAMATAN, DAN PUSKESMAS</t>
  </si>
  <si>
    <t>JUMLAH BALITA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</si>
  <si>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</si>
  <si>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</si>
  <si>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</si>
  <si>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</si>
  <si>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</si>
  <si>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</si>
  <si>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</si>
  <si>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</si>
  <si>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 xml:space="preserve">% </t>
  </si>
  <si>
    <t xml:space="preserve">MANGARAN </t>
  </si>
  <si>
    <t>TAMPANAMA</t>
  </si>
  <si>
    <t xml:space="preserve">KAKOROTAN </t>
  </si>
  <si>
    <t xml:space="preserve">MIANGAS </t>
  </si>
  <si>
    <t>RSUD TALAUD</t>
  </si>
  <si>
    <t>Prevalensi pneumonia pada balita (%)</t>
  </si>
  <si>
    <t>Jumlah Puskesmas yang melakukan tatalaksana Standar minimal 60%</t>
  </si>
  <si>
    <t>Persentase Puskesmas yang melakukan tatalaksana standar minimal 60%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</si>
  <si>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</si>
  <si>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</si>
  <si>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</si>
  <si>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 59</t>
  </si>
  <si>
    <t>JUMLAH KASUS HIV MENURUT JENIS KELAMIN DAN KELOMPOK UMUR</t>
  </si>
  <si>
    <t>KELOMPOK UMUR</t>
  </si>
  <si>
    <t>KASUS H I V</t>
  </si>
  <si>
    <t>PROPORSI KELOMPOK UMUR</t>
  </si>
  <si>
    <r>
      <rPr>
        <sz val="12"/>
        <rFont val="Calibri"/>
        <family val="2"/>
      </rPr>
      <t>≤</t>
    </r>
    <r>
      <rPr>
        <sz val="12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</si>
  <si>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</si>
  <si>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</si>
  <si>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</si>
  <si>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</si>
  <si>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</si>
  <si>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</si>
  <si>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</si>
  <si>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</si>
  <si>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</si>
  <si>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r>
      <t xml:space="preserve">Sumber : </t>
    </r>
    <r>
      <rPr>
        <b/>
        <sz val="10"/>
        <rFont val="Arial"/>
        <family val="2"/>
      </rPr>
      <t>SIHA (SISTEM INFORMASI HIV AIDS)</t>
    </r>
  </si>
  <si>
    <t>Keterangan: Jumlah kasus adalah seluruh kasus baru yang ada di wilayah kerja puskesmas tersebut termasuk kasus yang ditemukan di RS</t>
  </si>
  <si>
    <t>TABEL 60</t>
  </si>
  <si>
    <t>PRESENTASE ODHIV BARU MENDAPATKAN PENGOBATAN MENURUT KECAMATAN DAN PUSKESMAS</t>
  </si>
  <si>
    <t>ODHIV BARU DITEMUKAN</t>
  </si>
  <si>
    <t>ODHIV BARU DITEMUKAN DAN MENDAPAT PENGOBATAN ARV</t>
  </si>
  <si>
    <t>PERSENTASE ODHIV BARU MENDAPAT PENGOBATAN ARV</t>
  </si>
  <si>
    <t>TABEL  61</t>
  </si>
  <si>
    <t>KASUS DIARE YANG DILAYANI MENURUT JENIS KELAMIN, KECAMATAN, DAN PUSKESMAS</t>
  </si>
  <si>
    <t>JUMLAH TARGET PENEMUAN</t>
  </si>
  <si>
    <t>DIARE</t>
  </si>
  <si>
    <t>DILAYANI</t>
  </si>
  <si>
    <t>MENDAPAT ORALIT</t>
  </si>
  <si>
    <t>MENDAPAT ZINC</t>
  </si>
  <si>
    <t>SEMUA UMUR</t>
  </si>
  <si>
    <t>BALITA</t>
  </si>
  <si>
    <t xml:space="preserve">DAMAU 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</si>
  <si>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</si>
  <si>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</si>
  <si>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</si>
  <si>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</si>
  <si>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</si>
  <si>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TABEL  62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</si>
  <si>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</si>
  <si>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</si>
  <si>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</si>
  <si>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</si>
  <si>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</si>
  <si>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</si>
  <si>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TABEL  63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</si>
  <si>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</si>
  <si>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</si>
  <si>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</si>
  <si>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</si>
  <si>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</si>
  <si>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TABEL  64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</si>
  <si>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</si>
  <si>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</si>
  <si>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</si>
  <si>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</si>
  <si>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</si>
  <si>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r>
      <t>ANGKA PENEMUAN KASUS BARU (NCDR/</t>
    </r>
    <r>
      <rPr>
        <b/>
        <i/>
        <sz val="12"/>
        <rFont val="Arial"/>
        <family val="2"/>
      </rPr>
      <t>NEW CASE DETECTION RATE</t>
    </r>
    <r>
      <rPr>
        <b/>
        <sz val="12"/>
        <rFont val="Arial"/>
        <family val="2"/>
      </rPr>
      <t>) PER 100.000 PENDUDUK</t>
    </r>
  </si>
  <si>
    <t>Sumber : SIPK (SISTEM INFORMASI PELAPORAN KUSTA)</t>
  </si>
  <si>
    <t>TABEL  65</t>
  </si>
  <si>
    <t xml:space="preserve">KASUS BARU KUSTA CACAT TINGKAT 0, CACAT TINGKAT 2, PENDERITA KUSTA ANAK&lt;15 TAHUN, </t>
  </si>
  <si>
    <t>MENURUT  KECAMATAN DAN PUSKESMAS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</si>
  <si>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</si>
  <si>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</si>
  <si>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</si>
  <si>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</si>
  <si>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</si>
  <si>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</si>
  <si>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66</t>
  </si>
  <si>
    <t>JUMLAH KASUS TERDAFTAR DAN ANGKA PREVALENSI PENYAKIT KUSTA MENURUT TIPE/JENIS, USIA, KECAMATAN, DAN PUSKESMAS</t>
  </si>
  <si>
    <t>KASUS TERDAFTAR</t>
  </si>
  <si>
    <t>PAUSI BASILER/KUSTA KERING</t>
  </si>
  <si>
    <t>MULTI BASILER/KUSTA BASAH</t>
  </si>
  <si>
    <t>ANAK</t>
  </si>
  <si>
    <t>DEWASA</t>
  </si>
  <si>
    <t>ANGKA PREVALENSI PER 10.000 PENDUDUK</t>
  </si>
  <si>
    <t>TABEL  67</t>
  </si>
  <si>
    <t>PENDERITA KUSTA SELESAI BEROBAT (RELEASE FROM TREATMENT/RFT) MENURUT TIPE, KECAMATAN, DAN PUSKESMAS</t>
  </si>
  <si>
    <t>KUSTA (PB)</t>
  </si>
  <si>
    <t>KUSTA (MB)</t>
  </si>
  <si>
    <r>
      <t>JML PENDERITA BARU</t>
    </r>
    <r>
      <rPr>
        <b/>
        <vertAlign val="superscript"/>
        <sz val="12"/>
        <rFont val="Arial"/>
        <family val="2"/>
      </rPr>
      <t>a</t>
    </r>
  </si>
  <si>
    <t>JML PENDERITA RFT</t>
  </si>
  <si>
    <t>RFT RATE PB (%)</t>
  </si>
  <si>
    <r>
      <t>JML PENDERITA BARU</t>
    </r>
    <r>
      <rPr>
        <b/>
        <vertAlign val="superscript"/>
        <sz val="12"/>
        <rFont val="Arial"/>
        <family val="2"/>
      </rPr>
      <t>b</t>
    </r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</si>
  <si>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</si>
  <si>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</si>
  <si>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</si>
  <si>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</si>
  <si>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</si>
  <si>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</si>
  <si>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</si>
  <si>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</si>
  <si>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68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</si>
  <si>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</si>
  <si>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</si>
  <si>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</si>
  <si>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</si>
  <si>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</si>
  <si>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TABEL 69</t>
  </si>
  <si>
    <t>JUMLAH KASUS PENYAKIT YANG DAPAT DICEGAH DENGAN IMUNISASI (PD3I) MENURUT JENIS KELAMIN, KECAMATAN, DAN PUSKESMAS</t>
  </si>
  <si>
    <t>JUMLAH KASUS  PD3I</t>
  </si>
  <si>
    <t>DIFTERI</t>
  </si>
  <si>
    <t>PERTUSIS</t>
  </si>
  <si>
    <t>TETANUS NEONATORUM</t>
  </si>
  <si>
    <t>HEPATITIS B</t>
  </si>
  <si>
    <t>SUSPEK CAMPAK</t>
  </si>
  <si>
    <t>JUMLAH KASUS</t>
  </si>
  <si>
    <t>MENINGGAL</t>
  </si>
  <si>
    <t>CASE FATALITY RATE (%)</t>
  </si>
  <si>
    <t>INCIDENCE RATE SUSPEK CAMPAK</t>
  </si>
  <si>
    <t>TABEL 70</t>
  </si>
  <si>
    <t>KEJADIAN LUAR BIASA (KLB) DI DESA/KELURAHAN YANG DITANGANI &lt; 24 JAM</t>
  </si>
  <si>
    <t>KLB DI DESA/KELURAHAN</t>
  </si>
  <si>
    <t>DITANGANI &lt;24 JAM</t>
  </si>
  <si>
    <t>Sumber: ………………….. (sebutkan)</t>
  </si>
  <si>
    <t>TABEL 71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</si>
  <si>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</si>
  <si>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</si>
  <si>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</si>
  <si>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</si>
  <si>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</si>
  <si>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</si>
  <si>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KEMATIAN</t>
  </si>
  <si>
    <t>JUMLAH PENDUDUK TERANCAM</t>
  </si>
  <si>
    <t>ATTACK RATE (%)</t>
  </si>
  <si>
    <t>CFR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</si>
  <si>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</si>
  <si>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</si>
  <si>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</si>
  <si>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</si>
  <si>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</si>
  <si>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</si>
  <si>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</si>
  <si>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</si>
  <si>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</si>
  <si>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</si>
  <si>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</si>
  <si>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</si>
  <si>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</si>
  <si>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</si>
  <si>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</si>
  <si>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</si>
  <si>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</si>
  <si>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RABIES</t>
  </si>
  <si>
    <t>Sumber: ………………… (sebutkan)</t>
  </si>
  <si>
    <t>TABEL 72</t>
  </si>
  <si>
    <t>KASUS DEMAM BERDARAH DENGUE (DBD) MENURUT JENIS KELAMIN, KECAMATAN, DAN PUSKESMAS</t>
  </si>
  <si>
    <t>DEMAM BERDARAH DENGUE (DBD)</t>
  </si>
  <si>
    <r>
      <rPr>
        <b/>
        <i/>
        <sz val="12"/>
        <rFont val="Arial"/>
        <family val="2"/>
      </rPr>
      <t>CFR</t>
    </r>
    <r>
      <rPr>
        <b/>
        <sz val="12"/>
        <rFont val="Arial"/>
        <family val="2"/>
      </rPr>
      <t xml:space="preserve"> (%)</t>
    </r>
  </si>
  <si>
    <t>JUMLAH KASUS (KAB/KOTA)</t>
  </si>
  <si>
    <t>ANGKA KESAKITAN DBD PER 100.000 PENDUDUK</t>
  </si>
  <si>
    <t>TABEL 73</t>
  </si>
  <si>
    <t>KESAKITAN DAN KEMATIAN AKIBAT MALARIA MENURUT JENIS KELAMIN, KECAMATAN, DAN PUSKESMAS</t>
  </si>
  <si>
    <t>MALARIA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</si>
  <si>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</si>
  <si>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</si>
  <si>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</si>
  <si>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</si>
  <si>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</si>
  <si>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</si>
  <si>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</si>
  <si>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</si>
  <si>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</si>
  <si>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</si>
  <si>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t>PUSKESMAS MANGARAN</t>
  </si>
  <si>
    <t>PUSKESMAS DAMAU</t>
  </si>
  <si>
    <t>PUSKESMAS LIRUNG</t>
  </si>
  <si>
    <t>PUSKESMAS MORONGE</t>
  </si>
  <si>
    <t>PUSKESMAS SALIBABU</t>
  </si>
  <si>
    <t>PUSKESMAS PULUTAN</t>
  </si>
  <si>
    <t>PUSKESMAS KALONGAN</t>
  </si>
  <si>
    <t>PUSKESMAS MELONGUANE</t>
  </si>
  <si>
    <t>PUSKESMAS TULE</t>
  </si>
  <si>
    <t>PUSKESMAS B E O</t>
  </si>
  <si>
    <t>PUSKESMAS LOBBO</t>
  </si>
  <si>
    <t>PUSKESMAS TAROHAN</t>
  </si>
  <si>
    <t>PUSKESMAS RAINIS</t>
  </si>
  <si>
    <t>PUSKESMAS DAPALAN</t>
  </si>
  <si>
    <t>PUSKESMAS ESSANG</t>
  </si>
  <si>
    <t>PUSKESMAS SAMBUARA</t>
  </si>
  <si>
    <t>PUSKESMAS GEMEH</t>
  </si>
  <si>
    <t>PUSKESMAS KARATUNG</t>
  </si>
  <si>
    <t>PUSKESMAS MARAMPIT</t>
  </si>
  <si>
    <t>PUSKESMAS KAKOROTAN</t>
  </si>
  <si>
    <t>PUSKESMAS MIANGAS</t>
  </si>
  <si>
    <r>
      <t>ANGKA KESAKITAN (</t>
    </r>
    <r>
      <rPr>
        <b/>
        <i/>
        <sz val="12"/>
        <rFont val="Arial"/>
        <family val="2"/>
      </rPr>
      <t>ANNUAL PARASITE INCIDENCE</t>
    </r>
    <r>
      <rPr>
        <b/>
        <sz val="12"/>
        <rFont val="Arial"/>
        <family val="2"/>
      </rPr>
      <t>) PER 1.000 PENDUDUK</t>
    </r>
  </si>
  <si>
    <t>TABEL 74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</si>
  <si>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</si>
  <si>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</si>
  <si>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</si>
  <si>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</si>
  <si>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</si>
  <si>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</si>
  <si>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</si>
  <si>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</si>
  <si>
    <t>TABEL 75</t>
  </si>
  <si>
    <t>PELAYANAN KESEHATAN  PENDERITA HIPERTENSI MENURUT JENIS KELAMIN, KECAMATAN, DAN PUSKESMAS</t>
  </si>
  <si>
    <r>
      <t xml:space="preserve">JUMLAH ESTIMASI PENDERITA HIPERTENSI BERUSIA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15 TAHUN</t>
    </r>
  </si>
  <si>
    <t>MENDAPAT PELAYANAN KESEHATAN</t>
  </si>
  <si>
    <r>
      <rPr>
        <sz val="9"/>
        <color rgb="FF000000"/>
        <rFont val="Baskerville Old Face"/>
        <family val="1"/>
      </rPr>
      <t>Melonguane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</si>
  <si>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Tule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</si>
  <si>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Pulutan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</si>
  <si>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Rainis</t>
    </r>
    <r>
      <rPr>
        <sz val="7"/>
        <color rgb="FF000000"/>
        <rFont val="Calibri"/>
        <family val="2"/>
      </rPr>
      <t xml:space="preserve"> </t>
    </r>
  </si>
  <si>
    <t>Tampanama</t>
  </si>
  <si>
    <r>
      <rPr>
        <sz val="9"/>
        <color rgb="FF000000"/>
        <rFont val="Baskerville Old Face"/>
        <family val="1"/>
      </rPr>
      <t>Dapalan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</si>
  <si>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Gemeh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</si>
  <si>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Essang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</si>
  <si>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Sambuara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</si>
  <si>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Lobbo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</si>
  <si>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Beo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</si>
  <si>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Tarohan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</si>
  <si>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Damau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</si>
  <si>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Mangaran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</si>
  <si>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Lirung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</si>
  <si>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Kalongan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</si>
  <si>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Moronge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</si>
  <si>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Salibabu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</si>
  <si>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Karatung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</si>
  <si>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Marampit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</si>
  <si>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Kakorotan</t>
    </r>
    <r>
      <rPr>
        <sz val="7"/>
        <color rgb="FF000000"/>
        <rFont val="Calibri"/>
        <family val="2"/>
      </rPr>
      <t xml:space="preserve"> </t>
    </r>
  </si>
  <si>
    <r>
      <rPr>
        <sz val="9"/>
        <color rgb="FF000000"/>
        <rFont val="Baskerville Old Face"/>
        <family val="1"/>
      </rPr>
      <t>Miangas</t>
    </r>
    <r>
      <rPr>
        <sz val="7"/>
        <color rgb="FF000000"/>
        <rFont val="Calibri"/>
        <family val="2"/>
      </rPr>
      <t xml:space="preserve"> </t>
    </r>
  </si>
  <si>
    <t>TABEL 76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</si>
  <si>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</si>
  <si>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</si>
  <si>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</si>
  <si>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77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</si>
  <si>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</si>
  <si>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</si>
  <si>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</si>
  <si>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</si>
  <si>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</si>
  <si>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</si>
  <si>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</si>
  <si>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</si>
  <si>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</si>
  <si>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IVA POSITIF DAN CURIGA KANKER LEHER RAHIM DIRUJUK</t>
  </si>
  <si>
    <t>TUMOR/BENJOLAN</t>
  </si>
  <si>
    <t>CURIGA KANKER PAYUDARA</t>
  </si>
  <si>
    <t>TUMOR DAN CURIGA KANKER PAYUDARA DIRUJUK</t>
  </si>
  <si>
    <t>√</t>
  </si>
  <si>
    <t>-</t>
  </si>
  <si>
    <t>Keterangan: IVA: Inspeksi Visual dengan Asam asetat</t>
  </si>
  <si>
    <t xml:space="preserve">           * diisi dengan checklist (V)</t>
  </si>
  <si>
    <t>TABEL 78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</si>
  <si>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</si>
  <si>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</si>
  <si>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</si>
  <si>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</si>
  <si>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</si>
  <si>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</si>
  <si>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</si>
  <si>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r>
      <rPr>
        <b/>
        <u/>
        <sz val="12"/>
        <color indexed="8"/>
        <rFont val="Arial"/>
        <family val="2"/>
      </rPr>
      <t>&gt;</t>
    </r>
    <r>
      <rPr>
        <b/>
        <sz val="12"/>
        <color indexed="8"/>
        <rFont val="Arial"/>
        <family val="2"/>
      </rPr>
      <t xml:space="preserve"> 60 th</t>
    </r>
  </si>
  <si>
    <r>
      <rPr>
        <b/>
        <u/>
        <sz val="12"/>
        <rFont val="Arial"/>
        <family val="2"/>
      </rPr>
      <t>&gt;</t>
    </r>
    <r>
      <rPr>
        <b/>
        <sz val="12"/>
        <rFont val="Arial"/>
        <family val="2"/>
      </rPr>
      <t xml:space="preserve"> 60 th</t>
    </r>
  </si>
  <si>
    <t xml:space="preserve">Sumber: ………. (sebutkan) </t>
  </si>
  <si>
    <t>TABEL 21</t>
  </si>
  <si>
    <t>JUMLAH KELAHIRAN MENURUT JENIS KELAMIN, KECAMATAN, DAN PUSKESMAS</t>
  </si>
  <si>
    <t>NAMA PUSKESMAS</t>
  </si>
  <si>
    <t>JUMLAH KELAHIRAN</t>
  </si>
  <si>
    <t>HIDUP</t>
  </si>
  <si>
    <t>MATI</t>
  </si>
  <si>
    <t>HIDUP + MATI</t>
  </si>
  <si>
    <t xml:space="preserve">ANGKA LAHIR MATI PER 1.000 KELAHIRAN (DILAPORKAN) </t>
  </si>
  <si>
    <t>Keterangan : Angka Lahir Mati (dilaporkan) tersebut di atas belum tentu menggambarkan Angka Lahir Mati yang sebenarnya di populasi</t>
  </si>
  <si>
    <t>TABEL 22</t>
  </si>
  <si>
    <t>JUMLAH KEMATIAN IBU MENURUT KECAMATAN DAN PUSKESMAS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</si>
  <si>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</si>
  <si>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</si>
  <si>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</si>
  <si>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</si>
  <si>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</si>
  <si>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</si>
  <si>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</si>
  <si>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</si>
  <si>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23</t>
  </si>
  <si>
    <t>JUMLAH KEMATIAN IBU MENURUT PENYEBAB, KECAMATAN, DAN PUSKESMAS</t>
  </si>
  <si>
    <t>PENYEBAB KEMATIAN IBU</t>
  </si>
  <si>
    <t>PERDARAHAN</t>
  </si>
  <si>
    <t>GANGGUAN HIPERTENSI</t>
  </si>
  <si>
    <t>INFEKSI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</si>
  <si>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</si>
  <si>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</si>
  <si>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</si>
  <si>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</si>
  <si>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</si>
  <si>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LAIN-LAIN</t>
  </si>
  <si>
    <t>*</t>
  </si>
  <si>
    <t>penyakit jantung kongenital, PPCM (Peripartum cardiomyopathy), aneurisma aorta, dll</t>
  </si>
  <si>
    <t>**</t>
  </si>
  <si>
    <t>SLE (Systemic lupus erthematosus), dll</t>
  </si>
  <si>
    <t>***</t>
  </si>
  <si>
    <t>stroke, aneurisma otak, dll</t>
  </si>
  <si>
    <t>TABEL 24</t>
  </si>
  <si>
    <t>CAKUPAN PELAYANAN KESEHATAN PADA IBU HAMIL, IBU BERSALIN, DAN IBU NIFAS MENURUT KECAMATAN DAN PUSKESMAS</t>
  </si>
  <si>
    <t>IBU HAMIL</t>
  </si>
  <si>
    <t>IBU BERSALIN/NIFAS</t>
  </si>
  <si>
    <t>K1</t>
  </si>
  <si>
    <t>K4</t>
  </si>
  <si>
    <t>K6</t>
  </si>
  <si>
    <t>PERSALINAN DI FASYANKES</t>
  </si>
  <si>
    <t>KF1</t>
  </si>
  <si>
    <t>KF LENGKAP</t>
  </si>
  <si>
    <t xml:space="preserve">IBU NIFAS MENDAPAT VIT A </t>
  </si>
  <si>
    <t>MOLONGUANE</t>
  </si>
  <si>
    <t>u</t>
  </si>
  <si>
    <t>TABEL 28</t>
  </si>
  <si>
    <t>JUMLAH IBU HAMIL YANG MENDAPATKAN DAN MENGONSUMSI TABLET TAMBAH DARAH (TTD) MENURUT KECAMATAN DAN PUSKESMAS</t>
  </si>
  <si>
    <t>TTD (90 TABLET)</t>
  </si>
  <si>
    <t>IBU HAMIL YANG MENDAPATKAN</t>
  </si>
  <si>
    <t>IBU HAMIL YANG MENGONSUMSI</t>
  </si>
  <si>
    <t>TABEL 32</t>
  </si>
  <si>
    <t>JUMLAH DAN PERSENTASE KOMPLIKASI KEBIDANAN</t>
  </si>
  <si>
    <t>JUMLAH       IBU HAMIL</t>
  </si>
  <si>
    <t xml:space="preserve">PERKIRAAN BUMIL DENGAN KOMPLIKASI KEBIDANAN </t>
  </si>
  <si>
    <t>BUMIL DENGAN KOMPLIKASI KEBIDANAN YANG DITANGANI</t>
  </si>
  <si>
    <t>JUMLAH KOMPLIKASI KEBIDANAN</t>
  </si>
  <si>
    <t>JUMLAH KOMPLIKASI DALAM KEHAMILAN</t>
  </si>
  <si>
    <t>JUMLAH KOMPLIKASI DALAM PERSALINAN</t>
  </si>
  <si>
    <t>JUMLAH KOMPLIKASI PASCA PERSALINAN (NIFAS)</t>
  </si>
  <si>
    <t>KURANG ENERGI KRONIS (KEK)</t>
  </si>
  <si>
    <t>ANEMIA</t>
  </si>
  <si>
    <t>TUBERKULOSIS</t>
  </si>
  <si>
    <t>INFEKSI LAINNYA</t>
  </si>
  <si>
    <t>PREKLAMPSIA/ EKLAMSIA</t>
  </si>
  <si>
    <t>DIABETES MELITUS</t>
  </si>
  <si>
    <t>JANTUNG</t>
  </si>
  <si>
    <t>PENYEBAB LAINNYA</t>
  </si>
  <si>
    <t>TABEL 33</t>
  </si>
  <si>
    <t>JUMLAH DAN PERSENTASE KOMPLIKASI NEONATAL</t>
  </si>
  <si>
    <t xml:space="preserve">PERKIRAAN NEONATAL KOMPLIKASI </t>
  </si>
  <si>
    <t>JUMLAH KOMPLIKASI PADA NEONATUS</t>
  </si>
  <si>
    <t>BBLR</t>
  </si>
  <si>
    <t>ASFIKSIA</t>
  </si>
  <si>
    <t>KELAINAN KONGENITAL</t>
  </si>
  <si>
    <t xml:space="preserve">JUMLAH </t>
  </si>
  <si>
    <t>TABEL 34</t>
  </si>
  <si>
    <t>JUMLAH KEMATIAN NEONATAL, POST NEONATAL, BAYI, DAN BALITA MENURUT JENIS KELAMIN, KECAMATAN, DAN PUSKESMAS</t>
  </si>
  <si>
    <t>LAKI - LAKI</t>
  </si>
  <si>
    <t>LAKI - LAKI + PEREMPUAN</t>
  </si>
  <si>
    <t>NEONATAL</t>
  </si>
  <si>
    <t>POST NEONATAL</t>
  </si>
  <si>
    <t>BAYI</t>
  </si>
  <si>
    <t>ANAK BALITA</t>
  </si>
  <si>
    <t>JUMLAH TOTAL</t>
  </si>
  <si>
    <t xml:space="preserve">BAYI </t>
  </si>
  <si>
    <t>ANGKA KEMATIAN (DILAPORKAN)</t>
  </si>
  <si>
    <t>Keterangan : - Angka Kematian (dilaporkan) tersebut di atas belum tentu menggambarkan AKN/AKB/AKABA yang sebenarnya di populasi</t>
  </si>
  <si>
    <t>TABEL 35</t>
  </si>
  <si>
    <t>JUMLAH KEMATIAN NEONATAL DAN POST NEONATAL MENURUT PENYEBAB UTAMA, KECAMATAN, DAN PUSKESMAS</t>
  </si>
  <si>
    <t>PENYEBAB KEMATIAN NEONATAL (0-28 HARI)</t>
  </si>
  <si>
    <t>PENYEBAB KEMATIAN POST NEONATAL (29 HARI-11 BULAN)</t>
  </si>
  <si>
    <t>BBLR DAN PREMATURITAS</t>
  </si>
  <si>
    <t>KELAINAN CARDIOVASKULAR DAN RESPIRATORI</t>
  </si>
  <si>
    <t>KONDISI PERINATAL</t>
  </si>
  <si>
    <t>PNEUMONIA</t>
  </si>
  <si>
    <t>KELAINAN KONGENITAL JANTUNG</t>
  </si>
  <si>
    <t>KELAINAN KONGENITAL LANNYA</t>
  </si>
  <si>
    <t>MENINGITIS</t>
  </si>
  <si>
    <t>PENYAKIT SARAF</t>
  </si>
  <si>
    <t>DEMAM BERDARAH</t>
  </si>
  <si>
    <t>Pneumonia</t>
  </si>
  <si>
    <t>Diare</t>
  </si>
  <si>
    <t>Kelainan Saraf</t>
  </si>
  <si>
    <t>Lain-lain</t>
  </si>
  <si>
    <t>TABEL 36</t>
  </si>
  <si>
    <t>JUMLAH KEMATIAN ANAK BALITA MENURUT PENYEBAB UTAMA, KECAMATAN, DAN PUSKESMAS</t>
  </si>
  <si>
    <t>PENYEBAB KEMATIAN ANAK BALITA (12-59 BULAN)</t>
  </si>
  <si>
    <t>PD3I</t>
  </si>
  <si>
    <t>KELAINAN KONGENITAL LAINNYA</t>
  </si>
  <si>
    <t>TENGGELAM, CEDERA, KECELAKAAN</t>
  </si>
  <si>
    <t>INFEKSI PARASIT</t>
  </si>
  <si>
    <t>TABEL 37</t>
  </si>
  <si>
    <t>BAYI BERAT BADAN LAHIR RENDAH (BBLR) DAN PREMATUR MENURUT JENIS KELAMIN, KECAMATAN, DAN PUSKESMAS</t>
  </si>
  <si>
    <t xml:space="preserve">BAYI BARU LAHIR DITIMBANG </t>
  </si>
  <si>
    <t xml:space="preserve"> BAYI BBLR</t>
  </si>
  <si>
    <t>PREMATUR</t>
  </si>
  <si>
    <t>TABEL 38</t>
  </si>
  <si>
    <t>CAKUPAN KUNJUNGAN NEONATAL MENURUT JENIS KELAMIN, KECAMATAN, DAN PUSKESMAS</t>
  </si>
  <si>
    <t>KUNJUNGAN NEONATAL 1 KALI (KN1)</t>
  </si>
  <si>
    <t>KUNJUNGAN NEONATAL 3 KALI (KN LENGKAP)</t>
  </si>
  <si>
    <t>BAYI BARU LAHIR YANG DILAKUKAN SCREENING HIPOTIROID KONGENITAL</t>
  </si>
  <si>
    <t>L  + P</t>
  </si>
  <si>
    <t>TABEL 39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</si>
  <si>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</si>
  <si>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</si>
  <si>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</si>
  <si>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</si>
  <si>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</si>
  <si>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</si>
  <si>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40</t>
  </si>
  <si>
    <t>CAKUPAN PELAYANAN KESEHATAN BAYI MENURUT JENIS KELAMIN, KECAMATAN, DAN PUSKESMAS</t>
  </si>
  <si>
    <t>JUMLAH BAYI</t>
  </si>
  <si>
    <t>PELAYANAN KESEHATAN BAYI</t>
  </si>
  <si>
    <t>TABEL  45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</si>
  <si>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</si>
  <si>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</si>
  <si>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</si>
  <si>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</si>
  <si>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</si>
  <si>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>S</t>
  </si>
  <si>
    <t>B E O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</si>
  <si>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</si>
  <si>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</si>
  <si>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</si>
  <si>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46</t>
  </si>
  <si>
    <t>CAKUPAN PELAYANAN KESEHATAN BALITA MENURUT JENIS KELAMIN, KECAMATAN, DAN PUSKESMAS</t>
  </si>
  <si>
    <t>SASARAN BALITA (USIA 0-59 BULAN)</t>
  </si>
  <si>
    <t>SASARAN ANAK BALITA (USIA 12-59 BULAN)</t>
  </si>
  <si>
    <t>BALITA MEMILIKI BUKU KIA</t>
  </si>
  <si>
    <t>BALITA DIPANTAU PERTUMBUHAN DAN PERKEMBANGAN</t>
  </si>
  <si>
    <t>BALITA DILAYANI SDIDTK</t>
  </si>
  <si>
    <t>BALITA DILAYANI MTBS</t>
  </si>
  <si>
    <t xml:space="preserve">Pulutan </t>
  </si>
  <si>
    <t>TABEL 47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</si>
  <si>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</si>
  <si>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</si>
  <si>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</si>
  <si>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</si>
  <si>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</si>
  <si>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48</t>
  </si>
  <si>
    <t>STATUS GIZI BALITA BERDASARKAN INDEKS BB/U, TB/U, DAN BB/TB MENURUT KECAMATAN DAN PUSKESMAS</t>
  </si>
  <si>
    <t>JUMLAH BALITA YANG DITIMBANG</t>
  </si>
  <si>
    <t>BALITA BERAT BADAN KURANG (BB/U)</t>
  </si>
  <si>
    <t>JUMLAH BALITA YANG DIUKUR TINGGI BADAN</t>
  </si>
  <si>
    <t>BALITA PENDEK (TB/U)</t>
  </si>
  <si>
    <t>JUMLAH BALITA YANG DIUKUR</t>
  </si>
  <si>
    <t>BALITA GIZI KURANG
(BB/TB : &lt; -2 s.d -3 SD)</t>
  </si>
  <si>
    <t>BALITA GIZI BURUK 
(BB/TB: &lt; -3 SD)</t>
  </si>
  <si>
    <t>TABEL 49</t>
  </si>
  <si>
    <t xml:space="preserve">CAKUPAN PELAYANAN KESEHATAN PESERTA DIDIK SD/MI, SMP/MTS, SMA/MA SERTA USIA PENDIDIKAN DASAR MENURUT KECAMATAN DAN PUSKESMAS </t>
  </si>
  <si>
    <t>PESERTA DIDIK SEKOLAH</t>
  </si>
  <si>
    <t>USIA PENDIDIKAN DASAR (KELAS 1-9)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</si>
  <si>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</si>
  <si>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</si>
  <si>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</si>
  <si>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</si>
  <si>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</si>
  <si>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</si>
  <si>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</si>
  <si>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</si>
  <si>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lobbo</t>
  </si>
  <si>
    <t>TABEL 50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</si>
  <si>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</si>
  <si>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</si>
  <si>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</si>
  <si>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</si>
  <si>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</si>
  <si>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</si>
  <si>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</si>
  <si>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</si>
  <si>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</si>
  <si>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</si>
  <si>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51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</si>
  <si>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</si>
  <si>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</si>
  <si>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</si>
  <si>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</si>
  <si>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</si>
  <si>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</si>
  <si>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</si>
  <si>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MURID SD/MI PERLU PERAWATAN</t>
  </si>
  <si>
    <t>MURID SD/MI MENDAPAT PERAWATAN</t>
  </si>
  <si>
    <t>TABEL 52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</si>
  <si>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</si>
  <si>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</si>
  <si>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</si>
  <si>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</si>
  <si>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TABEL 53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</si>
  <si>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</si>
  <si>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</si>
  <si>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</si>
  <si>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</si>
  <si>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</si>
  <si>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55</t>
  </si>
  <si>
    <t>PUSKESMAS YANG MELAKSANAKAN KEGIATAN PELAYANAN KESEHATAN KELUARGA</t>
  </si>
  <si>
    <t>MELAKSANAKAN KELAS IBU HAMIL</t>
  </si>
  <si>
    <t>MELAKSANAKAN ORIENTASI P4K</t>
  </si>
  <si>
    <t>MELAKSANAKAN KELAS IBU BALITA</t>
  </si>
  <si>
    <t>MELAKSANAKAN KELAS SDIDTK</t>
  </si>
  <si>
    <t>MELAKSANAKAN MTBS</t>
  </si>
  <si>
    <t>MELAKSANAKAN KEGIATAN KESEHATAN REMAJA</t>
  </si>
  <si>
    <t>MELAKSANAKAN PENJARINGAN KESEHATAN KELAS 1</t>
  </si>
  <si>
    <t>MELAKSANAKAN PENJARINGAN KESEHATAN KELAS 7</t>
  </si>
  <si>
    <t>MELAKSANAKAN PENJARINGAN KESEHATAN KELAS 10</t>
  </si>
  <si>
    <t>MELAKSANAKAN PENJARINGAN KESEHATAN KELAS 1, 7, 10</t>
  </si>
  <si>
    <t xml:space="preserve">PERSENTASE </t>
  </si>
  <si>
    <t>Sumber:</t>
  </si>
  <si>
    <t>catatan: diisi dengan tanda "V"</t>
  </si>
  <si>
    <t>TABEL 80</t>
  </si>
  <si>
    <t>PERSENTASE SARANA AIR MINUM YANG DIAWASI/DIPERIKSA KUALITAS AIR MINUMNYA SESUAI STANDAR 
MENURUT KECAMATAN DAN PUSKESMAS</t>
  </si>
  <si>
    <t>JUMLAH DESA/
KELURAHAN</t>
  </si>
  <si>
    <t>JUMLAH SARANA AIR MINUM</t>
  </si>
  <si>
    <t>SARANA AIR MINUM YANG DIAWASI/ DIPERIKSA KUALITAS AIR MINUMNYA SESUAI STANDAR (AMAN)</t>
  </si>
  <si>
    <t>Tampanamma</t>
  </si>
  <si>
    <t>TABEL 81</t>
  </si>
  <si>
    <t>JUMLAH KEPALA KELUARGA DENGAN AKSES TERHADAP FASILITAS SANITASI YANG AMAN (JAMBAN SEHAT) MENURUT KECAMATAN DAN PUSKESMAS</t>
  </si>
  <si>
    <t>JUMLAH KK</t>
  </si>
  <si>
    <t>JUMLAH 
KK PENGGUNA</t>
  </si>
  <si>
    <t>KK SBS</t>
  </si>
  <si>
    <t>KK DENGAN AKSES TERHADAP FASILITAS SANITASI YANG LAYAK</t>
  </si>
  <si>
    <t>PERSENTASE KK DENGAN AKSES TERHADAP FASILITAS SANITASI YANG AMAN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</si>
  <si>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</si>
  <si>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</si>
  <si>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</si>
  <si>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</si>
  <si>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</si>
  <si>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</si>
  <si>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</si>
  <si>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82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</si>
  <si>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</si>
  <si>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</si>
  <si>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</si>
  <si>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</si>
  <si>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</si>
  <si>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</si>
  <si>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</si>
  <si>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</si>
  <si>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</si>
  <si>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</si>
  <si>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</si>
  <si>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</si>
  <si>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83</t>
  </si>
  <si>
    <t>PERSENTASE TEMPAT DAN FASILITAS UMUM(TFU) YANG DILAKUKAN PENGAWASAN SESUAI STANDAR MENURUT KECAMATAN DAN PUSKESMAS</t>
  </si>
  <si>
    <t>TFU TERDAFTAR</t>
  </si>
  <si>
    <t>TFU YANG DILAKUKAN PENGAWASAN SESUAI STANDAR (IKL)</t>
  </si>
  <si>
    <t>PASAR</t>
  </si>
  <si>
    <t>SARANA PENDIDIKAN</t>
  </si>
  <si>
    <t>SD/MI</t>
  </si>
  <si>
    <t>SMP/MTs</t>
  </si>
  <si>
    <t>∑</t>
  </si>
  <si>
    <t>Sumber: …………………….. (sebutkan)</t>
  </si>
  <si>
    <t>TABEL 84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</si>
  <si>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</si>
  <si>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</si>
  <si>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</si>
  <si>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</si>
  <si>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</si>
  <si>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</si>
  <si>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</si>
  <si>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</si>
  <si>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TPP MEMENUHI SYARAT</t>
  </si>
  <si>
    <t>TERDAFTAR</t>
  </si>
  <si>
    <t>LAIK HSP</t>
  </si>
  <si>
    <t>TTP Memenuhi Syarat</t>
  </si>
  <si>
    <t>Tabel 79 a</t>
  </si>
  <si>
    <t>10 PENYAKIT TERBANYAK PADA PASIEN RAWAT JALAN MENURUT BAB ICD-X DI RUMAH SAKIT</t>
  </si>
  <si>
    <t>No</t>
  </si>
  <si>
    <t>ICD-X</t>
  </si>
  <si>
    <t>Golongan Sebab Sakit</t>
  </si>
  <si>
    <t>Pasien Baru</t>
  </si>
  <si>
    <t>Total Jumlah Kunjungan</t>
  </si>
  <si>
    <t>Laki-laki</t>
  </si>
  <si>
    <t>Perempuan</t>
  </si>
  <si>
    <t>Jumlah</t>
  </si>
  <si>
    <t>(1)</t>
  </si>
  <si>
    <t>(4)</t>
  </si>
  <si>
    <t>(5)</t>
  </si>
  <si>
    <t>(6)</t>
  </si>
  <si>
    <t>(7)</t>
  </si>
  <si>
    <t>(8)</t>
  </si>
  <si>
    <t>(9)</t>
  </si>
  <si>
    <t>J u m l a h</t>
  </si>
  <si>
    <t>Sumber: Direktorat Jenderal Kesehatan Lanjutan, 2025</t>
  </si>
  <si>
    <t>Tabel 79 b</t>
  </si>
  <si>
    <t>10 PENYAKIT TERBANYAK PADA PASIEN RAWAT INAP MENURUT BAB ICD-X DI RUMAH SAKIT</t>
  </si>
  <si>
    <t>JUMLAH PASIEN</t>
  </si>
  <si>
    <t>Pasien Mati</t>
  </si>
  <si>
    <t>(10)</t>
  </si>
  <si>
    <t>Lampiran 79 c</t>
  </si>
  <si>
    <t>10 PENYAKIT DENGAN FATALITAS TERBESAR PADA PASIEN RAWAT INAP DI RUMAH SAKIT</t>
  </si>
  <si>
    <t>ICD X</t>
  </si>
  <si>
    <t>PENYAKIT DENGAN KEMATIAN TERBANYAK</t>
  </si>
  <si>
    <t>(2)</t>
  </si>
  <si>
    <t>(3)</t>
  </si>
  <si>
    <t>J06.9</t>
  </si>
  <si>
    <t>K30</t>
  </si>
  <si>
    <t>J02</t>
  </si>
  <si>
    <t>K04.0</t>
  </si>
  <si>
    <t>J20</t>
  </si>
  <si>
    <t>M54.5</t>
  </si>
  <si>
    <t>K04.1</t>
  </si>
  <si>
    <t>A90</t>
  </si>
  <si>
    <t>J02.9</t>
  </si>
  <si>
    <t>A909</t>
  </si>
  <si>
    <t>ACUTE UPPER RESPIRATORY INFECTION, UNSPECIFIED</t>
  </si>
  <si>
    <t>DYSPEPSIA</t>
  </si>
  <si>
    <t xml:space="preserve">ACUTE PHARYNGITIS </t>
  </si>
  <si>
    <t>PULPITIS</t>
  </si>
  <si>
    <t>ACUTE BRONCHITIS</t>
  </si>
  <si>
    <t xml:space="preserve">LOW BACK PAIN </t>
  </si>
  <si>
    <t xml:space="preserve">NECROSIS OF PULP </t>
  </si>
  <si>
    <t>DENGUE FEVER ( CLASSICAL DENGUE)</t>
  </si>
  <si>
    <t>ACUTE PHARYNGITIS , UNSPECIFIED</t>
  </si>
  <si>
    <t>GASTROENTERITIS AND COLITIS OF UNSPECIFIED ORIO</t>
  </si>
  <si>
    <t>DENGUE FEVER ( CLASSICAL DENGUE )</t>
  </si>
  <si>
    <t>A90.9</t>
  </si>
  <si>
    <t>GASTROENTIS AND COLITIS OF UNSPECIFIED ORIGI</t>
  </si>
  <si>
    <t>A91</t>
  </si>
  <si>
    <t>DENGUE HAEMORRHAGIC FEVER</t>
  </si>
  <si>
    <t xml:space="preserve">ACUTE BRONCITIS, UNSPECIFIED </t>
  </si>
  <si>
    <t>J20.9</t>
  </si>
  <si>
    <t>E11</t>
  </si>
  <si>
    <t xml:space="preserve">TYPPE 2 DIABETES MELITUS </t>
  </si>
  <si>
    <t>A01.0</t>
  </si>
  <si>
    <t xml:space="preserve">TYPHOID FEVER </t>
  </si>
  <si>
    <t>N18.5</t>
  </si>
  <si>
    <t>CHRONIC KIDNEY DEASES, STAGE 5</t>
  </si>
  <si>
    <t>B34.9</t>
  </si>
  <si>
    <t>VRAL INFECTION, UNSPECFIED</t>
  </si>
  <si>
    <t>J18.9</t>
  </si>
  <si>
    <t>PNEUMONIA UNSPECFIED</t>
  </si>
  <si>
    <t>CHRONIC KIDNEY DIASES, STAGE 5</t>
  </si>
  <si>
    <t>SO6.5</t>
  </si>
  <si>
    <t xml:space="preserve">TARUMATIC SUBDURAL HAEMORRHAGE </t>
  </si>
  <si>
    <t xml:space="preserve">DENGUE HAEMORRHAGIC FEVER </t>
  </si>
  <si>
    <t>G93,4</t>
  </si>
  <si>
    <t xml:space="preserve">ENCEPHALOPATHY, UNSPECIFIED </t>
  </si>
  <si>
    <t>CELEBRAL INFARCTION, UNSPECFIED</t>
  </si>
  <si>
    <t>J81</t>
  </si>
  <si>
    <t>PULMONARY OEDEMA</t>
  </si>
  <si>
    <t>E14.9</t>
  </si>
  <si>
    <t xml:space="preserve">UNSPECIFIED DIABETES MELITUS WTHOUT COMPLICATION </t>
  </si>
  <si>
    <t xml:space="preserve">STROKE, NOT SPECIFIED AS HAERMORRHAGE OR INFARCATION </t>
  </si>
  <si>
    <t>S06.00</t>
  </si>
  <si>
    <t>CONCUSSION, WITHOUT OPEN INTRACRANIAL WOUND</t>
  </si>
  <si>
    <t>Sumber: Bidang Kesmas</t>
  </si>
  <si>
    <t>Sumber: BKKBN Kabupaten Kepulauan Talaud</t>
  </si>
  <si>
    <t>2024</t>
  </si>
  <si>
    <t>KABUPATEN KEPUALAUN TALAUD</t>
  </si>
  <si>
    <t>Sumber: Bidang Kesehatan</t>
  </si>
  <si>
    <t>TABEL 54</t>
  </si>
  <si>
    <t>CAKUPAN PELAYANAN KESEHATAN USIA LANJUT MENURUT JENIS KELAMIN, KECAMATAN, DAN PUSKESMAS</t>
  </si>
  <si>
    <t>USIA LANJUT (60TAHUN+)</t>
  </si>
  <si>
    <t>MENDAPAT SKRINING KESEHATAN SESUAI STANDAR</t>
  </si>
  <si>
    <t>TABEL 20</t>
  </si>
  <si>
    <t>ALOKASI ANGGARAN KESEHATAN</t>
  </si>
  <si>
    <t>SUMBER BIAYA</t>
  </si>
  <si>
    <t>Rupiah</t>
  </si>
  <si>
    <t>ANGGARAN KESEHATAN BERSUMBER:</t>
  </si>
  <si>
    <t>APBD KAB/KOTA</t>
  </si>
  <si>
    <t>a. Belanja Pegawai</t>
  </si>
  <si>
    <t xml:space="preserve">b. Belanja Barang dan Jasa </t>
  </si>
  <si>
    <t>c. Belanja Modal</t>
  </si>
  <si>
    <t>d. Belanja Lainnya</t>
  </si>
  <si>
    <t>e. Dana Alokasi Khusus (DAK)</t>
  </si>
  <si>
    <t xml:space="preserve">      - DAK fisik</t>
  </si>
  <si>
    <t xml:space="preserve">         1. Reguler </t>
  </si>
  <si>
    <t xml:space="preserve">         2. Penugasan</t>
  </si>
  <si>
    <t xml:space="preserve">         3. Afirmasi</t>
  </si>
  <si>
    <t xml:space="preserve">      - DAK non fisik</t>
  </si>
  <si>
    <t xml:space="preserve">        1. BOK</t>
  </si>
  <si>
    <t xml:space="preserve">        2. Akreditasi </t>
  </si>
  <si>
    <t xml:space="preserve">        3. Jampersal</t>
  </si>
  <si>
    <t>APBD PROVINSI</t>
  </si>
  <si>
    <t>e. Dana Alokasi Khusus (DAK) : BOK</t>
  </si>
  <si>
    <t>APBN :</t>
  </si>
  <si>
    <t>a.  Dana Dekonsentrasi</t>
  </si>
  <si>
    <t>b. Lain-lain (sebutkan), misal bansos kapitasi</t>
  </si>
  <si>
    <t>PINJAMAN/HIBAH LUAR NEGERI (PHLN)</t>
  </si>
  <si>
    <r>
      <t xml:space="preserve">(sebutkan </t>
    </r>
    <r>
      <rPr>
        <i/>
        <sz val="12"/>
        <rFont val="Arial"/>
        <family val="2"/>
      </rPr>
      <t>project</t>
    </r>
    <r>
      <rPr>
        <sz val="12"/>
        <rFont val="Arial"/>
        <family val="2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</si>
  <si>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</si>
  <si>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</si>
  <si>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</si>
  <si>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</si>
  <si>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</si>
  <si>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Sumber: ……................ (sebutkan)</t>
  </si>
  <si>
    <t>76,6</t>
  </si>
  <si>
    <t>45,24</t>
  </si>
  <si>
    <t>105,8</t>
  </si>
  <si>
    <t>TABEL 8</t>
  </si>
  <si>
    <t>INDIKATOR KINERJA PELAYANAN DI RUMAH SAKIT</t>
  </si>
  <si>
    <t>jumlah hari</t>
  </si>
  <si>
    <t>periode</t>
  </si>
  <si>
    <t>JUMLAH HARI PERAWATAN</t>
  </si>
  <si>
    <t>JUMLAH LAMA DIRAWAT</t>
  </si>
  <si>
    <t>BOR (%)</t>
  </si>
  <si>
    <t>BTO (KALI)</t>
  </si>
  <si>
    <t>TOI (HARI)</t>
  </si>
  <si>
    <t>ALOS (HARI)</t>
  </si>
  <si>
    <t xml:space="preserve">Jumlah hari perawatan =jumlah hari perawatan setiap </t>
  </si>
  <si>
    <t>Sumber: Bidang Pelayanan Kesehatan Tahun 2024</t>
  </si>
  <si>
    <t>Kolongan</t>
  </si>
  <si>
    <t>kalongan</t>
  </si>
  <si>
    <t>beo</t>
  </si>
  <si>
    <t>MAGARAN</t>
  </si>
  <si>
    <t>KOLONGAN</t>
  </si>
  <si>
    <t>BEO UATARA</t>
  </si>
  <si>
    <t xml:space="preserve">PULUTAN </t>
  </si>
  <si>
    <t xml:space="preserve">Essang </t>
  </si>
  <si>
    <t>Saalibabu</t>
  </si>
  <si>
    <r>
      <t>Melonguane</t>
    </r>
    <r>
      <rPr>
        <sz val="7"/>
        <color rgb="FF000000"/>
        <rFont val="Calibri"/>
        <family val="2"/>
      </rPr>
      <t xml:space="preserve"> </t>
    </r>
  </si>
  <si>
    <t>KODE</t>
  </si>
  <si>
    <t>71.04.06</t>
  </si>
  <si>
    <t>71.04.09</t>
  </si>
  <si>
    <t>71.04.01</t>
  </si>
  <si>
    <t>71.04.11</t>
  </si>
  <si>
    <t>71.04.12</t>
  </si>
  <si>
    <t>71.04.17</t>
  </si>
  <si>
    <t>71.04.07</t>
  </si>
  <si>
    <t>71.04.16</t>
  </si>
  <si>
    <t>71.04.02</t>
  </si>
  <si>
    <t>71.04.14</t>
  </si>
  <si>
    <t>71.04.18</t>
  </si>
  <si>
    <t>71.04.03</t>
  </si>
  <si>
    <t>71.04.10</t>
  </si>
  <si>
    <t>71.04.15</t>
  </si>
  <si>
    <t>71.04.04</t>
  </si>
  <si>
    <t>71.04.19</t>
  </si>
  <si>
    <t>71.04.08</t>
  </si>
  <si>
    <t>71.04.05</t>
  </si>
  <si>
    <t>71.04.13</t>
  </si>
  <si>
    <t>KODE KECAMATAN</t>
  </si>
  <si>
    <t xml:space="preserve">KODE </t>
  </si>
  <si>
    <t xml:space="preserve">BEO </t>
  </si>
  <si>
    <t xml:space="preserve">KECAMATAN </t>
  </si>
  <si>
    <t xml:space="preserve">Melonguane </t>
  </si>
  <si>
    <t xml:space="preserve">Tule </t>
  </si>
  <si>
    <t xml:space="preserve">Rainis </t>
  </si>
  <si>
    <t xml:space="preserve">Dapalan </t>
  </si>
  <si>
    <t xml:space="preserve">Gemeh </t>
  </si>
  <si>
    <t xml:space="preserve">Sambuara </t>
  </si>
  <si>
    <t xml:space="preserve">Lobbo </t>
  </si>
  <si>
    <t xml:space="preserve">Tarohan </t>
  </si>
  <si>
    <t xml:space="preserve">Damau </t>
  </si>
  <si>
    <t xml:space="preserve">Mangaran </t>
  </si>
  <si>
    <t xml:space="preserve">Lirung </t>
  </si>
  <si>
    <t xml:space="preserve">Kalongan </t>
  </si>
  <si>
    <t xml:space="preserve">Moronge </t>
  </si>
  <si>
    <t xml:space="preserve">Salibabu </t>
  </si>
  <si>
    <t xml:space="preserve">Karatung </t>
  </si>
  <si>
    <t xml:space="preserve">Marampit </t>
  </si>
  <si>
    <t xml:space="preserve">Kakorotan </t>
  </si>
  <si>
    <t xml:space="preserve">Miangas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</si>
</sst>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Rp&quot;#,##0;\-&quot;Rp&quot;#,##0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_);_(* \(#,##0.0\);_(* &quot;-&quot;_);_(@_)"/>
    <numFmt numFmtId="167" formatCode="0.0"/>
    <numFmt numFmtId="168" formatCode="#,##0.0_);\(#,##0.0\)"/>
    <numFmt numFmtId="169" formatCode="_(* #,##0_);_(* \(#,##0\);_(* &quot;-&quot;??_);_(@_)"/>
    <numFmt numFmtId="170" formatCode="#,##0.0"/>
    <numFmt numFmtId="171" formatCode="#,##0_);\!\(#,##0\!\)"/>
    <numFmt numFmtId="172" formatCode="0.0%"/>
    <numFmt numFmtId="173" formatCode="0.0_);\(0.0\)"/>
    <numFmt numFmtId="174" formatCode="_(* #,##0.0_);_(* \(#,##0.0\);_(* &quot;-&quot;?_);_(@_)"/>
    <numFmt numFmtId="175" formatCode="&quot;Rp&quot;#,##0.00_);[Red]\(&quot;Rp&quot;#,##0.00\)"/>
    <numFmt numFmtId="176" formatCode="&quot;Rp&quot;#,##0.00;[Red]&quot;Rp&quot;#,##0.00"/>
    <numFmt numFmtId="177" formatCode="#,##0.0;\-#,##0.0"/>
    <numFmt numFmtId="178" formatCode="_-* #,##0_-;\-* #,##0_-;_-* &quot;-&quot;??_-;_-@_-"/>
  </numFmts>
  <fonts count="8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vertAlign val="superscript"/>
      <sz val="1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10"/>
      <name val="Arial"/>
      <family val="2"/>
    </font>
    <font>
      <u/>
      <sz val="11"/>
      <color indexed="12"/>
      <name val="Arial"/>
      <family val="2"/>
    </font>
    <font>
      <sz val="11"/>
      <color theme="1"/>
      <name val="Arial"/>
      <family val="2"/>
    </font>
    <font>
      <u/>
      <sz val="11"/>
      <name val="Calibri"/>
      <family val="2"/>
      <scheme val="minor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name val="Calibri"/>
      <family val="2"/>
    </font>
    <font>
      <vertAlign val="superscript"/>
      <sz val="10"/>
      <name val="Arial"/>
      <family val="2"/>
    </font>
    <font>
      <sz val="12"/>
      <color indexed="14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b/>
      <sz val="13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vertAlign val="superscript"/>
      <sz val="12"/>
      <name val="Arial"/>
      <family val="2"/>
    </font>
    <font>
      <sz val="13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2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  <scheme val="minor"/>
    </font>
    <font>
      <sz val="9"/>
      <color rgb="FF000000"/>
      <name val="Baskerville Old Face"/>
      <family val="1"/>
    </font>
    <font>
      <sz val="7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u/>
      <sz val="12"/>
      <name val="Arial"/>
      <family val="2"/>
    </font>
    <font>
      <sz val="12"/>
      <color rgb="FF000000"/>
      <name val="Lucida Sans Unicode"/>
      <family val="2"/>
    </font>
    <font>
      <sz val="11"/>
      <color rgb="FF000000"/>
      <name val="Lucida Sans Unicode"/>
      <family val="2"/>
    </font>
    <font>
      <sz val="10"/>
      <color rgb="FF000000"/>
      <name val="Lucida Sans Unicode"/>
      <family val="2"/>
    </font>
    <font>
      <b/>
      <sz val="11"/>
      <color theme="1"/>
      <name val="Arial"/>
      <family val="2"/>
    </font>
    <font>
      <sz val="10"/>
      <color rgb="FF000000"/>
      <name val="Calibri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2"/>
      <name val="Symbol"/>
      <family val="1"/>
    </font>
    <font>
      <sz val="12"/>
      <color theme="0"/>
      <name val="Lucida Sans Unicode"/>
      <family val="2"/>
    </font>
    <font>
      <sz val="11"/>
      <color theme="0"/>
      <name val="Lucida Sans Unicode"/>
      <family val="2"/>
    </font>
    <font>
      <sz val="12"/>
      <color theme="0"/>
      <name val="Arial"/>
      <family val="2"/>
    </font>
    <font>
      <sz val="11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3"/>
      <name val="Tahoma"/>
      <family val="2"/>
    </font>
    <font>
      <u/>
      <sz val="8"/>
      <name val="Arial"/>
      <family val="2"/>
    </font>
    <font>
      <b/>
      <i/>
      <sz val="8"/>
      <name val="Arial"/>
      <family val="2"/>
    </font>
    <font>
      <b/>
      <sz val="8"/>
      <name val="Calibri"/>
      <family val="2"/>
    </font>
    <font>
      <sz val="11"/>
      <name val="Tahoma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12"/>
      <color rgb="FF000000"/>
      <name val="Arial"/>
      <family val="2"/>
    </font>
    <font>
      <sz val="8"/>
      <color rgb="FFC00000"/>
      <name val="Arial"/>
      <family val="2"/>
    </font>
    <font>
      <b/>
      <i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i/>
      <sz val="8"/>
      <name val="Arial"/>
      <family val="2"/>
    </font>
    <font>
      <sz val="12"/>
      <name val="Tahoma"/>
      <family val="2"/>
    </font>
    <font>
      <sz val="9"/>
      <color theme="0"/>
      <name val="Arial"/>
      <family val="2"/>
    </font>
    <font>
      <sz val="12"/>
      <name val="Lucida Sans Unicode"/>
      <family val="2"/>
    </font>
    <font>
      <b/>
      <sz val="8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8F0F4"/>
        <bgColor indexed="64"/>
      </patternFill>
    </fill>
    <fill>
      <patternFill patternType="solid">
        <fgColor indexed="5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1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9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protection locked="0"/>
    </xf>
    <xf numFmtId="43" fontId="1" fillId="0" borderId="0">
      <alignment vertical="top"/>
      <protection locked="0"/>
    </xf>
    <xf numFmtId="43" fontId="1" fillId="0" borderId="0">
      <alignment vertical="top"/>
      <protection locked="0"/>
    </xf>
    <xf numFmtId="43" fontId="1" fillId="0" borderId="0">
      <protection locked="0"/>
    </xf>
    <xf numFmtId="43" fontId="1" fillId="0" borderId="0">
      <protection locked="0"/>
    </xf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>
      <alignment vertical="top"/>
      <protection locked="0"/>
    </xf>
    <xf numFmtId="43" fontId="1" fillId="0" borderId="0">
      <protection locked="0"/>
    </xf>
    <xf numFmtId="0" fontId="41" fillId="0" borderId="0">
      <protection locked="0"/>
    </xf>
    <xf numFmtId="0" fontId="41" fillId="0" borderId="0">
      <alignment vertical="center"/>
    </xf>
    <xf numFmtId="164" fontId="1" fillId="0" borderId="0" applyFont="0" applyFill="0" applyBorder="0" applyAlignment="0" applyProtection="0"/>
    <xf numFmtId="0" fontId="9" fillId="9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0" fontId="1" fillId="0" borderId="0"/>
    <xf numFmtId="0" fontId="9" fillId="13" borderId="0" applyNumberFormat="0" applyBorder="0" applyAlignment="0" applyProtection="0"/>
    <xf numFmtId="0" fontId="1" fillId="0" borderId="0"/>
    <xf numFmtId="0" fontId="1" fillId="0" borderId="0"/>
  </cellStyleXfs>
  <cellXfs count="1977">
    <xf numFmtId="0" fontId="0" fillId="0" borderId="0" xfId="0"/>
    <xf numFmtId="0" fontId="2" fillId="0" borderId="0" xfId="1" quotePrefix="1" applyFont="1" applyAlignment="1">
      <alignment horizontal="left" vertical="center"/>
    </xf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2" fillId="0" borderId="0" xfId="1" applyFont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2" fillId="0" borderId="0" xfId="2" applyFont="1" applyAlignment="1">
      <alignment horizontal="right"/>
    </xf>
    <xf numFmtId="0" fontId="2" fillId="0" borderId="0" xfId="1" applyFont="1" applyAlignment="1">
      <alignment horizontal="left" vertical="center"/>
    </xf>
    <xf numFmtId="0" fontId="3" fillId="0" borderId="1" xfId="1" applyFont="1" applyBorder="1" applyAlignment="1">
      <alignment vertical="center"/>
    </xf>
    <xf numFmtId="0" fontId="2" fillId="0" borderId="3" xfId="1" applyFont="1" applyBorder="1" applyAlignment="1">
      <alignment horizontal="centerContinuous" vertical="center"/>
    </xf>
    <xf numFmtId="0" fontId="2" fillId="0" borderId="2" xfId="1" applyFont="1" applyBorder="1" applyAlignment="1">
      <alignment horizontal="center" vertical="center"/>
    </xf>
    <xf numFmtId="0" fontId="2" fillId="0" borderId="4" xfId="1" applyFont="1" applyBorder="1" applyAlignment="1">
      <alignment horizontal="centerContinuous" vertical="center"/>
    </xf>
    <xf numFmtId="0" fontId="2" fillId="0" borderId="8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vertical="center"/>
    </xf>
    <xf numFmtId="164" fontId="3" fillId="0" borderId="2" xfId="3" applyFont="1" applyBorder="1" applyAlignment="1">
      <alignment vertical="center"/>
    </xf>
    <xf numFmtId="167" fontId="3" fillId="0" borderId="2" xfId="4" applyNumberFormat="1" applyFont="1" applyBorder="1" applyAlignment="1">
      <alignment vertical="center"/>
    </xf>
    <xf numFmtId="0" fontId="3" fillId="0" borderId="8" xfId="1" applyFont="1" applyBorder="1" applyAlignment="1">
      <alignment horizontal="center" vertical="center"/>
    </xf>
    <xf numFmtId="0" fontId="3" fillId="0" borderId="8" xfId="1" applyFont="1" applyBorder="1" applyAlignment="1">
      <alignment vertical="center"/>
    </xf>
    <xf numFmtId="0" fontId="2" fillId="0" borderId="12" xfId="1" applyFont="1" applyBorder="1" applyAlignment="1">
      <alignment vertical="center"/>
    </xf>
    <xf numFmtId="1" fontId="2" fillId="0" borderId="13" xfId="3" applyNumberFormat="1" applyFont="1" applyBorder="1" applyAlignment="1">
      <alignment vertical="center"/>
    </xf>
    <xf numFmtId="1" fontId="2" fillId="0" borderId="12" xfId="1" applyNumberFormat="1" applyFont="1" applyBorder="1" applyAlignment="1">
      <alignment vertical="center"/>
    </xf>
    <xf numFmtId="164" fontId="2" fillId="0" borderId="13" xfId="3" applyFont="1" applyBorder="1" applyAlignment="1">
      <alignment vertical="center"/>
    </xf>
    <xf numFmtId="167" fontId="2" fillId="0" borderId="12" xfId="4" applyNumberFormat="1" applyFont="1" applyBorder="1" applyAlignment="1">
      <alignment vertical="center"/>
    </xf>
    <xf numFmtId="0" fontId="1" fillId="0" borderId="0" xfId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5" xfId="1" applyFont="1" applyBorder="1" applyAlignment="1">
      <alignment horizontal="centerContinuous" vertical="center"/>
    </xf>
    <xf numFmtId="0" fontId="2" fillId="0" borderId="14" xfId="1" applyFont="1" applyBorder="1" applyAlignment="1">
      <alignment horizontal="centerContinuous" vertical="center"/>
    </xf>
    <xf numFmtId="0" fontId="2" fillId="0" borderId="10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37" fontId="3" fillId="0" borderId="2" xfId="3" applyNumberFormat="1" applyFont="1" applyBorder="1" applyAlignment="1">
      <alignment horizontal="center" vertical="center"/>
    </xf>
    <xf numFmtId="16" fontId="3" fillId="0" borderId="3" xfId="1" quotePrefix="1" applyNumberFormat="1" applyFont="1" applyBorder="1" applyAlignment="1">
      <alignment horizontal="center" vertical="center"/>
    </xf>
    <xf numFmtId="168" fontId="3" fillId="0" borderId="2" xfId="3" applyNumberFormat="1" applyFont="1" applyBorder="1" applyAlignment="1">
      <alignment horizontal="right" vertical="center" indent="6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37" fontId="3" fillId="0" borderId="8" xfId="3" applyNumberFormat="1" applyFont="1" applyBorder="1" applyAlignment="1">
      <alignment horizontal="right" vertical="center" indent="8"/>
    </xf>
    <xf numFmtId="168" fontId="3" fillId="0" borderId="8" xfId="3" applyNumberFormat="1" applyFont="1" applyBorder="1" applyAlignment="1">
      <alignment horizontal="right" vertical="center" indent="6"/>
    </xf>
    <xf numFmtId="0" fontId="2" fillId="0" borderId="11" xfId="1" applyFont="1" applyBorder="1" applyAlignment="1">
      <alignment vertical="center"/>
    </xf>
    <xf numFmtId="0" fontId="2" fillId="0" borderId="15" xfId="1" applyFont="1" applyBorder="1" applyAlignment="1">
      <alignment vertical="center"/>
    </xf>
    <xf numFmtId="168" fontId="2" fillId="0" borderId="9" xfId="3" applyNumberFormat="1" applyFont="1" applyBorder="1" applyAlignment="1">
      <alignment horizontal="right" vertical="center" indent="6"/>
    </xf>
    <xf numFmtId="0" fontId="2" fillId="0" borderId="13" xfId="1" applyFont="1" applyBorder="1" applyAlignment="1">
      <alignment vertical="center"/>
    </xf>
    <xf numFmtId="0" fontId="2" fillId="0" borderId="16" xfId="1" applyFont="1" applyBorder="1" applyAlignment="1">
      <alignment vertical="center"/>
    </xf>
    <xf numFmtId="37" fontId="2" fillId="0" borderId="16" xfId="3" applyNumberFormat="1" applyFont="1" applyBorder="1" applyAlignment="1">
      <alignment vertical="center"/>
    </xf>
    <xf numFmtId="37" fontId="2" fillId="0" borderId="17" xfId="3" applyNumberFormat="1" applyFont="1" applyBorder="1" applyAlignment="1">
      <alignment vertical="center"/>
    </xf>
    <xf numFmtId="37" fontId="2" fillId="2" borderId="19" xfId="3" applyNumberFormat="1" applyFont="1" applyFill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0" xfId="1" applyFont="1" applyBorder="1" applyAlignment="1">
      <alignment vertical="center"/>
    </xf>
    <xf numFmtId="169" fontId="3" fillId="0" borderId="0" xfId="4" applyNumberFormat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0" fontId="3" fillId="0" borderId="0" xfId="1" applyFont="1" applyAlignment="1">
      <alignment wrapText="1"/>
    </xf>
    <xf numFmtId="0" fontId="3" fillId="0" borderId="0" xfId="1" quotePrefix="1" applyFont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Continuous" wrapText="1"/>
    </xf>
    <xf numFmtId="0" fontId="2" fillId="0" borderId="0" xfId="1" applyFont="1" applyAlignment="1">
      <alignment wrapText="1"/>
    </xf>
    <xf numFmtId="0" fontId="3" fillId="0" borderId="1" xfId="1" applyFont="1" applyBorder="1" applyAlignment="1">
      <alignment horizontal="centerContinuous" vertical="center"/>
    </xf>
    <xf numFmtId="0" fontId="3" fillId="0" borderId="1" xfId="1" applyFont="1" applyBorder="1" applyAlignment="1">
      <alignment wrapText="1"/>
    </xf>
    <xf numFmtId="0" fontId="2" fillId="0" borderId="4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7" fillId="0" borderId="0" xfId="1" applyFont="1" applyAlignment="1">
      <alignment wrapText="1"/>
    </xf>
    <xf numFmtId="0" fontId="3" fillId="0" borderId="2" xfId="1" applyFont="1" applyBorder="1" applyAlignment="1">
      <alignment horizontal="left" vertical="center"/>
    </xf>
    <xf numFmtId="0" fontId="3" fillId="2" borderId="7" xfId="1" applyFont="1" applyFill="1" applyBorder="1" applyAlignment="1">
      <alignment wrapText="1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vertical="center" wrapText="1"/>
    </xf>
    <xf numFmtId="3" fontId="3" fillId="0" borderId="2" xfId="3" applyNumberFormat="1" applyFont="1" applyBorder="1" applyAlignment="1">
      <alignment horizontal="center" wrapText="1"/>
    </xf>
    <xf numFmtId="37" fontId="3" fillId="0" borderId="2" xfId="3" applyNumberFormat="1" applyFont="1" applyBorder="1" applyAlignment="1">
      <alignment horizontal="center" wrapText="1"/>
    </xf>
    <xf numFmtId="167" fontId="3" fillId="0" borderId="2" xfId="1" applyNumberFormat="1" applyFont="1" applyBorder="1" applyAlignment="1">
      <alignment horizontal="center" wrapText="1"/>
    </xf>
    <xf numFmtId="0" fontId="3" fillId="0" borderId="2" xfId="1" applyFont="1" applyBorder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167" fontId="3" fillId="0" borderId="2" xfId="1" applyNumberFormat="1" applyFont="1" applyBorder="1" applyAlignment="1">
      <alignment vertical="center"/>
    </xf>
    <xf numFmtId="167" fontId="3" fillId="0" borderId="0" xfId="1" applyNumberFormat="1" applyFont="1" applyAlignment="1">
      <alignment vertical="center"/>
    </xf>
    <xf numFmtId="3" fontId="3" fillId="0" borderId="7" xfId="5" applyNumberFormat="1" applyFont="1" applyBorder="1" applyAlignment="1">
      <alignment vertical="center"/>
    </xf>
    <xf numFmtId="167" fontId="3" fillId="0" borderId="7" xfId="6" applyNumberFormat="1" applyFont="1" applyBorder="1" applyAlignment="1">
      <alignment vertical="center"/>
    </xf>
    <xf numFmtId="167" fontId="3" fillId="0" borderId="31" xfId="6" applyNumberFormat="1" applyFont="1" applyBorder="1" applyAlignment="1">
      <alignment vertical="center"/>
    </xf>
    <xf numFmtId="3" fontId="3" fillId="0" borderId="2" xfId="5" applyNumberFormat="1" applyFont="1" applyBorder="1" applyAlignment="1">
      <alignment vertical="center"/>
    </xf>
    <xf numFmtId="167" fontId="3" fillId="0" borderId="2" xfId="6" applyNumberFormat="1" applyFont="1" applyBorder="1" applyAlignment="1">
      <alignment vertical="center"/>
    </xf>
    <xf numFmtId="3" fontId="3" fillId="0" borderId="2" xfId="6" applyNumberFormat="1" applyFont="1" applyBorder="1" applyAlignment="1">
      <alignment vertical="center"/>
    </xf>
    <xf numFmtId="167" fontId="3" fillId="0" borderId="32" xfId="6" applyNumberFormat="1" applyFont="1" applyBorder="1" applyAlignment="1">
      <alignment vertical="center"/>
    </xf>
    <xf numFmtId="0" fontId="3" fillId="0" borderId="27" xfId="1" applyFont="1" applyBorder="1" applyAlignment="1">
      <alignment vertical="center"/>
    </xf>
    <xf numFmtId="0" fontId="3" fillId="0" borderId="28" xfId="1" applyFont="1" applyBorder="1" applyAlignment="1">
      <alignment vertical="center"/>
    </xf>
    <xf numFmtId="167" fontId="3" fillId="0" borderId="8" xfId="1" applyNumberFormat="1" applyFont="1" applyBorder="1" applyAlignment="1">
      <alignment vertical="center"/>
    </xf>
    <xf numFmtId="3" fontId="3" fillId="0" borderId="8" xfId="5" applyNumberFormat="1" applyFont="1" applyBorder="1" applyAlignment="1">
      <alignment vertical="center"/>
    </xf>
    <xf numFmtId="167" fontId="3" fillId="0" borderId="8" xfId="6" applyNumberFormat="1" applyFont="1" applyBorder="1" applyAlignment="1">
      <alignment vertical="center"/>
    </xf>
    <xf numFmtId="3" fontId="3" fillId="0" borderId="8" xfId="6" applyNumberFormat="1" applyFont="1" applyBorder="1" applyAlignment="1">
      <alignment vertical="center"/>
    </xf>
    <xf numFmtId="167" fontId="3" fillId="0" borderId="33" xfId="6" applyNumberFormat="1" applyFont="1" applyBorder="1" applyAlignment="1">
      <alignment vertical="center"/>
    </xf>
    <xf numFmtId="0" fontId="2" fillId="0" borderId="34" xfId="1" applyFont="1" applyBorder="1" applyAlignment="1">
      <alignment vertical="center"/>
    </xf>
    <xf numFmtId="3" fontId="2" fillId="0" borderId="12" xfId="5" applyNumberFormat="1" applyFont="1" applyBorder="1" applyAlignment="1">
      <alignment vertical="center"/>
    </xf>
    <xf numFmtId="167" fontId="2" fillId="0" borderId="12" xfId="6" applyNumberFormat="1" applyFont="1" applyBorder="1" applyAlignment="1">
      <alignment vertical="center"/>
    </xf>
    <xf numFmtId="3" fontId="2" fillId="0" borderId="12" xfId="6" applyNumberFormat="1" applyFont="1" applyBorder="1" applyAlignment="1">
      <alignment vertical="center"/>
    </xf>
    <xf numFmtId="167" fontId="2" fillId="0" borderId="19" xfId="1" applyNumberFormat="1" applyFont="1" applyBorder="1" applyAlignment="1">
      <alignment vertical="center"/>
    </xf>
    <xf numFmtId="167" fontId="2" fillId="0" borderId="35" xfId="6" applyNumberFormat="1" applyFont="1" applyBorder="1" applyAlignment="1">
      <alignment vertical="center"/>
    </xf>
    <xf numFmtId="167" fontId="3" fillId="0" borderId="20" xfId="1" applyNumberFormat="1" applyFont="1" applyBorder="1" applyAlignment="1">
      <alignment vertical="center"/>
    </xf>
    <xf numFmtId="0" fontId="2" fillId="0" borderId="0" xfId="1" quotePrefix="1" applyFont="1" applyAlignment="1">
      <alignment horizontal="right" vertical="center"/>
    </xf>
    <xf numFmtId="0" fontId="3" fillId="0" borderId="25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0" fontId="3" fillId="0" borderId="8" xfId="1" applyFont="1" applyBorder="1" applyAlignment="1">
      <alignment horizontal="left" vertical="center"/>
    </xf>
    <xf numFmtId="0" fontId="8" fillId="0" borderId="0" xfId="0" applyFont="1"/>
    <xf numFmtId="166" fontId="3" fillId="0" borderId="11" xfId="5" applyNumberFormat="1" applyFont="1" applyBorder="1" applyAlignment="1">
      <alignment vertical="center"/>
    </xf>
    <xf numFmtId="166" fontId="3" fillId="0" borderId="3" xfId="5" applyNumberFormat="1" applyFont="1" applyBorder="1" applyAlignment="1">
      <alignment vertical="center"/>
    </xf>
    <xf numFmtId="0" fontId="3" fillId="0" borderId="2" xfId="9" applyFont="1" applyBorder="1" applyAlignment="1">
      <alignment vertical="center"/>
    </xf>
    <xf numFmtId="166" fontId="3" fillId="0" borderId="3" xfId="9" applyNumberFormat="1" applyFont="1" applyBorder="1" applyAlignment="1">
      <alignment wrapText="1"/>
    </xf>
    <xf numFmtId="166" fontId="3" fillId="0" borderId="2" xfId="5" applyNumberFormat="1" applyFont="1" applyBorder="1" applyAlignment="1">
      <alignment vertical="center"/>
    </xf>
    <xf numFmtId="39" fontId="3" fillId="0" borderId="2" xfId="3" applyNumberFormat="1" applyFont="1" applyBorder="1" applyAlignment="1">
      <alignment horizontal="right" vertical="center" indent="8"/>
    </xf>
    <xf numFmtId="39" fontId="2" fillId="0" borderId="7" xfId="3" applyNumberFormat="1" applyFont="1" applyBorder="1" applyAlignment="1">
      <alignment horizontal="right" vertical="center" indent="8"/>
    </xf>
    <xf numFmtId="39" fontId="3" fillId="0" borderId="8" xfId="3" applyNumberFormat="1" applyFont="1" applyBorder="1" applyAlignment="1">
      <alignment horizontal="right" vertical="center" indent="8"/>
    </xf>
    <xf numFmtId="39" fontId="2" fillId="0" borderId="9" xfId="3" applyNumberFormat="1" applyFont="1" applyBorder="1" applyAlignment="1">
      <alignment horizontal="right" vertical="center" indent="8"/>
    </xf>
    <xf numFmtId="39" fontId="2" fillId="0" borderId="18" xfId="3" applyNumberFormat="1" applyFont="1" applyBorder="1" applyAlignment="1">
      <alignment vertical="center"/>
    </xf>
    <xf numFmtId="4" fontId="3" fillId="0" borderId="7" xfId="1" applyNumberFormat="1" applyFont="1" applyBorder="1" applyAlignment="1">
      <alignment horizontal="center" vertical="center"/>
    </xf>
    <xf numFmtId="3" fontId="3" fillId="2" borderId="2" xfId="3" applyNumberFormat="1" applyFont="1" applyFill="1" applyBorder="1" applyAlignment="1">
      <alignment horizontal="center" vertical="center" wrapText="1"/>
    </xf>
    <xf numFmtId="37" fontId="3" fillId="2" borderId="2" xfId="3" applyNumberFormat="1" applyFont="1" applyFill="1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37" fontId="3" fillId="2" borderId="2" xfId="3" applyNumberFormat="1" applyFont="1" applyFill="1" applyBorder="1" applyAlignment="1">
      <alignment horizontal="center" wrapText="1"/>
    </xf>
    <xf numFmtId="0" fontId="3" fillId="0" borderId="7" xfId="1" applyFont="1" applyBorder="1" applyAlignment="1">
      <alignment horizontal="left" vertical="center"/>
    </xf>
    <xf numFmtId="0" fontId="3" fillId="0" borderId="8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left" vertical="center" wrapText="1"/>
    </xf>
    <xf numFmtId="3" fontId="3" fillId="2" borderId="8" xfId="3" applyNumberFormat="1" applyFont="1" applyFill="1" applyBorder="1" applyAlignment="1">
      <alignment horizontal="center" vertical="center" wrapText="1"/>
    </xf>
    <xf numFmtId="37" fontId="3" fillId="2" borderId="8" xfId="3" applyNumberFormat="1" applyFont="1" applyFill="1" applyBorder="1" applyAlignment="1">
      <alignment horizontal="center" wrapText="1"/>
    </xf>
    <xf numFmtId="167" fontId="3" fillId="0" borderId="8" xfId="1" applyNumberFormat="1" applyFont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1" fillId="0" borderId="0" xfId="1" applyAlignment="1">
      <alignment horizontal="left" vertical="center"/>
    </xf>
    <xf numFmtId="0" fontId="2" fillId="0" borderId="21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3" fontId="3" fillId="0" borderId="2" xfId="9" applyNumberFormat="1" applyFont="1" applyBorder="1" applyAlignment="1">
      <alignment vertical="center"/>
    </xf>
    <xf numFmtId="167" fontId="3" fillId="0" borderId="2" xfId="9" applyNumberFormat="1" applyFont="1" applyBorder="1" applyAlignment="1">
      <alignment vertical="center"/>
    </xf>
    <xf numFmtId="3" fontId="3" fillId="0" borderId="8" xfId="9" applyNumberFormat="1" applyFont="1" applyBorder="1" applyAlignment="1">
      <alignment vertical="center"/>
    </xf>
    <xf numFmtId="167" fontId="3" fillId="0" borderId="8" xfId="9" applyNumberFormat="1" applyFont="1" applyBorder="1" applyAlignment="1">
      <alignment vertical="center"/>
    </xf>
    <xf numFmtId="167" fontId="2" fillId="0" borderId="19" xfId="9" applyNumberFormat="1" applyFont="1" applyBorder="1" applyAlignment="1">
      <alignment vertical="center"/>
    </xf>
    <xf numFmtId="167" fontId="3" fillId="0" borderId="39" xfId="9" applyNumberFormat="1" applyFont="1" applyBorder="1" applyAlignment="1">
      <alignment vertical="center"/>
    </xf>
    <xf numFmtId="167" fontId="3" fillId="0" borderId="32" xfId="9" applyNumberFormat="1" applyFont="1" applyBorder="1" applyAlignment="1">
      <alignment vertical="center"/>
    </xf>
    <xf numFmtId="167" fontId="3" fillId="0" borderId="33" xfId="9" applyNumberFormat="1" applyFont="1" applyBorder="1" applyAlignment="1">
      <alignment vertical="center"/>
    </xf>
    <xf numFmtId="0" fontId="1" fillId="0" borderId="0" xfId="7" applyAlignment="1">
      <alignment vertical="center"/>
    </xf>
    <xf numFmtId="0" fontId="13" fillId="0" borderId="0" xfId="2" applyFont="1"/>
    <xf numFmtId="0" fontId="3" fillId="0" borderId="0" xfId="2" applyFont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4" fillId="0" borderId="0" xfId="2" applyFont="1"/>
    <xf numFmtId="0" fontId="14" fillId="0" borderId="0" xfId="2" applyFont="1" applyAlignment="1">
      <alignment wrapText="1"/>
    </xf>
    <xf numFmtId="0" fontId="13" fillId="0" borderId="0" xfId="2" applyFont="1" applyAlignment="1">
      <alignment horizontal="right"/>
    </xf>
    <xf numFmtId="0" fontId="13" fillId="0" borderId="0" xfId="2" applyFont="1" applyAlignment="1">
      <alignment horizontal="right" vertical="top"/>
    </xf>
    <xf numFmtId="0" fontId="13" fillId="0" borderId="0" xfId="2" applyFont="1" applyAlignment="1">
      <alignment horizontal="center" vertical="top"/>
    </xf>
    <xf numFmtId="0" fontId="12" fillId="0" borderId="9" xfId="2" applyFont="1" applyBorder="1" applyAlignment="1">
      <alignment horizontal="center" vertical="center"/>
    </xf>
    <xf numFmtId="0" fontId="12" fillId="0" borderId="9" xfId="2" applyFont="1" applyBorder="1" applyAlignment="1">
      <alignment horizontal="center" vertical="top"/>
    </xf>
    <xf numFmtId="0" fontId="12" fillId="0" borderId="7" xfId="2" applyFont="1" applyBorder="1" applyAlignment="1">
      <alignment horizontal="right" vertical="top"/>
    </xf>
    <xf numFmtId="0" fontId="12" fillId="0" borderId="7" xfId="2" applyFont="1" applyBorder="1" applyAlignment="1">
      <alignment wrapText="1"/>
    </xf>
    <xf numFmtId="0" fontId="13" fillId="0" borderId="7" xfId="2" applyFont="1" applyBorder="1" applyAlignment="1">
      <alignment horizontal="right"/>
    </xf>
    <xf numFmtId="0" fontId="13" fillId="0" borderId="7" xfId="2" applyFont="1" applyBorder="1" applyAlignment="1">
      <alignment horizontal="right" vertical="top"/>
    </xf>
    <xf numFmtId="0" fontId="13" fillId="0" borderId="7" xfId="2" applyFont="1" applyBorder="1" applyAlignment="1">
      <alignment horizontal="center" vertical="top"/>
    </xf>
    <xf numFmtId="0" fontId="13" fillId="0" borderId="2" xfId="2" applyFont="1" applyBorder="1" applyAlignment="1">
      <alignment vertical="top"/>
    </xf>
    <xf numFmtId="0" fontId="13" fillId="0" borderId="2" xfId="2" applyFont="1" applyBorder="1" applyAlignment="1">
      <alignment wrapText="1"/>
    </xf>
    <xf numFmtId="3" fontId="13" fillId="2" borderId="2" xfId="2" applyNumberFormat="1" applyFont="1" applyFill="1" applyBorder="1" applyAlignment="1">
      <alignment horizontal="right"/>
    </xf>
    <xf numFmtId="3" fontId="13" fillId="0" borderId="2" xfId="2" applyNumberFormat="1" applyFont="1" applyBorder="1" applyAlignment="1">
      <alignment horizontal="right"/>
    </xf>
    <xf numFmtId="0" fontId="16" fillId="0" borderId="2" xfId="11" applyBorder="1" applyAlignment="1" applyProtection="1">
      <alignment horizontal="center" vertical="top"/>
    </xf>
    <xf numFmtId="167" fontId="13" fillId="2" borderId="2" xfId="2" applyNumberFormat="1" applyFont="1" applyFill="1" applyBorder="1" applyAlignment="1">
      <alignment horizontal="right"/>
    </xf>
    <xf numFmtId="167" fontId="13" fillId="0" borderId="2" xfId="2" applyNumberFormat="1" applyFont="1" applyBorder="1" applyAlignment="1">
      <alignment horizontal="right"/>
    </xf>
    <xf numFmtId="0" fontId="13" fillId="0" borderId="2" xfId="2" applyFont="1" applyBorder="1" applyAlignment="1">
      <alignment horizontal="left" vertical="top"/>
    </xf>
    <xf numFmtId="0" fontId="13" fillId="0" borderId="2" xfId="2" applyFont="1" applyBorder="1" applyAlignment="1">
      <alignment horizontal="right" vertical="top"/>
    </xf>
    <xf numFmtId="0" fontId="14" fillId="0" borderId="2" xfId="2" applyFont="1" applyBorder="1" applyAlignment="1">
      <alignment vertical="top"/>
    </xf>
    <xf numFmtId="0" fontId="14" fillId="0" borderId="2" xfId="2" applyFont="1" applyBorder="1" applyAlignment="1">
      <alignment wrapText="1"/>
    </xf>
    <xf numFmtId="39" fontId="13" fillId="0" borderId="2" xfId="2" applyNumberFormat="1" applyFont="1" applyBorder="1" applyAlignment="1">
      <alignment horizontal="right"/>
    </xf>
    <xf numFmtId="0" fontId="12" fillId="0" borderId="2" xfId="2" applyFont="1" applyBorder="1" applyAlignment="1">
      <alignment horizontal="right" vertical="top"/>
    </xf>
    <xf numFmtId="0" fontId="12" fillId="0" borderId="2" xfId="2" applyFont="1" applyBorder="1" applyAlignment="1">
      <alignment wrapText="1"/>
    </xf>
    <xf numFmtId="165" fontId="13" fillId="0" borderId="2" xfId="2" applyNumberFormat="1" applyFont="1" applyBorder="1" applyAlignment="1">
      <alignment horizontal="right"/>
    </xf>
    <xf numFmtId="0" fontId="13" fillId="0" borderId="2" xfId="2" applyFont="1" applyBorder="1" applyAlignment="1">
      <alignment horizontal="center" vertical="top"/>
    </xf>
    <xf numFmtId="3" fontId="13" fillId="3" borderId="2" xfId="2" applyNumberFormat="1" applyFont="1" applyFill="1" applyBorder="1" applyAlignment="1">
      <alignment horizontal="right"/>
    </xf>
    <xf numFmtId="3" fontId="13" fillId="3" borderId="2" xfId="2" applyNumberFormat="1" applyFont="1" applyFill="1" applyBorder="1" applyAlignment="1">
      <alignment horizontal="right" vertical="top"/>
    </xf>
    <xf numFmtId="167" fontId="13" fillId="3" borderId="2" xfId="2" applyNumberFormat="1" applyFont="1" applyFill="1" applyBorder="1" applyAlignment="1">
      <alignment horizontal="right"/>
    </xf>
    <xf numFmtId="167" fontId="13" fillId="0" borderId="2" xfId="2" applyNumberFormat="1" applyFont="1" applyBorder="1" applyAlignment="1">
      <alignment horizontal="right" vertical="top"/>
    </xf>
    <xf numFmtId="0" fontId="14" fillId="0" borderId="2" xfId="2" applyFont="1" applyBorder="1" applyAlignment="1">
      <alignment horizontal="right" vertical="top"/>
    </xf>
    <xf numFmtId="167" fontId="13" fillId="3" borderId="2" xfId="2" applyNumberFormat="1" applyFont="1" applyFill="1" applyBorder="1" applyAlignment="1">
      <alignment horizontal="right" vertical="top"/>
    </xf>
    <xf numFmtId="0" fontId="16" fillId="0" borderId="0" xfId="11" applyAlignment="1" applyProtection="1">
      <alignment horizontal="center"/>
    </xf>
    <xf numFmtId="170" fontId="13" fillId="0" borderId="2" xfId="2" applyNumberFormat="1" applyFont="1" applyBorder="1" applyAlignment="1">
      <alignment horizontal="right"/>
    </xf>
    <xf numFmtId="170" fontId="13" fillId="2" borderId="2" xfId="2" applyNumberFormat="1" applyFont="1" applyFill="1" applyBorder="1"/>
    <xf numFmtId="170" fontId="13" fillId="2" borderId="2" xfId="2" applyNumberFormat="1" applyFont="1" applyFill="1" applyBorder="1" applyAlignment="1">
      <alignment horizontal="right"/>
    </xf>
    <xf numFmtId="0" fontId="13" fillId="2" borderId="2" xfId="2" applyFont="1" applyFill="1" applyBorder="1"/>
    <xf numFmtId="165" fontId="13" fillId="2" borderId="2" xfId="2" applyNumberFormat="1" applyFont="1" applyFill="1" applyBorder="1" applyAlignment="1">
      <alignment horizontal="right"/>
    </xf>
    <xf numFmtId="1" fontId="13" fillId="0" borderId="2" xfId="2" applyNumberFormat="1" applyFont="1" applyBorder="1" applyAlignment="1">
      <alignment horizontal="right" vertical="top"/>
    </xf>
    <xf numFmtId="0" fontId="18" fillId="0" borderId="2" xfId="12" applyBorder="1" applyAlignment="1" applyProtection="1">
      <alignment horizontal="center" vertical="top"/>
    </xf>
    <xf numFmtId="0" fontId="13" fillId="0" borderId="2" xfId="2" applyFont="1" applyBorder="1" applyAlignment="1">
      <alignment horizontal="right"/>
    </xf>
    <xf numFmtId="165" fontId="13" fillId="0" borderId="2" xfId="2" applyNumberFormat="1" applyFont="1" applyBorder="1" applyAlignment="1">
      <alignment horizontal="right" vertical="top"/>
    </xf>
    <xf numFmtId="0" fontId="13" fillId="2" borderId="2" xfId="2" applyFont="1" applyFill="1" applyBorder="1" applyAlignment="1">
      <alignment horizontal="right"/>
    </xf>
    <xf numFmtId="165" fontId="13" fillId="2" borderId="2" xfId="2" applyNumberFormat="1" applyFont="1" applyFill="1" applyBorder="1" applyAlignment="1">
      <alignment horizontal="right" vertical="top"/>
    </xf>
    <xf numFmtId="37" fontId="13" fillId="0" borderId="2" xfId="2" applyNumberFormat="1" applyFont="1" applyBorder="1" applyAlignment="1">
      <alignment horizontal="right" vertical="top"/>
    </xf>
    <xf numFmtId="3" fontId="13" fillId="0" borderId="2" xfId="2" quotePrefix="1" applyNumberFormat="1" applyFont="1" applyBorder="1" applyAlignment="1">
      <alignment horizontal="right" vertical="top"/>
    </xf>
    <xf numFmtId="3" fontId="13" fillId="0" borderId="2" xfId="2" applyNumberFormat="1" applyFont="1" applyBorder="1" applyAlignment="1">
      <alignment horizontal="right" vertical="top"/>
    </xf>
    <xf numFmtId="3" fontId="13" fillId="2" borderId="2" xfId="2" applyNumberFormat="1" applyFont="1" applyFill="1" applyBorder="1" applyAlignment="1">
      <alignment horizontal="right" vertical="top"/>
    </xf>
    <xf numFmtId="0" fontId="13" fillId="0" borderId="0" xfId="2" applyFont="1" applyAlignment="1">
      <alignment horizontal="center"/>
    </xf>
    <xf numFmtId="37" fontId="13" fillId="0" borderId="2" xfId="2" applyNumberFormat="1" applyFont="1" applyBorder="1"/>
    <xf numFmtId="167" fontId="13" fillId="0" borderId="2" xfId="2" applyNumberFormat="1" applyFont="1" applyBorder="1"/>
    <xf numFmtId="164" fontId="13" fillId="2" borderId="2" xfId="2" applyNumberFormat="1" applyFont="1" applyFill="1" applyBorder="1" applyAlignment="1">
      <alignment horizontal="right"/>
    </xf>
    <xf numFmtId="37" fontId="13" fillId="0" borderId="2" xfId="2" applyNumberFormat="1" applyFont="1" applyBorder="1" applyAlignment="1">
      <alignment horizontal="right"/>
    </xf>
    <xf numFmtId="0" fontId="13" fillId="0" borderId="8" xfId="2" applyFont="1" applyBorder="1" applyAlignment="1">
      <alignment wrapText="1"/>
    </xf>
    <xf numFmtId="0" fontId="19" fillId="0" borderId="0" xfId="2" applyFont="1"/>
    <xf numFmtId="0" fontId="13" fillId="0" borderId="2" xfId="2" applyFont="1" applyBorder="1" applyAlignment="1">
      <alignment vertical="top" wrapText="1"/>
    </xf>
    <xf numFmtId="0" fontId="14" fillId="0" borderId="8" xfId="2" applyFont="1" applyBorder="1" applyAlignment="1">
      <alignment vertical="top"/>
    </xf>
    <xf numFmtId="0" fontId="14" fillId="0" borderId="8" xfId="2" applyFont="1" applyBorder="1" applyAlignment="1">
      <alignment wrapText="1"/>
    </xf>
    <xf numFmtId="0" fontId="13" fillId="0" borderId="8" xfId="2" applyFont="1" applyBorder="1" applyAlignment="1">
      <alignment horizontal="right"/>
    </xf>
    <xf numFmtId="0" fontId="20" fillId="0" borderId="8" xfId="11" applyFont="1" applyBorder="1" applyAlignment="1" applyProtection="1">
      <alignment horizontal="center" vertical="top"/>
    </xf>
    <xf numFmtId="0" fontId="12" fillId="0" borderId="0" xfId="2" applyFont="1" applyAlignment="1">
      <alignment wrapText="1"/>
    </xf>
    <xf numFmtId="0" fontId="13" fillId="0" borderId="0" xfId="2" applyFont="1" applyAlignment="1">
      <alignment wrapText="1"/>
    </xf>
    <xf numFmtId="39" fontId="13" fillId="2" borderId="2" xfId="2" applyNumberFormat="1" applyFont="1" applyFill="1" applyBorder="1"/>
    <xf numFmtId="168" fontId="13" fillId="0" borderId="2" xfId="2" applyNumberFormat="1" applyFont="1" applyBorder="1"/>
    <xf numFmtId="3" fontId="13" fillId="0" borderId="2" xfId="2" applyNumberFormat="1" applyFont="1" applyBorder="1"/>
    <xf numFmtId="165" fontId="13" fillId="4" borderId="2" xfId="2" applyNumberFormat="1" applyFont="1" applyFill="1" applyBorder="1" applyAlignment="1">
      <alignment horizontal="right"/>
    </xf>
    <xf numFmtId="0" fontId="12" fillId="0" borderId="2" xfId="2" applyFont="1" applyBorder="1" applyAlignment="1">
      <alignment vertical="top"/>
    </xf>
    <xf numFmtId="2" fontId="13" fillId="0" borderId="2" xfId="2" applyNumberFormat="1" applyFont="1" applyBorder="1" applyAlignment="1">
      <alignment horizontal="right"/>
    </xf>
    <xf numFmtId="1" fontId="13" fillId="2" borderId="2" xfId="2" applyNumberFormat="1" applyFont="1" applyFill="1" applyBorder="1" applyAlignment="1">
      <alignment horizontal="right"/>
    </xf>
    <xf numFmtId="167" fontId="13" fillId="2" borderId="2" xfId="2" applyNumberFormat="1" applyFont="1" applyFill="1" applyBorder="1" applyAlignment="1">
      <alignment vertical="center"/>
    </xf>
    <xf numFmtId="167" fontId="13" fillId="0" borderId="2" xfId="2" applyNumberFormat="1" applyFont="1" applyBorder="1" applyAlignment="1">
      <alignment vertical="center"/>
    </xf>
    <xf numFmtId="0" fontId="17" fillId="0" borderId="2" xfId="2" applyFont="1" applyBorder="1" applyAlignment="1">
      <alignment wrapText="1"/>
    </xf>
    <xf numFmtId="0" fontId="17" fillId="0" borderId="2" xfId="2" applyFont="1" applyBorder="1" applyAlignment="1">
      <alignment horizontal="left" vertical="top" wrapText="1"/>
    </xf>
    <xf numFmtId="167" fontId="13" fillId="2" borderId="0" xfId="2" applyNumberFormat="1" applyFont="1" applyFill="1" applyAlignment="1">
      <alignment horizontal="right"/>
    </xf>
    <xf numFmtId="167" fontId="13" fillId="0" borderId="0" xfId="2" applyNumberFormat="1" applyFont="1" applyAlignment="1">
      <alignment horizontal="right"/>
    </xf>
    <xf numFmtId="167" fontId="13" fillId="2" borderId="0" xfId="2" applyNumberFormat="1" applyFont="1" applyFill="1"/>
    <xf numFmtId="0" fontId="13" fillId="0" borderId="2" xfId="2" applyFont="1" applyBorder="1" applyAlignment="1">
      <alignment horizontal="left" vertical="top" wrapText="1"/>
    </xf>
    <xf numFmtId="167" fontId="13" fillId="2" borderId="2" xfId="2" applyNumberFormat="1" applyFont="1" applyFill="1" applyBorder="1"/>
    <xf numFmtId="0" fontId="21" fillId="0" borderId="0" xfId="0" applyFont="1" applyAlignment="1">
      <alignment horizontal="left" vertical="center"/>
    </xf>
    <xf numFmtId="0" fontId="13" fillId="0" borderId="2" xfId="2" applyFont="1" applyBorder="1" applyAlignment="1">
      <alignment vertical="center" wrapText="1"/>
    </xf>
    <xf numFmtId="0" fontId="22" fillId="0" borderId="0" xfId="12" applyFont="1" applyAlignment="1">
      <alignment horizontal="center" vertical="center"/>
    </xf>
    <xf numFmtId="0" fontId="13" fillId="0" borderId="8" xfId="2" applyFont="1" applyBorder="1" applyAlignment="1">
      <alignment vertical="top" wrapText="1"/>
    </xf>
    <xf numFmtId="167" fontId="13" fillId="2" borderId="8" xfId="2" applyNumberFormat="1" applyFont="1" applyFill="1" applyBorder="1"/>
    <xf numFmtId="0" fontId="18" fillId="0" borderId="8" xfId="12" applyBorder="1" applyAlignment="1" applyProtection="1">
      <alignment horizontal="center" vertical="top"/>
    </xf>
    <xf numFmtId="0" fontId="3" fillId="0" borderId="0" xfId="1" applyFont="1" applyAlignment="1">
      <alignment horizontal="left" vertical="center"/>
    </xf>
    <xf numFmtId="0" fontId="3" fillId="0" borderId="0" xfId="1" quotePrefix="1" applyFont="1" applyAlignment="1">
      <alignment horizontal="left" vertical="center"/>
    </xf>
    <xf numFmtId="0" fontId="2" fillId="0" borderId="8" xfId="1" applyFont="1" applyBorder="1" applyAlignment="1">
      <alignment horizontal="centerContinuous" vertical="center"/>
    </xf>
    <xf numFmtId="0" fontId="2" fillId="0" borderId="2" xfId="1" applyFont="1" applyBorder="1" applyAlignment="1">
      <alignment horizontal="centerContinuous" vertical="center"/>
    </xf>
    <xf numFmtId="0" fontId="2" fillId="0" borderId="9" xfId="1" quotePrefix="1" applyFont="1" applyBorder="1" applyAlignment="1">
      <alignment horizontal="center" vertical="center"/>
    </xf>
    <xf numFmtId="169" fontId="2" fillId="0" borderId="2" xfId="6" applyNumberFormat="1" applyFont="1" applyBorder="1" applyAlignment="1">
      <alignment vertical="center"/>
    </xf>
    <xf numFmtId="0" fontId="3" fillId="0" borderId="2" xfId="1" applyFont="1" applyBorder="1" applyAlignment="1">
      <alignment vertical="top" wrapText="1"/>
    </xf>
    <xf numFmtId="169" fontId="2" fillId="0" borderId="2" xfId="6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right" vertical="center"/>
    </xf>
    <xf numFmtId="0" fontId="2" fillId="0" borderId="2" xfId="1" applyFont="1" applyBorder="1" applyAlignment="1">
      <alignment horizontal="left" vertical="center"/>
    </xf>
    <xf numFmtId="0" fontId="23" fillId="0" borderId="0" xfId="1" applyFont="1" applyAlignment="1">
      <alignment vertical="center"/>
    </xf>
    <xf numFmtId="0" fontId="2" fillId="0" borderId="24" xfId="1" applyFont="1" applyBorder="1" applyAlignment="1">
      <alignment horizontal="centerContinuous" vertical="center"/>
    </xf>
    <xf numFmtId="0" fontId="2" fillId="0" borderId="37" xfId="1" applyFont="1" applyBorder="1" applyAlignment="1">
      <alignment horizontal="centerContinuous" vertical="center"/>
    </xf>
    <xf numFmtId="0" fontId="3" fillId="0" borderId="3" xfId="1" applyFont="1" applyBorder="1" applyAlignment="1">
      <alignment vertical="center"/>
    </xf>
    <xf numFmtId="0" fontId="6" fillId="0" borderId="8" xfId="1" applyFont="1" applyBorder="1" applyAlignment="1">
      <alignment horizontal="center" vertical="center"/>
    </xf>
    <xf numFmtId="0" fontId="7" fillId="0" borderId="3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37" fontId="2" fillId="0" borderId="9" xfId="5" applyNumberFormat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168" fontId="2" fillId="0" borderId="8" xfId="5" applyNumberFormat="1" applyFont="1" applyBorder="1" applyAlignment="1">
      <alignment vertical="center"/>
    </xf>
    <xf numFmtId="0" fontId="2" fillId="0" borderId="3" xfId="1" applyFont="1" applyBorder="1" applyAlignment="1">
      <alignment horizontal="left" vertical="center"/>
    </xf>
    <xf numFmtId="0" fontId="24" fillId="0" borderId="3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/>
    </xf>
    <xf numFmtId="37" fontId="3" fillId="0" borderId="2" xfId="5" applyNumberFormat="1" applyFont="1" applyBorder="1" applyAlignment="1">
      <alignment vertical="center"/>
    </xf>
    <xf numFmtId="0" fontId="3" fillId="0" borderId="3" xfId="1" applyFont="1" applyBorder="1" applyAlignment="1">
      <alignment horizontal="left" vertical="center"/>
    </xf>
    <xf numFmtId="0" fontId="3" fillId="0" borderId="10" xfId="1" applyFont="1" applyBorder="1" applyAlignment="1">
      <alignment vertical="center"/>
    </xf>
    <xf numFmtId="37" fontId="3" fillId="0" borderId="9" xfId="5" applyNumberFormat="1" applyFont="1" applyBorder="1" applyAlignment="1">
      <alignment vertical="center"/>
    </xf>
    <xf numFmtId="0" fontId="3" fillId="0" borderId="13" xfId="1" applyFont="1" applyBorder="1" applyAlignment="1">
      <alignment vertical="center"/>
    </xf>
    <xf numFmtId="37" fontId="3" fillId="0" borderId="12" xfId="5" applyNumberFormat="1" applyFont="1" applyBorder="1" applyAlignment="1">
      <alignment vertical="center"/>
    </xf>
    <xf numFmtId="0" fontId="2" fillId="0" borderId="0" xfId="2" quotePrefix="1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3" fillId="0" borderId="0" xfId="2" applyFont="1"/>
    <xf numFmtId="0" fontId="2" fillId="0" borderId="0" xfId="2" applyFont="1" applyAlignment="1">
      <alignment vertical="center"/>
    </xf>
    <xf numFmtId="0" fontId="2" fillId="0" borderId="0" xfId="2" applyFont="1" applyAlignment="1">
      <alignment horizontal="centerContinuous" vertical="center"/>
    </xf>
    <xf numFmtId="0" fontId="3" fillId="0" borderId="0" xfId="2" applyFont="1" applyAlignment="1">
      <alignment vertical="center"/>
    </xf>
    <xf numFmtId="0" fontId="2" fillId="0" borderId="9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7" fillId="0" borderId="0" xfId="2" applyFont="1" applyAlignment="1">
      <alignment vertical="center"/>
    </xf>
    <xf numFmtId="0" fontId="3" fillId="0" borderId="2" xfId="2" applyFont="1" applyBorder="1" applyAlignment="1">
      <alignment vertical="center"/>
    </xf>
    <xf numFmtId="37" fontId="3" fillId="0" borderId="2" xfId="13" applyNumberFormat="1" applyFont="1" applyBorder="1" applyAlignment="1">
      <alignment vertical="center"/>
    </xf>
    <xf numFmtId="168" fontId="3" fillId="0" borderId="2" xfId="13" applyNumberFormat="1" applyFont="1" applyBorder="1" applyAlignment="1">
      <alignment vertical="center"/>
    </xf>
    <xf numFmtId="0" fontId="3" fillId="0" borderId="4" xfId="2" applyFont="1" applyBorder="1" applyAlignment="1">
      <alignment vertical="center"/>
    </xf>
    <xf numFmtId="0" fontId="3" fillId="0" borderId="8" xfId="2" applyFont="1" applyBorder="1" applyAlignment="1">
      <alignment vertical="center"/>
    </xf>
    <xf numFmtId="37" fontId="3" fillId="0" borderId="8" xfId="13" applyNumberFormat="1" applyFont="1" applyBorder="1" applyAlignment="1">
      <alignment vertical="center"/>
    </xf>
    <xf numFmtId="37" fontId="2" fillId="0" borderId="12" xfId="13" applyNumberFormat="1" applyFont="1" applyBorder="1" applyAlignment="1">
      <alignment vertical="center"/>
    </xf>
    <xf numFmtId="168" fontId="2" fillId="0" borderId="12" xfId="13" applyNumberFormat="1" applyFont="1" applyBorder="1" applyAlignment="1">
      <alignment vertical="center"/>
    </xf>
    <xf numFmtId="0" fontId="1" fillId="0" borderId="0" xfId="2" applyAlignment="1">
      <alignment vertical="center"/>
    </xf>
    <xf numFmtId="0" fontId="2" fillId="0" borderId="43" xfId="1" applyFont="1" applyBorder="1" applyAlignment="1">
      <alignment horizontal="center" vertical="center" wrapText="1"/>
    </xf>
    <xf numFmtId="169" fontId="3" fillId="0" borderId="3" xfId="6" applyNumberFormat="1" applyFont="1" applyBorder="1" applyAlignment="1">
      <alignment vertical="center"/>
    </xf>
    <xf numFmtId="37" fontId="3" fillId="0" borderId="3" xfId="6" applyNumberFormat="1" applyFont="1" applyBorder="1" applyAlignment="1">
      <alignment vertical="center"/>
    </xf>
    <xf numFmtId="168" fontId="3" fillId="0" borderId="7" xfId="1" applyNumberFormat="1" applyFont="1" applyBorder="1" applyAlignment="1">
      <alignment vertical="center"/>
    </xf>
    <xf numFmtId="168" fontId="3" fillId="0" borderId="15" xfId="1" applyNumberFormat="1" applyFont="1" applyBorder="1" applyAlignment="1">
      <alignment vertical="center"/>
    </xf>
    <xf numFmtId="168" fontId="3" fillId="0" borderId="2" xfId="1" applyNumberFormat="1" applyFont="1" applyBorder="1" applyAlignment="1">
      <alignment vertical="center"/>
    </xf>
    <xf numFmtId="168" fontId="3" fillId="0" borderId="14" xfId="1" applyNumberFormat="1" applyFont="1" applyBorder="1" applyAlignment="1">
      <alignment vertical="center"/>
    </xf>
    <xf numFmtId="0" fontId="3" fillId="0" borderId="5" xfId="1" applyFont="1" applyBorder="1" applyAlignment="1">
      <alignment vertical="center"/>
    </xf>
    <xf numFmtId="169" fontId="2" fillId="0" borderId="12" xfId="1" applyNumberFormat="1" applyFont="1" applyBorder="1" applyAlignment="1">
      <alignment vertical="center"/>
    </xf>
    <xf numFmtId="37" fontId="2" fillId="0" borderId="12" xfId="1" applyNumberFormat="1" applyFont="1" applyBorder="1" applyAlignment="1">
      <alignment vertical="center"/>
    </xf>
    <xf numFmtId="168" fontId="2" fillId="0" borderId="12" xfId="1" applyNumberFormat="1" applyFont="1" applyBorder="1" applyAlignment="1">
      <alignment vertical="center"/>
    </xf>
    <xf numFmtId="168" fontId="2" fillId="0" borderId="17" xfId="1" applyNumberFormat="1" applyFont="1" applyBorder="1" applyAlignment="1">
      <alignment vertical="center"/>
    </xf>
    <xf numFmtId="0" fontId="27" fillId="0" borderId="0" xfId="1" applyFont="1" applyAlignment="1">
      <alignment horizontal="left" vertical="center"/>
    </xf>
    <xf numFmtId="0" fontId="2" fillId="0" borderId="10" xfId="1" applyFont="1" applyBorder="1" applyAlignment="1">
      <alignment horizontal="centerContinuous" vertical="center"/>
    </xf>
    <xf numFmtId="168" fontId="3" fillId="0" borderId="9" xfId="6" applyNumberFormat="1" applyFont="1" applyBorder="1" applyAlignment="1">
      <alignment vertical="center"/>
    </xf>
    <xf numFmtId="37" fontId="3" fillId="0" borderId="12" xfId="6" applyNumberFormat="1" applyFont="1" applyBorder="1" applyAlignment="1">
      <alignment horizontal="center" vertical="center"/>
    </xf>
    <xf numFmtId="37" fontId="3" fillId="0" borderId="12" xfId="6" applyNumberFormat="1" applyFont="1" applyBorder="1" applyAlignment="1">
      <alignment vertical="center"/>
    </xf>
    <xf numFmtId="0" fontId="6" fillId="0" borderId="7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3" fillId="0" borderId="7" xfId="1" applyFont="1" applyBorder="1" applyAlignment="1">
      <alignment vertical="center"/>
    </xf>
    <xf numFmtId="37" fontId="3" fillId="0" borderId="15" xfId="14" applyNumberFormat="1" applyFont="1" applyBorder="1" applyAlignment="1">
      <alignment horizontal="center" vertical="center"/>
    </xf>
    <xf numFmtId="0" fontId="2" fillId="0" borderId="0" xfId="15" applyFont="1" applyAlignment="1">
      <alignment wrapText="1"/>
    </xf>
    <xf numFmtId="37" fontId="3" fillId="0" borderId="14" xfId="14" applyNumberFormat="1" applyFont="1" applyBorder="1" applyAlignment="1">
      <alignment horizontal="center" vertical="center"/>
    </xf>
    <xf numFmtId="0" fontId="3" fillId="0" borderId="0" xfId="15" applyFont="1" applyAlignment="1">
      <alignment wrapText="1"/>
    </xf>
    <xf numFmtId="37" fontId="3" fillId="0" borderId="2" xfId="5" applyNumberFormat="1" applyFont="1" applyBorder="1" applyAlignment="1">
      <alignment horizontal="center" vertical="center"/>
    </xf>
    <xf numFmtId="10" fontId="2" fillId="0" borderId="12" xfId="16" applyNumberFormat="1" applyFont="1" applyBorder="1" applyAlignment="1">
      <alignment vertical="center"/>
    </xf>
    <xf numFmtId="37" fontId="3" fillId="0" borderId="0" xfId="5" applyNumberFormat="1" applyFont="1" applyAlignment="1">
      <alignment vertical="center"/>
    </xf>
    <xf numFmtId="0" fontId="2" fillId="0" borderId="0" xfId="0" quotePrefix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164" fontId="3" fillId="0" borderId="0" xfId="5" applyFont="1" applyAlignment="1">
      <alignment vertical="center"/>
    </xf>
    <xf numFmtId="0" fontId="28" fillId="0" borderId="0" xfId="15" applyFont="1" applyAlignment="1">
      <alignment wrapText="1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" fillId="0" borderId="0" xfId="15" applyAlignment="1">
      <alignment wrapText="1"/>
    </xf>
    <xf numFmtId="10" fontId="2" fillId="0" borderId="12" xfId="10" applyNumberFormat="1" applyFont="1" applyBorder="1" applyAlignment="1">
      <alignment vertical="center"/>
    </xf>
    <xf numFmtId="0" fontId="3" fillId="0" borderId="0" xfId="0" quotePrefix="1" applyFont="1" applyAlignment="1">
      <alignment horizontal="left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0" xfId="1" applyFont="1" applyAlignment="1">
      <alignment horizontal="center" vertical="center"/>
    </xf>
    <xf numFmtId="0" fontId="32" fillId="0" borderId="0" xfId="1" applyFont="1" applyAlignment="1">
      <alignment vertical="center"/>
    </xf>
    <xf numFmtId="0" fontId="3" fillId="0" borderId="11" xfId="1" applyFont="1" applyBorder="1" applyAlignment="1">
      <alignment vertical="center"/>
    </xf>
    <xf numFmtId="37" fontId="3" fillId="0" borderId="15" xfId="4" applyNumberFormat="1" applyFont="1" applyBorder="1" applyAlignment="1">
      <alignment horizontal="left" vertical="top"/>
    </xf>
    <xf numFmtId="37" fontId="3" fillId="0" borderId="7" xfId="4" applyNumberFormat="1" applyFont="1" applyBorder="1" applyAlignment="1">
      <alignment horizontal="left" vertical="top"/>
    </xf>
    <xf numFmtId="37" fontId="3" fillId="0" borderId="2" xfId="4" applyNumberFormat="1" applyFont="1" applyBorder="1" applyAlignment="1">
      <alignment horizontal="left" vertical="top"/>
    </xf>
    <xf numFmtId="0" fontId="3" fillId="0" borderId="9" xfId="1" applyFont="1" applyBorder="1" applyAlignment="1">
      <alignment vertical="center"/>
    </xf>
    <xf numFmtId="37" fontId="3" fillId="0" borderId="9" xfId="4" applyNumberFormat="1" applyFont="1" applyBorder="1" applyAlignment="1">
      <alignment horizontal="left" vertical="top"/>
    </xf>
    <xf numFmtId="37" fontId="3" fillId="0" borderId="14" xfId="4" applyNumberFormat="1" applyFont="1" applyBorder="1" applyAlignment="1">
      <alignment horizontal="left" vertical="top"/>
    </xf>
    <xf numFmtId="37" fontId="3" fillId="0" borderId="8" xfId="4" applyNumberFormat="1" applyFont="1" applyBorder="1" applyAlignment="1">
      <alignment horizontal="left" vertical="top"/>
    </xf>
    <xf numFmtId="37" fontId="3" fillId="0" borderId="43" xfId="4" applyNumberFormat="1" applyFont="1" applyBorder="1" applyAlignment="1">
      <alignment horizontal="left" vertical="top"/>
    </xf>
    <xf numFmtId="37" fontId="2" fillId="2" borderId="12" xfId="1" applyNumberFormat="1" applyFont="1" applyFill="1" applyBorder="1" applyAlignment="1">
      <alignment vertical="center"/>
    </xf>
    <xf numFmtId="167" fontId="2" fillId="0" borderId="12" xfId="1" applyNumberFormat="1" applyFont="1" applyBorder="1" applyAlignment="1">
      <alignment vertical="center"/>
    </xf>
    <xf numFmtId="167" fontId="2" fillId="0" borderId="0" xfId="1" applyNumberFormat="1" applyFont="1" applyAlignment="1">
      <alignment vertical="center"/>
    </xf>
    <xf numFmtId="2" fontId="2" fillId="0" borderId="8" xfId="1" applyNumberFormat="1" applyFont="1" applyBorder="1" applyAlignment="1">
      <alignment horizontal="center" vertical="center" wrapText="1"/>
    </xf>
    <xf numFmtId="1" fontId="6" fillId="0" borderId="9" xfId="1" applyNumberFormat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vertical="center"/>
    </xf>
    <xf numFmtId="3" fontId="3" fillId="0" borderId="9" xfId="4" applyNumberFormat="1" applyFont="1" applyBorder="1" applyAlignment="1">
      <alignment horizontal="center"/>
    </xf>
    <xf numFmtId="1" fontId="2" fillId="0" borderId="12" xfId="4" applyNumberFormat="1" applyFont="1" applyFill="1" applyBorder="1" applyAlignment="1">
      <alignment horizontal="center"/>
    </xf>
    <xf numFmtId="167" fontId="2" fillId="0" borderId="12" xfId="1" applyNumberFormat="1" applyFont="1" applyBorder="1" applyAlignment="1">
      <alignment horizontal="center"/>
    </xf>
    <xf numFmtId="1" fontId="3" fillId="0" borderId="0" xfId="4" applyNumberFormat="1" applyFont="1" applyAlignment="1">
      <alignment vertical="center"/>
    </xf>
    <xf numFmtId="0" fontId="3" fillId="0" borderId="1" xfId="1" applyFont="1" applyBorder="1" applyAlignment="1">
      <alignment horizontal="center" vertical="center"/>
    </xf>
    <xf numFmtId="0" fontId="3" fillId="0" borderId="9" xfId="1" applyFont="1" applyBorder="1" applyAlignment="1">
      <alignment horizontal="center"/>
    </xf>
    <xf numFmtId="0" fontId="2" fillId="2" borderId="12" xfId="1" applyFont="1" applyFill="1" applyBorder="1" applyAlignment="1">
      <alignment horizontal="center"/>
    </xf>
    <xf numFmtId="167" fontId="2" fillId="2" borderId="12" xfId="1" applyNumberFormat="1" applyFont="1" applyFill="1" applyBorder="1" applyAlignment="1">
      <alignment horizontal="center"/>
    </xf>
    <xf numFmtId="1" fontId="3" fillId="0" borderId="0" xfId="24" applyNumberFormat="1" applyFont="1" applyAlignment="1">
      <alignment vertical="center"/>
    </xf>
    <xf numFmtId="0" fontId="2" fillId="0" borderId="9" xfId="1" applyFont="1" applyBorder="1" applyAlignment="1">
      <alignment horizontal="centerContinuous" vertical="center"/>
    </xf>
    <xf numFmtId="0" fontId="3" fillId="0" borderId="9" xfId="1" applyFont="1" applyBorder="1" applyAlignment="1">
      <alignment horizontal="center" vertical="center"/>
    </xf>
    <xf numFmtId="37" fontId="3" fillId="0" borderId="9" xfId="6" applyNumberFormat="1" applyFont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167" fontId="2" fillId="0" borderId="9" xfId="1" applyNumberFormat="1" applyFont="1" applyBorder="1" applyAlignment="1">
      <alignment horizontal="center" vertical="center"/>
    </xf>
    <xf numFmtId="167" fontId="2" fillId="2" borderId="9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Continuous" vertical="center" wrapText="1"/>
    </xf>
    <xf numFmtId="37" fontId="3" fillId="0" borderId="9" xfId="4" applyNumberFormat="1" applyFont="1" applyBorder="1" applyAlignment="1">
      <alignment horizontal="center" vertical="center"/>
    </xf>
    <xf numFmtId="37" fontId="3" fillId="0" borderId="0" xfId="18" applyNumberFormat="1" applyFont="1" applyBorder="1" applyAlignment="1">
      <alignment vertical="center"/>
    </xf>
    <xf numFmtId="169" fontId="2" fillId="2" borderId="13" xfId="1" applyNumberFormat="1" applyFont="1" applyFill="1" applyBorder="1" applyAlignment="1">
      <alignment vertical="center"/>
    </xf>
    <xf numFmtId="169" fontId="2" fillId="2" borderId="17" xfId="1" applyNumberFormat="1" applyFont="1" applyFill="1" applyBorder="1" applyAlignment="1">
      <alignment vertical="center"/>
    </xf>
    <xf numFmtId="37" fontId="2" fillId="0" borderId="9" xfId="6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0" fillId="0" borderId="0" xfId="15" applyFont="1"/>
    <xf numFmtId="37" fontId="3" fillId="0" borderId="15" xfId="5" applyNumberFormat="1" applyFont="1" applyBorder="1" applyAlignment="1">
      <alignment horizontal="center" vertical="center"/>
    </xf>
    <xf numFmtId="37" fontId="3" fillId="0" borderId="14" xfId="5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2" fillId="0" borderId="43" xfId="1" applyFont="1" applyBorder="1" applyAlignment="1">
      <alignment vertical="center"/>
    </xf>
    <xf numFmtId="0" fontId="6" fillId="0" borderId="9" xfId="1" quotePrefix="1" applyFont="1" applyBorder="1" applyAlignment="1">
      <alignment horizontal="center" vertical="center"/>
    </xf>
    <xf numFmtId="0" fontId="6" fillId="0" borderId="43" xfId="1" applyFont="1" applyBorder="1" applyAlignment="1">
      <alignment horizontal="center" vertical="center"/>
    </xf>
    <xf numFmtId="3" fontId="3" fillId="0" borderId="14" xfId="4" applyNumberFormat="1" applyFont="1" applyBorder="1" applyAlignment="1">
      <alignment vertical="center"/>
    </xf>
    <xf numFmtId="0" fontId="3" fillId="0" borderId="14" xfId="1" applyFont="1" applyBorder="1" applyAlignment="1">
      <alignment vertical="center"/>
    </xf>
    <xf numFmtId="3" fontId="2" fillId="0" borderId="9" xfId="4" applyNumberFormat="1" applyFont="1" applyBorder="1" applyAlignment="1">
      <alignment vertical="center"/>
    </xf>
    <xf numFmtId="167" fontId="2" fillId="0" borderId="9" xfId="4" applyNumberFormat="1" applyFont="1" applyBorder="1" applyAlignment="1">
      <alignment vertical="center"/>
    </xf>
    <xf numFmtId="1" fontId="2" fillId="2" borderId="13" xfId="4" applyNumberFormat="1" applyFont="1" applyFill="1" applyBorder="1" applyAlignment="1">
      <alignment vertical="center"/>
    </xf>
    <xf numFmtId="2" fontId="2" fillId="2" borderId="16" xfId="4" applyNumberFormat="1" applyFont="1" applyFill="1" applyBorder="1" applyAlignment="1">
      <alignment vertical="center"/>
    </xf>
    <xf numFmtId="1" fontId="2" fillId="2" borderId="16" xfId="4" applyNumberFormat="1" applyFont="1" applyFill="1" applyBorder="1" applyAlignment="1">
      <alignment vertical="center"/>
    </xf>
    <xf numFmtId="167" fontId="2" fillId="0" borderId="17" xfId="4" applyNumberFormat="1" applyFont="1" applyBorder="1" applyAlignment="1">
      <alignment vertical="center"/>
    </xf>
    <xf numFmtId="0" fontId="2" fillId="0" borderId="42" xfId="1" applyFont="1" applyBorder="1" applyAlignment="1">
      <alignment horizontal="centerContinuous" vertical="center"/>
    </xf>
    <xf numFmtId="0" fontId="2" fillId="0" borderId="43" xfId="1" applyFont="1" applyBorder="1" applyAlignment="1">
      <alignment horizontal="centerContinuous" vertical="center"/>
    </xf>
    <xf numFmtId="1" fontId="8" fillId="5" borderId="9" xfId="0" applyNumberFormat="1" applyFont="1" applyFill="1" applyBorder="1" applyAlignment="1">
      <alignment vertical="center"/>
    </xf>
    <xf numFmtId="168" fontId="3" fillId="0" borderId="2" xfId="5" applyNumberFormat="1" applyFont="1" applyBorder="1" applyAlignment="1">
      <alignment vertical="center"/>
    </xf>
    <xf numFmtId="168" fontId="3" fillId="0" borderId="8" xfId="5" applyNumberFormat="1" applyFont="1" applyBorder="1" applyAlignment="1">
      <alignment vertical="center"/>
    </xf>
    <xf numFmtId="37" fontId="3" fillId="0" borderId="8" xfId="5" applyNumberFormat="1" applyFont="1" applyBorder="1" applyAlignment="1">
      <alignment vertical="center"/>
    </xf>
    <xf numFmtId="0" fontId="2" fillId="0" borderId="17" xfId="1" applyFont="1" applyBorder="1" applyAlignment="1">
      <alignment vertical="center"/>
    </xf>
    <xf numFmtId="37" fontId="2" fillId="0" borderId="12" xfId="5" applyNumberFormat="1" applyFont="1" applyBorder="1" applyAlignment="1">
      <alignment vertical="center"/>
    </xf>
    <xf numFmtId="0" fontId="3" fillId="0" borderId="20" xfId="1" applyFont="1" applyBorder="1" applyAlignment="1">
      <alignment horizontal="center" vertical="center"/>
    </xf>
    <xf numFmtId="37" fontId="3" fillId="0" borderId="0" xfId="5" applyNumberFormat="1" applyFont="1" applyBorder="1" applyAlignment="1">
      <alignment vertical="center"/>
    </xf>
    <xf numFmtId="37" fontId="0" fillId="0" borderId="0" xfId="0" applyNumberFormat="1"/>
    <xf numFmtId="0" fontId="3" fillId="0" borderId="0" xfId="1" applyFont="1"/>
    <xf numFmtId="0" fontId="3" fillId="0" borderId="1" xfId="1" applyFont="1" applyBorder="1"/>
    <xf numFmtId="0" fontId="7" fillId="0" borderId="0" xfId="1" applyFont="1"/>
    <xf numFmtId="37" fontId="3" fillId="0" borderId="14" xfId="4" applyNumberFormat="1" applyFont="1" applyBorder="1" applyAlignment="1">
      <alignment vertical="center"/>
    </xf>
    <xf numFmtId="37" fontId="3" fillId="0" borderId="2" xfId="4" applyNumberFormat="1" applyFont="1" applyBorder="1" applyAlignment="1">
      <alignment vertical="center"/>
    </xf>
    <xf numFmtId="168" fontId="3" fillId="0" borderId="2" xfId="4" applyNumberFormat="1" applyFont="1" applyBorder="1" applyAlignment="1">
      <alignment vertical="center"/>
    </xf>
    <xf numFmtId="37" fontId="2" fillId="0" borderId="12" xfId="4" applyNumberFormat="1" applyFont="1" applyBorder="1" applyAlignment="1">
      <alignment vertical="center"/>
    </xf>
    <xf numFmtId="168" fontId="2" fillId="0" borderId="12" xfId="4" applyNumberFormat="1" applyFont="1" applyBorder="1" applyAlignment="1">
      <alignment vertical="center"/>
    </xf>
    <xf numFmtId="0" fontId="3" fillId="0" borderId="20" xfId="1" applyFont="1" applyBorder="1"/>
    <xf numFmtId="2" fontId="2" fillId="0" borderId="6" xfId="1" applyNumberFormat="1" applyFont="1" applyBorder="1" applyAlignment="1">
      <alignment horizontal="center" vertical="center" wrapText="1"/>
    </xf>
    <xf numFmtId="3" fontId="3" fillId="0" borderId="2" xfId="24" applyNumberFormat="1" applyFont="1" applyBorder="1" applyAlignment="1">
      <alignment vertical="center"/>
    </xf>
    <xf numFmtId="167" fontId="3" fillId="0" borderId="2" xfId="24" applyNumberFormat="1" applyFont="1" applyBorder="1" applyAlignment="1">
      <alignment vertical="center"/>
    </xf>
    <xf numFmtId="1" fontId="3" fillId="0" borderId="2" xfId="1" applyNumberFormat="1" applyFont="1" applyBorder="1" applyAlignment="1">
      <alignment vertical="center"/>
    </xf>
    <xf numFmtId="167" fontId="2" fillId="0" borderId="12" xfId="24" applyNumberFormat="1" applyFont="1" applyBorder="1" applyAlignment="1">
      <alignment vertical="center"/>
    </xf>
    <xf numFmtId="0" fontId="1" fillId="0" borderId="0" xfId="1" applyAlignment="1">
      <alignment horizontal="center" vertical="center"/>
    </xf>
    <xf numFmtId="0" fontId="2" fillId="0" borderId="22" xfId="1" applyFont="1" applyBorder="1" applyAlignment="1">
      <alignment horizontal="centerContinuous" vertical="center"/>
    </xf>
    <xf numFmtId="0" fontId="2" fillId="0" borderId="23" xfId="1" applyFont="1" applyBorder="1" applyAlignment="1">
      <alignment horizontal="centerContinuous" vertical="center"/>
    </xf>
    <xf numFmtId="0" fontId="2" fillId="0" borderId="6" xfId="1" applyFont="1" applyBorder="1" applyAlignment="1">
      <alignment horizontal="center" vertical="center" wrapText="1"/>
    </xf>
    <xf numFmtId="167" fontId="3" fillId="0" borderId="8" xfId="24" applyNumberFormat="1" applyFont="1" applyBorder="1" applyAlignment="1">
      <alignment vertical="center"/>
    </xf>
    <xf numFmtId="0" fontId="1" fillId="0" borderId="0" xfId="1"/>
    <xf numFmtId="0" fontId="37" fillId="0" borderId="0" xfId="1" applyFont="1"/>
    <xf numFmtId="0" fontId="3" fillId="0" borderId="11" xfId="1" applyFont="1" applyBorder="1" applyAlignment="1">
      <alignment horizontal="center" vertical="center"/>
    </xf>
    <xf numFmtId="0" fontId="3" fillId="5" borderId="11" xfId="0" applyFont="1" applyFill="1" applyBorder="1" applyAlignment="1">
      <alignment vertical="center"/>
    </xf>
    <xf numFmtId="0" fontId="3" fillId="5" borderId="7" xfId="0" applyFont="1" applyFill="1" applyBorder="1" applyAlignment="1">
      <alignment horizontal="left" vertical="center"/>
    </xf>
    <xf numFmtId="3" fontId="3" fillId="0" borderId="14" xfId="5" applyNumberFormat="1" applyFont="1" applyBorder="1" applyAlignment="1">
      <alignment horizontal="center" vertical="center"/>
    </xf>
    <xf numFmtId="3" fontId="3" fillId="0" borderId="2" xfId="5" applyNumberFormat="1" applyFont="1" applyBorder="1" applyAlignment="1">
      <alignment horizontal="center" vertical="center"/>
    </xf>
    <xf numFmtId="167" fontId="3" fillId="0" borderId="2" xfId="5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3" fontId="3" fillId="0" borderId="14" xfId="1" applyNumberFormat="1" applyFont="1" applyBorder="1" applyAlignment="1">
      <alignment horizontal="center" vertical="center"/>
    </xf>
    <xf numFmtId="169" fontId="3" fillId="0" borderId="0" xfId="24" applyNumberFormat="1" applyFont="1" applyAlignment="1">
      <alignment vertical="center"/>
    </xf>
    <xf numFmtId="169" fontId="3" fillId="0" borderId="0" xfId="1" applyNumberFormat="1" applyFont="1" applyAlignment="1">
      <alignment vertical="center"/>
    </xf>
    <xf numFmtId="0" fontId="3" fillId="0" borderId="6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0" fontId="2" fillId="0" borderId="42" xfId="1" applyFont="1" applyBorder="1" applyAlignment="1">
      <alignment vertical="center"/>
    </xf>
    <xf numFmtId="3" fontId="2" fillId="0" borderId="9" xfId="5" applyNumberFormat="1" applyFont="1" applyBorder="1" applyAlignment="1">
      <alignment horizontal="center" vertical="center"/>
    </xf>
    <xf numFmtId="167" fontId="2" fillId="0" borderId="9" xfId="5" applyNumberFormat="1" applyFont="1" applyBorder="1" applyAlignment="1">
      <alignment horizontal="center" vertical="center"/>
    </xf>
    <xf numFmtId="3" fontId="2" fillId="0" borderId="9" xfId="5" applyNumberFormat="1" applyFont="1" applyBorder="1" applyAlignment="1">
      <alignment horizontal="right" vertical="center"/>
    </xf>
    <xf numFmtId="3" fontId="2" fillId="2" borderId="42" xfId="5" applyNumberFormat="1" applyFont="1" applyFill="1" applyBorder="1" applyAlignment="1">
      <alignment horizontal="right" vertical="center"/>
    </xf>
    <xf numFmtId="167" fontId="2" fillId="2" borderId="42" xfId="5" applyNumberFormat="1" applyFont="1" applyFill="1" applyBorder="1" applyAlignment="1">
      <alignment horizontal="right" vertical="center"/>
    </xf>
    <xf numFmtId="3" fontId="2" fillId="2" borderId="43" xfId="5" applyNumberFormat="1" applyFont="1" applyFill="1" applyBorder="1" applyAlignment="1">
      <alignment horizontal="right" vertical="center"/>
    </xf>
    <xf numFmtId="0" fontId="2" fillId="0" borderId="10" xfId="1" applyFont="1" applyBorder="1" applyAlignment="1">
      <alignment horizontal="left" vertical="center"/>
    </xf>
    <xf numFmtId="0" fontId="2" fillId="0" borderId="42" xfId="1" applyFont="1" applyBorder="1" applyAlignment="1">
      <alignment horizontal="left" vertical="center"/>
    </xf>
    <xf numFmtId="0" fontId="2" fillId="0" borderId="42" xfId="5" applyNumberFormat="1" applyFont="1" applyBorder="1" applyAlignment="1">
      <alignment horizontal="right" vertical="center"/>
    </xf>
    <xf numFmtId="167" fontId="2" fillId="0" borderId="43" xfId="5" applyNumberFormat="1" applyFont="1" applyBorder="1" applyAlignment="1">
      <alignment horizontal="right" vertical="center"/>
    </xf>
    <xf numFmtId="37" fontId="2" fillId="2" borderId="42" xfId="5" applyNumberFormat="1" applyFont="1" applyFill="1" applyBorder="1" applyAlignment="1">
      <alignment horizontal="right" vertical="center"/>
    </xf>
    <xf numFmtId="0" fontId="2" fillId="2" borderId="42" xfId="5" applyNumberFormat="1" applyFont="1" applyFill="1" applyBorder="1" applyAlignment="1">
      <alignment horizontal="right" vertical="center"/>
    </xf>
    <xf numFmtId="0" fontId="2" fillId="2" borderId="43" xfId="5" applyNumberFormat="1" applyFont="1" applyFill="1" applyBorder="1" applyAlignment="1">
      <alignment horizontal="right" vertical="center"/>
    </xf>
    <xf numFmtId="3" fontId="2" fillId="0" borderId="43" xfId="5" applyNumberFormat="1" applyFont="1" applyBorder="1" applyAlignment="1">
      <alignment vertical="center"/>
    </xf>
    <xf numFmtId="0" fontId="2" fillId="2" borderId="9" xfId="1" applyFont="1" applyFill="1" applyBorder="1" applyAlignment="1">
      <alignment vertical="center"/>
    </xf>
    <xf numFmtId="167" fontId="2" fillId="0" borderId="43" xfId="5" applyNumberFormat="1" applyFont="1" applyBorder="1" applyAlignment="1">
      <alignment vertical="center"/>
    </xf>
    <xf numFmtId="167" fontId="2" fillId="0" borderId="17" xfId="1" applyNumberFormat="1" applyFont="1" applyBorder="1" applyAlignment="1">
      <alignment vertical="center"/>
    </xf>
    <xf numFmtId="164" fontId="3" fillId="0" borderId="0" xfId="1" applyNumberFormat="1" applyFont="1" applyAlignment="1">
      <alignment vertical="center"/>
    </xf>
    <xf numFmtId="166" fontId="3" fillId="0" borderId="0" xfId="5" applyNumberFormat="1" applyFont="1" applyAlignment="1">
      <alignment vertical="center"/>
    </xf>
    <xf numFmtId="2" fontId="38" fillId="0" borderId="0" xfId="1" applyNumberFormat="1" applyFont="1" applyAlignment="1">
      <alignment horizontal="centerContinuous" vertical="center"/>
    </xf>
    <xf numFmtId="2" fontId="2" fillId="0" borderId="0" xfId="1" applyNumberFormat="1" applyFont="1" applyAlignment="1">
      <alignment horizontal="centerContinuous" vertical="center"/>
    </xf>
    <xf numFmtId="37" fontId="3" fillId="0" borderId="7" xfId="5" applyNumberFormat="1" applyFont="1" applyBorder="1" applyAlignment="1">
      <alignment horizontal="center" vertical="center"/>
    </xf>
    <xf numFmtId="167" fontId="3" fillId="0" borderId="14" xfId="5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 vertical="center"/>
    </xf>
    <xf numFmtId="167" fontId="2" fillId="0" borderId="12" xfId="5" applyNumberFormat="1" applyFont="1" applyBorder="1" applyAlignment="1">
      <alignment vertical="center"/>
    </xf>
    <xf numFmtId="167" fontId="2" fillId="0" borderId="17" xfId="5" applyNumberFormat="1" applyFont="1" applyBorder="1" applyAlignment="1">
      <alignment vertical="center"/>
    </xf>
    <xf numFmtId="37" fontId="2" fillId="0" borderId="12" xfId="5" applyNumberFormat="1" applyFont="1" applyBorder="1" applyAlignment="1">
      <alignment horizontal="right" vertical="center"/>
    </xf>
    <xf numFmtId="167" fontId="2" fillId="0" borderId="12" xfId="5" applyNumberFormat="1" applyFont="1" applyBorder="1" applyAlignment="1">
      <alignment horizontal="right" vertical="center"/>
    </xf>
    <xf numFmtId="168" fontId="3" fillId="0" borderId="0" xfId="5" applyNumberFormat="1" applyFont="1" applyAlignment="1">
      <alignment vertical="center"/>
    </xf>
    <xf numFmtId="0" fontId="28" fillId="0" borderId="0" xfId="1" applyFont="1" applyAlignment="1">
      <alignment vertical="center"/>
    </xf>
    <xf numFmtId="3" fontId="3" fillId="0" borderId="7" xfId="24" applyNumberFormat="1" applyFont="1" applyBorder="1" applyAlignment="1">
      <alignment vertical="center"/>
    </xf>
    <xf numFmtId="3" fontId="3" fillId="0" borderId="15" xfId="24" applyNumberFormat="1" applyFont="1" applyBorder="1" applyAlignment="1">
      <alignment vertical="center"/>
    </xf>
    <xf numFmtId="167" fontId="3" fillId="0" borderId="2" xfId="16" applyNumberFormat="1" applyFont="1" applyBorder="1" applyAlignment="1">
      <alignment vertical="center"/>
    </xf>
    <xf numFmtId="3" fontId="3" fillId="0" borderId="11" xfId="24" applyNumberFormat="1" applyFont="1" applyBorder="1" applyAlignment="1">
      <alignment vertical="center"/>
    </xf>
    <xf numFmtId="3" fontId="3" fillId="0" borderId="3" xfId="24" applyNumberFormat="1" applyFont="1" applyBorder="1" applyAlignment="1">
      <alignment vertical="center"/>
    </xf>
    <xf numFmtId="167" fontId="3" fillId="0" borderId="7" xfId="24" applyNumberFormat="1" applyFont="1" applyBorder="1" applyAlignment="1">
      <alignment vertical="center"/>
    </xf>
    <xf numFmtId="3" fontId="3" fillId="0" borderId="14" xfId="24" applyNumberFormat="1" applyFont="1" applyBorder="1" applyAlignment="1">
      <alignment vertical="center"/>
    </xf>
    <xf numFmtId="3" fontId="2" fillId="0" borderId="9" xfId="24" applyNumberFormat="1" applyFont="1" applyBorder="1" applyAlignment="1">
      <alignment vertical="center"/>
    </xf>
    <xf numFmtId="167" fontId="2" fillId="0" borderId="9" xfId="24" applyNumberFormat="1" applyFont="1" applyBorder="1" applyAlignment="1">
      <alignment vertical="center"/>
    </xf>
    <xf numFmtId="3" fontId="2" fillId="0" borderId="10" xfId="24" applyNumberFormat="1" applyFont="1" applyBorder="1" applyAlignment="1">
      <alignment vertical="center"/>
    </xf>
    <xf numFmtId="0" fontId="2" fillId="0" borderId="26" xfId="1" applyFont="1" applyBorder="1" applyAlignment="1">
      <alignment vertical="center"/>
    </xf>
    <xf numFmtId="3" fontId="2" fillId="2" borderId="26" xfId="24" applyNumberFormat="1" applyFont="1" applyFill="1" applyBorder="1" applyAlignment="1">
      <alignment vertical="center"/>
    </xf>
    <xf numFmtId="167" fontId="2" fillId="2" borderId="9" xfId="24" applyNumberFormat="1" applyFont="1" applyFill="1" applyBorder="1" applyAlignment="1">
      <alignment vertical="center"/>
    </xf>
    <xf numFmtId="167" fontId="2" fillId="2" borderId="26" xfId="24" applyNumberFormat="1" applyFont="1" applyFill="1" applyBorder="1" applyAlignment="1">
      <alignment vertical="center"/>
    </xf>
    <xf numFmtId="0" fontId="2" fillId="0" borderId="26" xfId="24" applyNumberFormat="1" applyFont="1" applyBorder="1" applyAlignment="1">
      <alignment vertical="center"/>
    </xf>
    <xf numFmtId="1" fontId="2" fillId="0" borderId="26" xfId="24" applyNumberFormat="1" applyFont="1" applyBorder="1" applyAlignment="1">
      <alignment vertical="center"/>
    </xf>
    <xf numFmtId="0" fontId="2" fillId="2" borderId="26" xfId="24" applyNumberFormat="1" applyFont="1" applyFill="1" applyBorder="1" applyAlignment="1">
      <alignment vertical="center"/>
    </xf>
    <xf numFmtId="169" fontId="2" fillId="2" borderId="26" xfId="24" applyNumberFormat="1" applyFont="1" applyFill="1" applyBorder="1" applyAlignment="1">
      <alignment vertical="center"/>
    </xf>
    <xf numFmtId="0" fontId="2" fillId="0" borderId="16" xfId="24" applyNumberFormat="1" applyFont="1" applyBorder="1" applyAlignment="1">
      <alignment vertical="center"/>
    </xf>
    <xf numFmtId="1" fontId="2" fillId="0" borderId="16" xfId="24" applyNumberFormat="1" applyFont="1" applyBorder="1" applyAlignment="1">
      <alignment vertical="center"/>
    </xf>
    <xf numFmtId="172" fontId="2" fillId="0" borderId="12" xfId="24" applyNumberFormat="1" applyFont="1" applyBorder="1" applyAlignment="1">
      <alignment vertical="center"/>
    </xf>
    <xf numFmtId="0" fontId="2" fillId="2" borderId="16" xfId="24" applyNumberFormat="1" applyFont="1" applyFill="1" applyBorder="1" applyAlignment="1">
      <alignment vertical="center"/>
    </xf>
    <xf numFmtId="169" fontId="2" fillId="2" borderId="16" xfId="24" applyNumberFormat="1" applyFont="1" applyFill="1" applyBorder="1" applyAlignment="1">
      <alignment vertical="center"/>
    </xf>
    <xf numFmtId="0" fontId="2" fillId="2" borderId="17" xfId="24" applyNumberFormat="1" applyFont="1" applyFill="1" applyBorder="1" applyAlignment="1">
      <alignment vertical="center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67" fontId="3" fillId="0" borderId="2" xfId="5" applyNumberFormat="1" applyFont="1" applyBorder="1" applyAlignment="1">
      <alignment vertical="center"/>
    </xf>
    <xf numFmtId="37" fontId="2" fillId="0" borderId="43" xfId="5" applyNumberFormat="1" applyFont="1" applyBorder="1" applyAlignment="1">
      <alignment vertical="center"/>
    </xf>
    <xf numFmtId="37" fontId="2" fillId="3" borderId="43" xfId="5" applyNumberFormat="1" applyFont="1" applyFill="1" applyBorder="1" applyAlignment="1">
      <alignment vertical="center"/>
    </xf>
    <xf numFmtId="0" fontId="2" fillId="0" borderId="3" xfId="1" applyFont="1" applyBorder="1" applyAlignment="1">
      <alignment vertical="center"/>
    </xf>
    <xf numFmtId="167" fontId="2" fillId="0" borderId="7" xfId="5" applyNumberFormat="1" applyFont="1" applyBorder="1" applyAlignment="1">
      <alignment vertical="center"/>
    </xf>
    <xf numFmtId="167" fontId="2" fillId="3" borderId="14" xfId="5" applyNumberFormat="1" applyFont="1" applyFill="1" applyBorder="1" applyAlignment="1">
      <alignment vertical="center"/>
    </xf>
    <xf numFmtId="167" fontId="2" fillId="0" borderId="42" xfId="5" applyNumberFormat="1" applyFont="1" applyBorder="1" applyAlignment="1">
      <alignment vertical="center"/>
    </xf>
    <xf numFmtId="0" fontId="2" fillId="0" borderId="9" xfId="4" applyNumberFormat="1" applyFont="1" applyBorder="1" applyAlignment="1">
      <alignment vertical="center"/>
    </xf>
    <xf numFmtId="167" fontId="2" fillId="0" borderId="16" xfId="5" applyNumberFormat="1" applyFont="1" applyBorder="1" applyAlignment="1">
      <alignment vertical="center"/>
    </xf>
    <xf numFmtId="3" fontId="3" fillId="0" borderId="2" xfId="24" applyNumberFormat="1" applyFont="1" applyBorder="1" applyAlignment="1">
      <alignment horizontal="center" vertical="center"/>
    </xf>
    <xf numFmtId="3" fontId="3" fillId="0" borderId="7" xfId="24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vertical="center"/>
    </xf>
    <xf numFmtId="37" fontId="3" fillId="0" borderId="26" xfId="5" applyNumberFormat="1" applyFont="1" applyBorder="1" applyAlignment="1">
      <alignment vertical="center"/>
    </xf>
    <xf numFmtId="3" fontId="3" fillId="0" borderId="11" xfId="5" applyNumberFormat="1" applyFont="1" applyBorder="1" applyAlignment="1">
      <alignment vertical="center"/>
    </xf>
    <xf numFmtId="167" fontId="3" fillId="0" borderId="7" xfId="5" applyNumberFormat="1" applyFont="1" applyBorder="1" applyAlignment="1">
      <alignment vertical="center"/>
    </xf>
    <xf numFmtId="3" fontId="3" fillId="0" borderId="3" xfId="5" applyNumberFormat="1" applyFont="1" applyBorder="1" applyAlignment="1">
      <alignment vertical="center"/>
    </xf>
    <xf numFmtId="167" fontId="3" fillId="0" borderId="8" xfId="5" applyNumberFormat="1" applyFont="1" applyBorder="1" applyAlignment="1">
      <alignment vertical="center"/>
    </xf>
    <xf numFmtId="167" fontId="2" fillId="0" borderId="9" xfId="5" applyNumberFormat="1" applyFont="1" applyBorder="1" applyAlignment="1">
      <alignment vertical="center"/>
    </xf>
    <xf numFmtId="0" fontId="2" fillId="0" borderId="44" xfId="1" applyFont="1" applyBorder="1" applyAlignment="1">
      <alignment vertical="center"/>
    </xf>
    <xf numFmtId="0" fontId="2" fillId="0" borderId="1" xfId="1" applyFont="1" applyBorder="1" applyAlignment="1">
      <alignment vertical="center"/>
    </xf>
    <xf numFmtId="37" fontId="2" fillId="2" borderId="16" xfId="5" applyNumberFormat="1" applyFont="1" applyFill="1" applyBorder="1" applyAlignment="1">
      <alignment vertical="center"/>
    </xf>
    <xf numFmtId="168" fontId="2" fillId="2" borderId="16" xfId="5" applyNumberFormat="1" applyFont="1" applyFill="1" applyBorder="1" applyAlignment="1">
      <alignment vertical="center"/>
    </xf>
    <xf numFmtId="168" fontId="2" fillId="2" borderId="17" xfId="5" applyNumberFormat="1" applyFont="1" applyFill="1" applyBorder="1" applyAlignment="1">
      <alignment vertical="center"/>
    </xf>
    <xf numFmtId="0" fontId="1" fillId="0" borderId="0" xfId="1" quotePrefix="1" applyAlignment="1">
      <alignment vertical="center"/>
    </xf>
    <xf numFmtId="37" fontId="3" fillId="0" borderId="7" xfId="5" applyNumberFormat="1" applyFont="1" applyBorder="1" applyAlignment="1">
      <alignment vertical="center"/>
    </xf>
    <xf numFmtId="3" fontId="2" fillId="0" borderId="9" xfId="5" applyNumberFormat="1" applyFont="1" applyBorder="1" applyAlignment="1">
      <alignment vertical="center"/>
    </xf>
    <xf numFmtId="0" fontId="3" fillId="0" borderId="0" xfId="1" quotePrefix="1" applyFont="1" applyAlignment="1">
      <alignment vertical="center"/>
    </xf>
    <xf numFmtId="37" fontId="3" fillId="0" borderId="11" xfId="5" applyNumberFormat="1" applyFont="1" applyBorder="1" applyAlignment="1">
      <alignment horizontal="center" vertical="center"/>
    </xf>
    <xf numFmtId="37" fontId="3" fillId="0" borderId="3" xfId="5" applyNumberFormat="1" applyFont="1" applyBorder="1" applyAlignment="1">
      <alignment horizontal="center" vertical="center"/>
    </xf>
    <xf numFmtId="37" fontId="3" fillId="0" borderId="4" xfId="5" applyNumberFormat="1" applyFont="1" applyBorder="1" applyAlignment="1">
      <alignment horizontal="center" vertical="center"/>
    </xf>
    <xf numFmtId="37" fontId="3" fillId="0" borderId="8" xfId="5" applyNumberFormat="1" applyFont="1" applyBorder="1" applyAlignment="1">
      <alignment horizontal="center" vertical="center"/>
    </xf>
    <xf numFmtId="0" fontId="2" fillId="0" borderId="4" xfId="1" applyFont="1" applyBorder="1" applyAlignment="1">
      <alignment vertical="center"/>
    </xf>
    <xf numFmtId="0" fontId="2" fillId="0" borderId="6" xfId="1" quotePrefix="1" applyFont="1" applyBorder="1" applyAlignment="1">
      <alignment horizontal="left" vertical="center"/>
    </xf>
    <xf numFmtId="37" fontId="2" fillId="0" borderId="8" xfId="5" applyNumberFormat="1" applyFont="1" applyBorder="1" applyAlignment="1">
      <alignment horizontal="center" vertical="center"/>
    </xf>
    <xf numFmtId="37" fontId="2" fillId="0" borderId="9" xfId="5" applyNumberFormat="1" applyFont="1" applyBorder="1" applyAlignment="1">
      <alignment horizontal="center" vertical="center"/>
    </xf>
    <xf numFmtId="0" fontId="2" fillId="0" borderId="43" xfId="1" quotePrefix="1" applyFont="1" applyBorder="1" applyAlignment="1">
      <alignment horizontal="left" vertical="center"/>
    </xf>
    <xf numFmtId="167" fontId="2" fillId="3" borderId="9" xfId="5" applyNumberFormat="1" applyFont="1" applyFill="1" applyBorder="1" applyAlignment="1">
      <alignment vertical="center"/>
    </xf>
    <xf numFmtId="167" fontId="2" fillId="3" borderId="10" xfId="5" applyNumberFormat="1" applyFont="1" applyFill="1" applyBorder="1" applyAlignment="1">
      <alignment vertical="center"/>
    </xf>
    <xf numFmtId="0" fontId="2" fillId="0" borderId="19" xfId="1" applyFont="1" applyBorder="1" applyAlignment="1">
      <alignment vertical="center"/>
    </xf>
    <xf numFmtId="0" fontId="2" fillId="0" borderId="18" xfId="1" quotePrefix="1" applyFont="1" applyBorder="1" applyAlignment="1">
      <alignment horizontal="left" vertical="center"/>
    </xf>
    <xf numFmtId="167" fontId="2" fillId="0" borderId="19" xfId="5" applyNumberFormat="1" applyFont="1" applyBorder="1" applyAlignment="1">
      <alignment vertical="center"/>
    </xf>
    <xf numFmtId="167" fontId="2" fillId="0" borderId="44" xfId="5" applyNumberFormat="1" applyFont="1" applyBorder="1" applyAlignment="1">
      <alignment vertical="center"/>
    </xf>
    <xf numFmtId="37" fontId="3" fillId="0" borderId="0" xfId="5" quotePrefix="1" applyNumberFormat="1" applyFont="1" applyAlignment="1">
      <alignment horizontal="right" vertical="center"/>
    </xf>
    <xf numFmtId="3" fontId="3" fillId="0" borderId="7" xfId="5" applyNumberFormat="1" applyFont="1" applyBorder="1" applyAlignment="1">
      <alignment horizontal="center" vertical="center"/>
    </xf>
    <xf numFmtId="167" fontId="3" fillId="0" borderId="7" xfId="5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horizontal="center" vertical="center"/>
    </xf>
    <xf numFmtId="167" fontId="3" fillId="0" borderId="2" xfId="1" applyNumberFormat="1" applyFont="1" applyBorder="1" applyAlignment="1">
      <alignment horizontal="center" vertical="center"/>
    </xf>
    <xf numFmtId="3" fontId="2" fillId="0" borderId="9" xfId="5" quotePrefix="1" applyNumberFormat="1" applyFont="1" applyBorder="1" applyAlignment="1">
      <alignment horizontal="center" vertical="center"/>
    </xf>
    <xf numFmtId="167" fontId="2" fillId="0" borderId="9" xfId="5" quotePrefix="1" applyNumberFormat="1" applyFont="1" applyBorder="1" applyAlignment="1">
      <alignment horizontal="center" vertical="center"/>
    </xf>
    <xf numFmtId="164" fontId="2" fillId="2" borderId="16" xfId="5" quotePrefix="1" applyFont="1" applyFill="1" applyBorder="1" applyAlignment="1">
      <alignment horizontal="center" vertical="center"/>
    </xf>
    <xf numFmtId="167" fontId="2" fillId="0" borderId="16" xfId="5" quotePrefix="1" applyNumberFormat="1" applyFont="1" applyBorder="1" applyAlignment="1">
      <alignment horizontal="center" vertical="center"/>
    </xf>
    <xf numFmtId="39" fontId="2" fillId="2" borderId="16" xfId="5" applyNumberFormat="1" applyFont="1" applyFill="1" applyBorder="1" applyAlignment="1">
      <alignment horizontal="center" vertical="center"/>
    </xf>
    <xf numFmtId="164" fontId="2" fillId="2" borderId="12" xfId="5" quotePrefix="1" applyFont="1" applyFill="1" applyBorder="1" applyAlignment="1">
      <alignment horizontal="center" vertical="center"/>
    </xf>
    <xf numFmtId="0" fontId="3" fillId="0" borderId="0" xfId="1" quotePrefix="1" applyFont="1" applyAlignment="1">
      <alignment horizontal="center" vertical="center"/>
    </xf>
    <xf numFmtId="37" fontId="3" fillId="0" borderId="0" xfId="5" quotePrefix="1" applyNumberFormat="1" applyFont="1" applyAlignment="1">
      <alignment horizontal="center" vertical="center"/>
    </xf>
    <xf numFmtId="37" fontId="3" fillId="0" borderId="0" xfId="5" applyNumberFormat="1" applyFont="1" applyAlignment="1">
      <alignment horizontal="right" vertical="center"/>
    </xf>
    <xf numFmtId="0" fontId="38" fillId="0" borderId="9" xfId="0" applyFont="1" applyBorder="1" applyAlignment="1">
      <alignment horizontal="center" vertical="center"/>
    </xf>
    <xf numFmtId="37" fontId="3" fillId="0" borderId="3" xfId="5" applyNumberFormat="1" applyFont="1" applyBorder="1" applyAlignment="1">
      <alignment vertical="center"/>
    </xf>
    <xf numFmtId="0" fontId="2" fillId="0" borderId="1" xfId="1" quotePrefix="1" applyFont="1" applyBorder="1" applyAlignment="1">
      <alignment horizontal="left" vertical="center"/>
    </xf>
    <xf numFmtId="37" fontId="2" fillId="6" borderId="16" xfId="5" quotePrefix="1" applyNumberFormat="1" applyFont="1" applyFill="1" applyBorder="1" applyAlignment="1">
      <alignment horizontal="right" vertical="center"/>
    </xf>
    <xf numFmtId="37" fontId="2" fillId="6" borderId="1" xfId="5" quotePrefix="1" applyNumberFormat="1" applyFont="1" applyFill="1" applyBorder="1" applyAlignment="1">
      <alignment horizontal="right" vertical="center"/>
    </xf>
    <xf numFmtId="37" fontId="2" fillId="6" borderId="1" xfId="5" applyNumberFormat="1" applyFont="1" applyFill="1" applyBorder="1" applyAlignment="1">
      <alignment horizontal="right" vertical="center"/>
    </xf>
    <xf numFmtId="0" fontId="2" fillId="6" borderId="16" xfId="5" applyNumberFormat="1" applyFont="1" applyFill="1" applyBorder="1" applyAlignment="1">
      <alignment horizontal="right" vertical="center"/>
    </xf>
    <xf numFmtId="0" fontId="2" fillId="6" borderId="17" xfId="5" applyNumberFormat="1" applyFont="1" applyFill="1" applyBorder="1" applyAlignment="1">
      <alignment horizontal="right" vertical="center"/>
    </xf>
    <xf numFmtId="167" fontId="2" fillId="0" borderId="19" xfId="5" applyNumberFormat="1" applyFont="1" applyBorder="1" applyAlignment="1">
      <alignment horizontal="right" vertical="center"/>
    </xf>
    <xf numFmtId="0" fontId="2" fillId="0" borderId="0" xfId="1" applyFont="1" applyAlignment="1">
      <alignment vertical="top"/>
    </xf>
    <xf numFmtId="0" fontId="2" fillId="0" borderId="5" xfId="1" applyFont="1" applyBorder="1" applyAlignment="1">
      <alignment vertical="center"/>
    </xf>
    <xf numFmtId="0" fontId="2" fillId="0" borderId="6" xfId="1" applyFont="1" applyBorder="1" applyAlignment="1">
      <alignment horizontal="right" vertical="center"/>
    </xf>
    <xf numFmtId="0" fontId="2" fillId="0" borderId="5" xfId="1" applyFont="1" applyBorder="1" applyAlignment="1">
      <alignment horizontal="left" vertical="center"/>
    </xf>
    <xf numFmtId="0" fontId="2" fillId="0" borderId="6" xfId="1" applyFont="1" applyBorder="1" applyAlignment="1">
      <alignment vertical="center"/>
    </xf>
    <xf numFmtId="37" fontId="3" fillId="0" borderId="4" xfId="5" applyNumberFormat="1" applyFont="1" applyBorder="1" applyAlignment="1">
      <alignment vertical="center"/>
    </xf>
    <xf numFmtId="37" fontId="2" fillId="0" borderId="19" xfId="5" applyNumberFormat="1" applyFont="1" applyBorder="1" applyAlignment="1">
      <alignment vertical="center"/>
    </xf>
    <xf numFmtId="0" fontId="3" fillId="0" borderId="0" xfId="1" applyFont="1" applyAlignment="1">
      <alignment horizontal="right" vertical="center"/>
    </xf>
    <xf numFmtId="0" fontId="7" fillId="0" borderId="3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 wrapText="1"/>
    </xf>
    <xf numFmtId="3" fontId="3" fillId="0" borderId="2" xfId="5" applyNumberFormat="1" applyFont="1" applyBorder="1" applyAlignment="1">
      <alignment horizontal="right" vertical="center" indent="7"/>
    </xf>
    <xf numFmtId="0" fontId="3" fillId="0" borderId="0" xfId="4" applyNumberFormat="1" applyFont="1" applyAlignment="1">
      <alignment vertical="center"/>
    </xf>
    <xf numFmtId="165" fontId="3" fillId="0" borderId="0" xfId="4" applyFont="1" applyAlignment="1">
      <alignment vertical="center"/>
    </xf>
    <xf numFmtId="3" fontId="3" fillId="0" borderId="2" xfId="1" applyNumberFormat="1" applyFont="1" applyBorder="1" applyAlignment="1">
      <alignment horizontal="right" vertical="center" indent="7"/>
    </xf>
    <xf numFmtId="3" fontId="2" fillId="0" borderId="43" xfId="1" applyNumberFormat="1" applyFont="1" applyBorder="1" applyAlignment="1">
      <alignment horizontal="right" vertical="center" indent="6"/>
    </xf>
    <xf numFmtId="3" fontId="2" fillId="0" borderId="43" xfId="1" applyNumberFormat="1" applyFont="1" applyBorder="1" applyAlignment="1">
      <alignment horizontal="right" vertical="center" indent="7"/>
    </xf>
    <xf numFmtId="37" fontId="2" fillId="0" borderId="17" xfId="1" applyNumberFormat="1" applyFont="1" applyBorder="1" applyAlignment="1">
      <alignment vertical="center"/>
    </xf>
    <xf numFmtId="168" fontId="2" fillId="0" borderId="18" xfId="1" applyNumberFormat="1" applyFont="1" applyBorder="1" applyAlignment="1">
      <alignment horizontal="right" vertical="center" indent="5"/>
    </xf>
    <xf numFmtId="0" fontId="3" fillId="0" borderId="20" xfId="1" quotePrefix="1" applyFont="1" applyBorder="1" applyAlignment="1">
      <alignment horizontal="left" vertical="center"/>
    </xf>
    <xf numFmtId="0" fontId="33" fillId="0" borderId="0" xfId="1" applyFont="1" applyAlignment="1">
      <alignment horizontal="right" vertical="center"/>
    </xf>
    <xf numFmtId="37" fontId="3" fillId="0" borderId="0" xfId="1" applyNumberFormat="1" applyFont="1" applyAlignment="1">
      <alignment horizontal="left" vertical="center"/>
    </xf>
    <xf numFmtId="0" fontId="2" fillId="0" borderId="6" xfId="1" applyFont="1" applyBorder="1" applyAlignment="1">
      <alignment horizontal="centerContinuous" vertical="center"/>
    </xf>
    <xf numFmtId="37" fontId="3" fillId="0" borderId="15" xfId="5" applyNumberFormat="1" applyFont="1" applyBorder="1" applyAlignment="1">
      <alignment vertical="center"/>
    </xf>
    <xf numFmtId="165" fontId="3" fillId="0" borderId="0" xfId="24" applyFont="1" applyAlignment="1">
      <alignment vertical="center"/>
    </xf>
    <xf numFmtId="37" fontId="3" fillId="0" borderId="14" xfId="5" applyNumberFormat="1" applyFont="1" applyBorder="1" applyAlignment="1">
      <alignment vertical="center"/>
    </xf>
    <xf numFmtId="37" fontId="3" fillId="0" borderId="6" xfId="5" applyNumberFormat="1" applyFont="1" applyBorder="1" applyAlignment="1">
      <alignment vertical="center"/>
    </xf>
    <xf numFmtId="37" fontId="2" fillId="0" borderId="8" xfId="5" applyNumberFormat="1" applyFont="1" applyBorder="1" applyAlignment="1">
      <alignment vertical="center"/>
    </xf>
    <xf numFmtId="0" fontId="2" fillId="0" borderId="16" xfId="1" quotePrefix="1" applyFont="1" applyBorder="1" applyAlignment="1">
      <alignment horizontal="left" vertical="center"/>
    </xf>
    <xf numFmtId="0" fontId="2" fillId="0" borderId="17" xfId="1" quotePrefix="1" applyFont="1" applyBorder="1" applyAlignment="1">
      <alignment horizontal="left" vertical="center"/>
    </xf>
    <xf numFmtId="37" fontId="2" fillId="2" borderId="13" xfId="5" quotePrefix="1" applyNumberFormat="1" applyFont="1" applyFill="1" applyBorder="1" applyAlignment="1">
      <alignment horizontal="right" vertical="center"/>
    </xf>
    <xf numFmtId="37" fontId="2" fillId="2" borderId="16" xfId="5" quotePrefix="1" applyNumberFormat="1" applyFont="1" applyFill="1" applyBorder="1" applyAlignment="1">
      <alignment horizontal="right" vertical="center"/>
    </xf>
    <xf numFmtId="37" fontId="2" fillId="2" borderId="17" xfId="5" quotePrefix="1" applyNumberFormat="1" applyFont="1" applyFill="1" applyBorder="1" applyAlignment="1">
      <alignment horizontal="right" vertical="center"/>
    </xf>
    <xf numFmtId="37" fontId="3" fillId="0" borderId="8" xfId="4" applyNumberFormat="1" applyFont="1" applyBorder="1" applyAlignment="1">
      <alignment vertical="center"/>
    </xf>
    <xf numFmtId="37" fontId="2" fillId="0" borderId="12" xfId="4" applyNumberFormat="1" applyFont="1" applyBorder="1" applyAlignment="1">
      <alignment horizontal="right" vertical="center"/>
    </xf>
    <xf numFmtId="0" fontId="6" fillId="0" borderId="4" xfId="1" applyFont="1" applyBorder="1" applyAlignment="1">
      <alignment horizontal="center" vertical="center"/>
    </xf>
    <xf numFmtId="0" fontId="6" fillId="0" borderId="4" xfId="1" applyFont="1" applyBorder="1" applyAlignment="1">
      <alignment horizontal="centerContinuous" vertical="center"/>
    </xf>
    <xf numFmtId="0" fontId="6" fillId="0" borderId="8" xfId="1" applyFont="1" applyBorder="1" applyAlignment="1">
      <alignment horizontal="centerContinuous" vertical="center"/>
    </xf>
    <xf numFmtId="37" fontId="3" fillId="0" borderId="2" xfId="24" applyNumberFormat="1" applyFont="1" applyBorder="1" applyAlignment="1">
      <alignment vertical="center"/>
    </xf>
    <xf numFmtId="37" fontId="3" fillId="0" borderId="14" xfId="24" applyNumberFormat="1" applyFont="1" applyBorder="1" applyAlignment="1">
      <alignment vertical="center"/>
    </xf>
    <xf numFmtId="168" fontId="3" fillId="0" borderId="2" xfId="24" applyNumberFormat="1" applyFont="1" applyBorder="1" applyAlignment="1">
      <alignment vertical="center"/>
    </xf>
    <xf numFmtId="0" fontId="3" fillId="0" borderId="44" xfId="1" applyFont="1" applyBorder="1" applyAlignment="1">
      <alignment vertical="center"/>
    </xf>
    <xf numFmtId="37" fontId="3" fillId="0" borderId="19" xfId="24" applyNumberFormat="1" applyFont="1" applyBorder="1" applyAlignment="1">
      <alignment vertical="center"/>
    </xf>
    <xf numFmtId="37" fontId="3" fillId="0" borderId="18" xfId="24" applyNumberFormat="1" applyFont="1" applyBorder="1" applyAlignment="1">
      <alignment vertical="center"/>
    </xf>
    <xf numFmtId="168" fontId="3" fillId="0" borderId="19" xfId="24" applyNumberFormat="1" applyFont="1" applyBorder="1" applyAlignment="1">
      <alignment vertical="center"/>
    </xf>
    <xf numFmtId="37" fontId="2" fillId="0" borderId="43" xfId="5" applyNumberFormat="1" applyFont="1" applyFill="1" applyBorder="1" applyAlignment="1">
      <alignment vertical="center"/>
    </xf>
    <xf numFmtId="37" fontId="2" fillId="0" borderId="9" xfId="5" applyNumberFormat="1" applyFont="1" applyFill="1" applyBorder="1" applyAlignment="1">
      <alignment vertical="center"/>
    </xf>
    <xf numFmtId="168" fontId="2" fillId="0" borderId="9" xfId="5" applyNumberFormat="1" applyFont="1" applyFill="1" applyBorder="1" applyAlignment="1">
      <alignment vertical="center"/>
    </xf>
    <xf numFmtId="0" fontId="4" fillId="0" borderId="13" xfId="1" applyFont="1" applyBorder="1" applyAlignment="1">
      <alignment vertical="center"/>
    </xf>
    <xf numFmtId="168" fontId="2" fillId="0" borderId="12" xfId="5" applyNumberFormat="1" applyFont="1" applyFill="1" applyBorder="1" applyAlignment="1">
      <alignment vertical="center"/>
    </xf>
    <xf numFmtId="168" fontId="2" fillId="7" borderId="12" xfId="5" applyNumberFormat="1" applyFont="1" applyFill="1" applyBorder="1" applyAlignment="1">
      <alignment vertical="center"/>
    </xf>
    <xf numFmtId="0" fontId="4" fillId="0" borderId="8" xfId="1" applyFont="1" applyBorder="1" applyAlignment="1">
      <alignment horizontal="center" vertical="center" wrapText="1"/>
    </xf>
    <xf numFmtId="0" fontId="2" fillId="0" borderId="7" xfId="1" applyFont="1" applyBorder="1" applyAlignment="1">
      <alignment vertical="center"/>
    </xf>
    <xf numFmtId="0" fontId="2" fillId="0" borderId="15" xfId="1" quotePrefix="1" applyFont="1" applyBorder="1" applyAlignment="1">
      <alignment horizontal="left" vertical="center"/>
    </xf>
    <xf numFmtId="3" fontId="2" fillId="0" borderId="7" xfId="5" applyNumberFormat="1" applyFont="1" applyBorder="1" applyAlignment="1">
      <alignment vertical="center"/>
    </xf>
    <xf numFmtId="3" fontId="2" fillId="0" borderId="7" xfId="24" applyNumberFormat="1" applyFont="1" applyBorder="1" applyAlignment="1">
      <alignment vertical="center"/>
    </xf>
    <xf numFmtId="37" fontId="2" fillId="0" borderId="13" xfId="5" applyNumberFormat="1" applyFont="1" applyBorder="1" applyAlignment="1">
      <alignment vertical="center"/>
    </xf>
    <xf numFmtId="169" fontId="2" fillId="0" borderId="16" xfId="24" applyNumberFormat="1" applyFont="1" applyBorder="1" applyAlignment="1">
      <alignment vertical="center"/>
    </xf>
    <xf numFmtId="169" fontId="2" fillId="0" borderId="13" xfId="24" applyNumberFormat="1" applyFont="1" applyBorder="1" applyAlignment="1">
      <alignment vertical="center"/>
    </xf>
    <xf numFmtId="167" fontId="2" fillId="2" borderId="12" xfId="24" applyNumberFormat="1" applyFont="1" applyFill="1" applyBorder="1" applyAlignment="1">
      <alignment vertical="center"/>
    </xf>
    <xf numFmtId="0" fontId="2" fillId="2" borderId="16" xfId="5" quotePrefix="1" applyNumberFormat="1" applyFont="1" applyFill="1" applyBorder="1" applyAlignment="1">
      <alignment horizontal="right" vertical="center"/>
    </xf>
    <xf numFmtId="37" fontId="2" fillId="2" borderId="16" xfId="5" applyNumberFormat="1" applyFont="1" applyFill="1" applyBorder="1" applyAlignment="1">
      <alignment horizontal="right" vertical="center"/>
    </xf>
    <xf numFmtId="37" fontId="2" fillId="2" borderId="17" xfId="5" applyNumberFormat="1" applyFont="1" applyFill="1" applyBorder="1" applyAlignment="1">
      <alignment vertical="center"/>
    </xf>
    <xf numFmtId="0" fontId="1" fillId="0" borderId="0" xfId="1" applyAlignment="1">
      <alignment horizontal="right" vertical="center"/>
    </xf>
    <xf numFmtId="37" fontId="46" fillId="0" borderId="3" xfId="14" applyNumberFormat="1" applyFont="1" applyBorder="1" applyAlignment="1">
      <alignment vertical="center"/>
    </xf>
    <xf numFmtId="0" fontId="2" fillId="0" borderId="12" xfId="1" quotePrefix="1" applyFont="1" applyBorder="1" applyAlignment="1">
      <alignment horizontal="left" vertical="center"/>
    </xf>
    <xf numFmtId="3" fontId="2" fillId="0" borderId="17" xfId="5" applyNumberFormat="1" applyFont="1" applyBorder="1" applyAlignment="1">
      <alignment vertical="center"/>
    </xf>
    <xf numFmtId="3" fontId="2" fillId="0" borderId="12" xfId="1" quotePrefix="1" applyNumberFormat="1" applyFont="1" applyBorder="1" applyAlignment="1">
      <alignment horizontal="center" vertical="center"/>
    </xf>
    <xf numFmtId="0" fontId="47" fillId="0" borderId="48" xfId="1" applyFont="1" applyBorder="1" applyAlignment="1">
      <alignment horizontal="center" vertical="center"/>
    </xf>
    <xf numFmtId="0" fontId="38" fillId="0" borderId="48" xfId="1" applyFont="1" applyBorder="1" applyAlignment="1">
      <alignment horizontal="center" vertical="center"/>
    </xf>
    <xf numFmtId="173" fontId="3" fillId="0" borderId="2" xfId="4" applyNumberFormat="1" applyFont="1" applyBorder="1" applyAlignment="1">
      <alignment vertical="center"/>
    </xf>
    <xf numFmtId="0" fontId="50" fillId="8" borderId="9" xfId="29" applyFont="1" applyFill="1" applyBorder="1" applyAlignment="1">
      <alignment horizontal="left" vertical="center" wrapText="1" readingOrder="1"/>
    </xf>
    <xf numFmtId="37" fontId="3" fillId="0" borderId="14" xfId="3" applyNumberFormat="1" applyFont="1" applyBorder="1" applyAlignment="1">
      <alignment horizontal="right" vertical="center" indent="3"/>
    </xf>
    <xf numFmtId="37" fontId="3" fillId="0" borderId="2" xfId="3" applyNumberFormat="1" applyFont="1" applyBorder="1" applyAlignment="1">
      <alignment horizontal="right" vertical="center" indent="3"/>
    </xf>
    <xf numFmtId="37" fontId="3" fillId="0" borderId="3" xfId="3" applyNumberFormat="1" applyFont="1" applyBorder="1" applyAlignment="1">
      <alignment horizontal="right" vertical="center" indent="3"/>
    </xf>
    <xf numFmtId="37" fontId="3" fillId="0" borderId="9" xfId="3" applyNumberFormat="1" applyFont="1" applyBorder="1" applyAlignment="1">
      <alignment horizontal="right" vertical="center" indent="3"/>
    </xf>
    <xf numFmtId="37" fontId="3" fillId="0" borderId="0" xfId="3" applyNumberFormat="1" applyFont="1" applyFill="1" applyBorder="1" applyAlignment="1">
      <alignment horizontal="right" vertical="center" indent="3"/>
    </xf>
    <xf numFmtId="0" fontId="52" fillId="0" borderId="0" xfId="0" applyFont="1" applyAlignment="1">
      <alignment horizontal="center" vertical="center" wrapText="1" readingOrder="1"/>
    </xf>
    <xf numFmtId="0" fontId="52" fillId="0" borderId="0" xfId="29" applyFont="1" applyAlignment="1">
      <alignment horizontal="center" vertical="center" wrapText="1" readingOrder="1"/>
    </xf>
    <xf numFmtId="0" fontId="50" fillId="0" borderId="0" xfId="0" applyFont="1" applyAlignment="1">
      <alignment horizontal="center" wrapText="1" readingOrder="1"/>
    </xf>
    <xf numFmtId="0" fontId="50" fillId="0" borderId="0" xfId="0" applyFont="1" applyAlignment="1">
      <alignment horizontal="left" vertical="center" wrapText="1" readingOrder="1"/>
    </xf>
    <xf numFmtId="0" fontId="50" fillId="0" borderId="0" xfId="0" applyFont="1" applyAlignment="1">
      <alignment horizontal="right" vertical="center" wrapText="1" readingOrder="1"/>
    </xf>
    <xf numFmtId="0" fontId="51" fillId="0" borderId="0" xfId="0" applyFont="1" applyAlignment="1">
      <alignment horizontal="right" vertical="center" wrapText="1" readingOrder="1"/>
    </xf>
    <xf numFmtId="0" fontId="51" fillId="0" borderId="0" xfId="29" applyFont="1" applyAlignment="1">
      <alignment horizontal="right" vertical="center" wrapText="1" readingOrder="1"/>
    </xf>
    <xf numFmtId="1" fontId="52" fillId="0" borderId="0" xfId="29" applyNumberFormat="1" applyFont="1" applyAlignment="1">
      <alignment horizontal="center" vertical="center" wrapText="1" readingOrder="1"/>
    </xf>
    <xf numFmtId="3" fontId="50" fillId="0" borderId="0" xfId="0" applyNumberFormat="1" applyFont="1" applyAlignment="1">
      <alignment horizontal="right" vertical="center" wrapText="1" readingOrder="1"/>
    </xf>
    <xf numFmtId="37" fontId="2" fillId="0" borderId="9" xfId="3" applyNumberFormat="1" applyFont="1" applyBorder="1" applyAlignment="1">
      <alignment horizontal="right" vertical="center" indent="3"/>
    </xf>
    <xf numFmtId="37" fontId="2" fillId="0" borderId="10" xfId="3" applyNumberFormat="1" applyFont="1" applyBorder="1" applyAlignment="1">
      <alignment horizontal="right" vertical="center" indent="3"/>
    </xf>
    <xf numFmtId="168" fontId="2" fillId="0" borderId="12" xfId="3" applyNumberFormat="1" applyFont="1" applyBorder="1" applyAlignment="1">
      <alignment horizontal="right" vertical="center" indent="2"/>
    </xf>
    <xf numFmtId="37" fontId="2" fillId="2" borderId="13" xfId="3" applyNumberFormat="1" applyFont="1" applyFill="1" applyBorder="1" applyAlignment="1">
      <alignment vertical="center"/>
    </xf>
    <xf numFmtId="37" fontId="2" fillId="2" borderId="17" xfId="3" applyNumberFormat="1" applyFont="1" applyFill="1" applyBorder="1" applyAlignment="1">
      <alignment vertical="center"/>
    </xf>
    <xf numFmtId="37" fontId="2" fillId="2" borderId="12" xfId="3" applyNumberFormat="1" applyFont="1" applyFill="1" applyBorder="1" applyAlignment="1">
      <alignment vertical="center"/>
    </xf>
    <xf numFmtId="37" fontId="3" fillId="0" borderId="0" xfId="3" applyNumberFormat="1" applyFont="1" applyAlignment="1">
      <alignment vertical="center"/>
    </xf>
    <xf numFmtId="0" fontId="2" fillId="0" borderId="0" xfId="7" applyFont="1" applyAlignment="1">
      <alignment vertical="center"/>
    </xf>
    <xf numFmtId="0" fontId="3" fillId="0" borderId="0" xfId="7" applyFont="1" applyAlignment="1">
      <alignment vertical="center"/>
    </xf>
    <xf numFmtId="0" fontId="30" fillId="0" borderId="0" xfId="7" applyFont="1" applyAlignment="1">
      <alignment horizontal="centerContinuous" vertical="center"/>
    </xf>
    <xf numFmtId="0" fontId="34" fillId="0" borderId="0" xfId="7" applyFont="1" applyAlignment="1">
      <alignment vertical="center"/>
    </xf>
    <xf numFmtId="0" fontId="30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2" fillId="0" borderId="4" xfId="7" applyFont="1" applyBorder="1" applyAlignment="1">
      <alignment horizontal="center" vertical="center"/>
    </xf>
    <xf numFmtId="0" fontId="2" fillId="0" borderId="8" xfId="7" applyFont="1" applyBorder="1" applyAlignment="1">
      <alignment horizontal="center" vertical="center"/>
    </xf>
    <xf numFmtId="0" fontId="2" fillId="0" borderId="9" xfId="7" applyFont="1" applyBorder="1" applyAlignment="1">
      <alignment horizontal="center" vertical="center"/>
    </xf>
    <xf numFmtId="0" fontId="6" fillId="0" borderId="9" xfId="7" applyFont="1" applyBorder="1" applyAlignment="1">
      <alignment horizontal="center" vertical="center"/>
    </xf>
    <xf numFmtId="37" fontId="3" fillId="0" borderId="0" xfId="30" applyNumberFormat="1" applyFont="1" applyAlignment="1">
      <alignment horizontal="right" vertical="center" indent="3"/>
    </xf>
    <xf numFmtId="37" fontId="3" fillId="0" borderId="3" xfId="30" applyNumberFormat="1" applyFont="1" applyBorder="1" applyAlignment="1">
      <alignment horizontal="right" vertical="center" indent="2"/>
    </xf>
    <xf numFmtId="37" fontId="3" fillId="0" borderId="2" xfId="30" applyNumberFormat="1" applyFont="1" applyBorder="1" applyAlignment="1">
      <alignment horizontal="right" vertical="center" indent="2"/>
    </xf>
    <xf numFmtId="0" fontId="3" fillId="0" borderId="2" xfId="7" applyFont="1" applyBorder="1" applyAlignment="1">
      <alignment horizontal="center" vertical="center"/>
    </xf>
    <xf numFmtId="0" fontId="3" fillId="0" borderId="14" xfId="7" applyFont="1" applyBorder="1" applyAlignment="1">
      <alignment vertical="center"/>
    </xf>
    <xf numFmtId="0" fontId="3" fillId="0" borderId="8" xfId="7" applyFont="1" applyBorder="1" applyAlignment="1">
      <alignment horizontal="center" vertical="center"/>
    </xf>
    <xf numFmtId="37" fontId="2" fillId="0" borderId="9" xfId="30" applyNumberFormat="1" applyFont="1" applyBorder="1" applyAlignment="1">
      <alignment horizontal="right" vertical="center" indent="3"/>
    </xf>
    <xf numFmtId="37" fontId="2" fillId="0" borderId="9" xfId="30" applyNumberFormat="1" applyFont="1" applyBorder="1" applyAlignment="1">
      <alignment horizontal="right" vertical="center" indent="2"/>
    </xf>
    <xf numFmtId="0" fontId="2" fillId="0" borderId="13" xfId="7" quotePrefix="1" applyFont="1" applyBorder="1" applyAlignment="1">
      <alignment vertical="center"/>
    </xf>
    <xf numFmtId="0" fontId="2" fillId="0" borderId="16" xfId="7" quotePrefix="1" applyFont="1" applyBorder="1" applyAlignment="1">
      <alignment vertical="center"/>
    </xf>
    <xf numFmtId="0" fontId="2" fillId="0" borderId="16" xfId="7" applyFont="1" applyBorder="1" applyAlignment="1">
      <alignment vertical="center"/>
    </xf>
    <xf numFmtId="0" fontId="2" fillId="2" borderId="13" xfId="7" applyFont="1" applyFill="1" applyBorder="1" applyAlignment="1">
      <alignment horizontal="center" vertical="center"/>
    </xf>
    <xf numFmtId="0" fontId="2" fillId="2" borderId="16" xfId="7" applyFont="1" applyFill="1" applyBorder="1" applyAlignment="1">
      <alignment vertical="center"/>
    </xf>
    <xf numFmtId="0" fontId="2" fillId="0" borderId="17" xfId="7" applyFont="1" applyBorder="1" applyAlignment="1">
      <alignment horizontal="right" vertical="center"/>
    </xf>
    <xf numFmtId="0" fontId="1" fillId="0" borderId="0" xfId="7" quotePrefix="1" applyAlignment="1">
      <alignment horizontal="left" vertical="center"/>
    </xf>
    <xf numFmtId="0" fontId="3" fillId="0" borderId="0" xfId="7" applyFont="1" applyAlignment="1">
      <alignment horizontal="left" vertical="center"/>
    </xf>
    <xf numFmtId="0" fontId="1" fillId="0" borderId="0" xfId="7" quotePrefix="1" applyAlignment="1">
      <alignment vertical="center"/>
    </xf>
    <xf numFmtId="0" fontId="3" fillId="0" borderId="1" xfId="7" applyFont="1" applyBorder="1" applyAlignment="1">
      <alignment horizontal="center" vertical="center"/>
    </xf>
    <xf numFmtId="169" fontId="12" fillId="0" borderId="9" xfId="31" applyNumberFormat="1" applyFont="1" applyFill="1" applyBorder="1" applyAlignment="1">
      <alignment horizontal="center" vertical="center" wrapText="1"/>
    </xf>
    <xf numFmtId="169" fontId="53" fillId="0" borderId="9" xfId="31" applyNumberFormat="1" applyFont="1" applyFill="1" applyBorder="1" applyAlignment="1">
      <alignment horizontal="center" vertical="center" wrapText="1"/>
    </xf>
    <xf numFmtId="169" fontId="53" fillId="0" borderId="7" xfId="31" applyNumberFormat="1" applyFont="1" applyFill="1" applyBorder="1" applyAlignment="1">
      <alignment horizontal="center" vertical="center" wrapText="1"/>
    </xf>
    <xf numFmtId="0" fontId="2" fillId="0" borderId="7" xfId="7" applyFont="1" applyBorder="1" applyAlignment="1">
      <alignment horizontal="center" vertical="center" wrapText="1"/>
    </xf>
    <xf numFmtId="0" fontId="2" fillId="0" borderId="0" xfId="7" quotePrefix="1" applyFont="1" applyAlignment="1">
      <alignment horizontal="left" vertical="center"/>
    </xf>
    <xf numFmtId="0" fontId="3" fillId="0" borderId="1" xfId="7" applyFont="1" applyBorder="1" applyAlignment="1">
      <alignment vertical="center"/>
    </xf>
    <xf numFmtId="0" fontId="2" fillId="0" borderId="0" xfId="7" applyFont="1" applyAlignment="1">
      <alignment horizontal="center" vertical="center"/>
    </xf>
    <xf numFmtId="0" fontId="2" fillId="0" borderId="9" xfId="7" applyFont="1" applyBorder="1" applyAlignment="1">
      <alignment horizontal="center" vertical="center" wrapText="1"/>
    </xf>
    <xf numFmtId="0" fontId="6" fillId="0" borderId="7" xfId="7" applyFont="1" applyBorder="1" applyAlignment="1">
      <alignment horizontal="center" vertical="center"/>
    </xf>
    <xf numFmtId="0" fontId="3" fillId="0" borderId="3" xfId="7" applyFont="1" applyBorder="1" applyAlignment="1">
      <alignment vertical="center"/>
    </xf>
    <xf numFmtId="0" fontId="54" fillId="0" borderId="2" xfId="29" applyFont="1" applyBorder="1" applyAlignment="1">
      <alignment horizontal="center" vertical="center"/>
    </xf>
    <xf numFmtId="167" fontId="3" fillId="0" borderId="2" xfId="32" applyNumberFormat="1" applyFont="1" applyBorder="1" applyAlignment="1">
      <alignment vertical="center"/>
    </xf>
    <xf numFmtId="0" fontId="2" fillId="0" borderId="13" xfId="7" applyFont="1" applyBorder="1" applyAlignment="1">
      <alignment vertical="center"/>
    </xf>
    <xf numFmtId="0" fontId="34" fillId="0" borderId="0" xfId="2" applyFont="1" applyAlignment="1">
      <alignment vertical="center"/>
    </xf>
    <xf numFmtId="0" fontId="30" fillId="0" borderId="0" xfId="2" applyFont="1" applyAlignment="1">
      <alignment vertical="center"/>
    </xf>
    <xf numFmtId="0" fontId="2" fillId="0" borderId="0" xfId="2" applyFont="1" applyAlignment="1">
      <alignment horizontal="left" vertical="center"/>
    </xf>
    <xf numFmtId="0" fontId="3" fillId="0" borderId="1" xfId="2" applyFont="1" applyBorder="1" applyAlignment="1">
      <alignment vertical="center"/>
    </xf>
    <xf numFmtId="0" fontId="2" fillId="0" borderId="9" xfId="2" applyFont="1" applyBorder="1" applyAlignment="1">
      <alignment horizontal="center" vertical="center"/>
    </xf>
    <xf numFmtId="0" fontId="6" fillId="0" borderId="9" xfId="2" applyFont="1" applyBorder="1" applyAlignment="1">
      <alignment horizontal="centerContinuous" vertical="center"/>
    </xf>
    <xf numFmtId="0" fontId="3" fillId="0" borderId="3" xfId="2" applyFont="1" applyBorder="1" applyAlignment="1">
      <alignment horizontal="right" vertical="center"/>
    </xf>
    <xf numFmtId="0" fontId="3" fillId="0" borderId="3" xfId="2" applyFont="1" applyBorder="1" applyAlignment="1">
      <alignment vertical="center"/>
    </xf>
    <xf numFmtId="0" fontId="2" fillId="0" borderId="13" xfId="2" applyFont="1" applyBorder="1" applyAlignment="1">
      <alignment vertical="center"/>
    </xf>
    <xf numFmtId="0" fontId="2" fillId="0" borderId="16" xfId="2" applyFont="1" applyBorder="1" applyAlignment="1">
      <alignment vertical="center"/>
    </xf>
    <xf numFmtId="0" fontId="2" fillId="0" borderId="17" xfId="2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2" applyFont="1" applyAlignment="1">
      <alignment horizontal="right" vertical="center"/>
    </xf>
    <xf numFmtId="3" fontId="3" fillId="0" borderId="2" xfId="6" applyNumberFormat="1" applyFont="1" applyFill="1" applyBorder="1" applyAlignment="1">
      <alignment vertical="center"/>
    </xf>
    <xf numFmtId="3" fontId="3" fillId="0" borderId="2" xfId="34" applyNumberFormat="1" applyFont="1" applyBorder="1" applyAlignment="1">
      <alignment vertical="center"/>
    </xf>
    <xf numFmtId="0" fontId="2" fillId="0" borderId="12" xfId="2" applyFont="1" applyBorder="1" applyAlignment="1">
      <alignment vertical="center"/>
    </xf>
    <xf numFmtId="3" fontId="2" fillId="0" borderId="12" xfId="34" applyNumberFormat="1" applyFont="1" applyBorder="1" applyAlignment="1">
      <alignment vertical="center"/>
    </xf>
    <xf numFmtId="3" fontId="2" fillId="0" borderId="12" xfId="6" applyNumberFormat="1" applyFont="1" applyFill="1" applyBorder="1" applyAlignment="1">
      <alignment vertical="center"/>
    </xf>
    <xf numFmtId="3" fontId="3" fillId="0" borderId="9" xfId="6" applyNumberFormat="1" applyFont="1" applyFill="1" applyBorder="1" applyAlignment="1">
      <alignment vertical="center"/>
    </xf>
    <xf numFmtId="0" fontId="12" fillId="0" borderId="9" xfId="2" applyFont="1" applyBorder="1" applyAlignment="1">
      <alignment horizontal="center" vertical="center" wrapText="1"/>
    </xf>
    <xf numFmtId="167" fontId="3" fillId="0" borderId="2" xfId="34" applyNumberFormat="1" applyFont="1" applyBorder="1" applyAlignment="1">
      <alignment vertical="center"/>
    </xf>
    <xf numFmtId="167" fontId="3" fillId="0" borderId="14" xfId="34" applyNumberFormat="1" applyFont="1" applyBorder="1" applyAlignment="1">
      <alignment vertical="center"/>
    </xf>
    <xf numFmtId="3" fontId="3" fillId="0" borderId="14" xfId="34" applyNumberFormat="1" applyFont="1" applyBorder="1" applyAlignment="1">
      <alignment vertical="center"/>
    </xf>
    <xf numFmtId="167" fontId="2" fillId="0" borderId="12" xfId="34" applyNumberFormat="1" applyFont="1" applyBorder="1" applyAlignment="1">
      <alignment vertical="center"/>
    </xf>
    <xf numFmtId="0" fontId="3" fillId="0" borderId="1" xfId="2" applyFont="1" applyBorder="1" applyAlignment="1">
      <alignment horizontal="left" vertical="center"/>
    </xf>
    <xf numFmtId="0" fontId="31" fillId="0" borderId="9" xfId="2" applyFont="1" applyBorder="1" applyAlignment="1">
      <alignment horizontal="center" vertical="center"/>
    </xf>
    <xf numFmtId="3" fontId="3" fillId="0" borderId="2" xfId="32" applyNumberFormat="1" applyFont="1" applyFill="1" applyBorder="1" applyAlignment="1">
      <alignment horizontal="right" vertical="center" indent="2"/>
    </xf>
    <xf numFmtId="3" fontId="3" fillId="0" borderId="2" xfId="32" applyNumberFormat="1" applyFont="1" applyFill="1" applyBorder="1" applyAlignment="1">
      <alignment horizontal="right" vertical="center" indent="3"/>
    </xf>
    <xf numFmtId="3" fontId="3" fillId="0" borderId="2" xfId="32" applyNumberFormat="1" applyFont="1" applyFill="1" applyBorder="1" applyAlignment="1">
      <alignment horizontal="right" vertical="center" indent="1"/>
    </xf>
    <xf numFmtId="3" fontId="3" fillId="0" borderId="2" xfId="32" applyNumberFormat="1" applyFont="1" applyBorder="1" applyAlignment="1">
      <alignment horizontal="right" vertical="center" indent="2"/>
    </xf>
    <xf numFmtId="3" fontId="3" fillId="0" borderId="2" xfId="32" applyNumberFormat="1" applyFont="1" applyBorder="1" applyAlignment="1">
      <alignment horizontal="right" vertical="center" indent="1"/>
    </xf>
    <xf numFmtId="0" fontId="3" fillId="0" borderId="2" xfId="2" applyFont="1" applyBorder="1" applyAlignment="1">
      <alignment horizontal="center" vertical="center"/>
    </xf>
    <xf numFmtId="0" fontId="3" fillId="0" borderId="9" xfId="2" applyFont="1" applyBorder="1" applyAlignment="1">
      <alignment vertical="center"/>
    </xf>
    <xf numFmtId="3" fontId="3" fillId="0" borderId="9" xfId="32" applyNumberFormat="1" applyFont="1" applyBorder="1" applyAlignment="1">
      <alignment horizontal="right" vertical="center" indent="2"/>
    </xf>
    <xf numFmtId="167" fontId="2" fillId="0" borderId="12" xfId="2" applyNumberFormat="1" applyFont="1" applyBorder="1" applyAlignment="1">
      <alignment horizontal="right" vertical="center" indent="1"/>
    </xf>
    <xf numFmtId="167" fontId="2" fillId="10" borderId="12" xfId="2" applyNumberFormat="1" applyFont="1" applyFill="1" applyBorder="1" applyAlignment="1">
      <alignment horizontal="right" vertical="center" indent="1"/>
    </xf>
    <xf numFmtId="1" fontId="3" fillId="0" borderId="3" xfId="2" applyNumberFormat="1" applyFont="1" applyBorder="1" applyAlignment="1">
      <alignment vertical="center"/>
    </xf>
    <xf numFmtId="3" fontId="3" fillId="0" borderId="7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vertical="center"/>
    </xf>
    <xf numFmtId="3" fontId="3" fillId="0" borderId="8" xfId="2" applyNumberFormat="1" applyFont="1" applyBorder="1" applyAlignment="1">
      <alignment vertical="center"/>
    </xf>
    <xf numFmtId="3" fontId="2" fillId="0" borderId="12" xfId="2" applyNumberFormat="1" applyFont="1" applyBorder="1" applyAlignment="1">
      <alignment vertical="center"/>
    </xf>
    <xf numFmtId="0" fontId="2" fillId="0" borderId="0" xfId="35" quotePrefix="1" applyFont="1" applyAlignment="1">
      <alignment horizontal="left" vertical="center"/>
    </xf>
    <xf numFmtId="0" fontId="3" fillId="0" borderId="0" xfId="35" applyFont="1" applyAlignment="1">
      <alignment vertical="center"/>
    </xf>
    <xf numFmtId="0" fontId="34" fillId="0" borderId="0" xfId="35" applyFont="1" applyAlignment="1">
      <alignment vertical="center"/>
    </xf>
    <xf numFmtId="0" fontId="2" fillId="0" borderId="0" xfId="35" applyFont="1" applyAlignment="1">
      <alignment vertical="center"/>
    </xf>
    <xf numFmtId="0" fontId="2" fillId="0" borderId="0" xfId="35" applyFont="1" applyAlignment="1">
      <alignment horizontal="right" vertical="center"/>
    </xf>
    <xf numFmtId="0" fontId="2" fillId="0" borderId="0" xfId="35" applyFont="1" applyAlignment="1">
      <alignment horizontal="centerContinuous" vertical="center"/>
    </xf>
    <xf numFmtId="0" fontId="30" fillId="0" borderId="0" xfId="35" applyFont="1" applyAlignment="1">
      <alignment vertical="center"/>
    </xf>
    <xf numFmtId="0" fontId="30" fillId="0" borderId="0" xfId="35" applyFont="1" applyAlignment="1">
      <alignment horizontal="centerContinuous" vertical="center"/>
    </xf>
    <xf numFmtId="0" fontId="3" fillId="0" borderId="1" xfId="35" applyFont="1" applyBorder="1" applyAlignment="1">
      <alignment vertical="center"/>
    </xf>
    <xf numFmtId="0" fontId="2" fillId="0" borderId="9" xfId="35" applyFont="1" applyBorder="1" applyAlignment="1">
      <alignment horizontal="center" vertical="center"/>
    </xf>
    <xf numFmtId="0" fontId="2" fillId="0" borderId="10" xfId="35" applyFont="1" applyBorder="1" applyAlignment="1">
      <alignment horizontal="center" vertical="center"/>
    </xf>
    <xf numFmtId="0" fontId="12" fillId="0" borderId="9" xfId="35" applyFont="1" applyBorder="1" applyAlignment="1">
      <alignment horizontal="center" vertical="center" wrapText="1"/>
    </xf>
    <xf numFmtId="0" fontId="2" fillId="0" borderId="9" xfId="35" applyFont="1" applyBorder="1" applyAlignment="1">
      <alignment horizontal="center" vertical="center" wrapText="1"/>
    </xf>
    <xf numFmtId="0" fontId="2" fillId="0" borderId="43" xfId="35" applyFont="1" applyBorder="1" applyAlignment="1">
      <alignment horizontal="center" vertical="center" wrapText="1"/>
    </xf>
    <xf numFmtId="0" fontId="6" fillId="0" borderId="9" xfId="35" applyFont="1" applyBorder="1" applyAlignment="1">
      <alignment horizontal="center" vertical="center"/>
    </xf>
    <xf numFmtId="0" fontId="0" fillId="0" borderId="0" xfId="0" applyAlignment="1">
      <alignment wrapText="1"/>
    </xf>
    <xf numFmtId="37" fontId="3" fillId="0" borderId="2" xfId="36" applyNumberFormat="1" applyFont="1" applyBorder="1" applyAlignment="1">
      <alignment vertical="center"/>
    </xf>
    <xf numFmtId="0" fontId="3" fillId="0" borderId="2" xfId="35" applyFont="1" applyBorder="1" applyAlignment="1">
      <alignment horizontal="center" vertical="center"/>
    </xf>
    <xf numFmtId="0" fontId="3" fillId="0" borderId="2" xfId="35" applyFont="1" applyBorder="1" applyAlignment="1">
      <alignment vertical="center"/>
    </xf>
    <xf numFmtId="0" fontId="10" fillId="0" borderId="0" xfId="0" applyFont="1" applyAlignment="1">
      <alignment wrapText="1"/>
    </xf>
    <xf numFmtId="0" fontId="3" fillId="0" borderId="3" xfId="35" applyFont="1" applyBorder="1" applyAlignment="1">
      <alignment vertical="center"/>
    </xf>
    <xf numFmtId="0" fontId="2" fillId="0" borderId="13" xfId="35" applyFont="1" applyBorder="1" applyAlignment="1">
      <alignment vertical="center"/>
    </xf>
    <xf numFmtId="0" fontId="2" fillId="0" borderId="16" xfId="35" applyFont="1" applyBorder="1" applyAlignment="1">
      <alignment vertical="center"/>
    </xf>
    <xf numFmtId="0" fontId="2" fillId="0" borderId="17" xfId="35" applyFont="1" applyBorder="1" applyAlignment="1">
      <alignment vertical="center"/>
    </xf>
    <xf numFmtId="37" fontId="2" fillId="0" borderId="12" xfId="36" applyNumberFormat="1" applyFont="1" applyBorder="1" applyAlignment="1">
      <alignment vertical="center"/>
    </xf>
    <xf numFmtId="167" fontId="2" fillId="0" borderId="12" xfId="36" applyNumberFormat="1" applyFont="1" applyBorder="1" applyAlignment="1">
      <alignment vertical="center"/>
    </xf>
    <xf numFmtId="168" fontId="2" fillId="0" borderId="12" xfId="36" applyNumberFormat="1" applyFont="1" applyBorder="1" applyAlignment="1">
      <alignment vertical="center"/>
    </xf>
    <xf numFmtId="167" fontId="2" fillId="0" borderId="17" xfId="36" applyNumberFormat="1" applyFont="1" applyBorder="1" applyAlignment="1">
      <alignment vertical="center"/>
    </xf>
    <xf numFmtId="37" fontId="2" fillId="0" borderId="12" xfId="36" applyNumberFormat="1" applyFont="1" applyFill="1" applyBorder="1" applyAlignment="1">
      <alignment vertical="center"/>
    </xf>
    <xf numFmtId="167" fontId="2" fillId="0" borderId="12" xfId="36" applyNumberFormat="1" applyFont="1" applyFill="1" applyBorder="1" applyAlignment="1">
      <alignment vertical="center"/>
    </xf>
    <xf numFmtId="0" fontId="3" fillId="0" borderId="20" xfId="35" applyFont="1" applyBorder="1" applyAlignment="1">
      <alignment horizontal="center" vertical="center"/>
    </xf>
    <xf numFmtId="0" fontId="3" fillId="0" borderId="0" xfId="35" applyFont="1" applyAlignment="1">
      <alignment horizontal="center" vertical="center"/>
    </xf>
    <xf numFmtId="0" fontId="1" fillId="0" borderId="0" xfId="35" applyAlignment="1">
      <alignment vertical="center"/>
    </xf>
    <xf numFmtId="37" fontId="3" fillId="0" borderId="0" xfId="35" applyNumberFormat="1" applyFont="1" applyAlignment="1">
      <alignment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168" fontId="3" fillId="0" borderId="2" xfId="3" applyNumberFormat="1" applyFont="1" applyBorder="1" applyAlignment="1">
      <alignment vertical="center"/>
    </xf>
    <xf numFmtId="37" fontId="3" fillId="0" borderId="2" xfId="3" applyNumberFormat="1" applyFont="1" applyBorder="1" applyAlignment="1">
      <alignment vertical="center"/>
    </xf>
    <xf numFmtId="37" fontId="2" fillId="0" borderId="12" xfId="3" applyNumberFormat="1" applyFont="1" applyBorder="1" applyAlignment="1">
      <alignment vertical="center"/>
    </xf>
    <xf numFmtId="168" fontId="2" fillId="0" borderId="12" xfId="3" applyNumberFormat="1" applyFont="1" applyBorder="1" applyAlignment="1">
      <alignment vertical="center"/>
    </xf>
    <xf numFmtId="168" fontId="2" fillId="0" borderId="17" xfId="3" applyNumberFormat="1" applyFont="1" applyBorder="1" applyAlignment="1">
      <alignment vertical="center"/>
    </xf>
    <xf numFmtId="37" fontId="2" fillId="0" borderId="12" xfId="32" applyNumberFormat="1" applyFont="1" applyFill="1" applyBorder="1" applyAlignment="1">
      <alignment vertical="center"/>
    </xf>
    <xf numFmtId="168" fontId="2" fillId="0" borderId="12" xfId="32" applyNumberFormat="1" applyFont="1" applyFill="1" applyBorder="1" applyAlignment="1">
      <alignment vertical="center"/>
    </xf>
    <xf numFmtId="168" fontId="2" fillId="0" borderId="17" xfId="32" applyNumberFormat="1" applyFont="1" applyFill="1" applyBorder="1" applyAlignment="1">
      <alignment vertical="center"/>
    </xf>
    <xf numFmtId="37" fontId="3" fillId="0" borderId="0" xfId="1" applyNumberFormat="1" applyFont="1" applyAlignment="1">
      <alignment vertical="center"/>
    </xf>
    <xf numFmtId="0" fontId="0" fillId="0" borderId="15" xfId="0" applyBorder="1" applyAlignment="1">
      <alignment wrapText="1"/>
    </xf>
    <xf numFmtId="0" fontId="0" fillId="0" borderId="14" xfId="0" applyBorder="1" applyAlignment="1">
      <alignment wrapText="1"/>
    </xf>
    <xf numFmtId="0" fontId="0" fillId="11" borderId="0" xfId="0" applyFill="1" applyAlignment="1">
      <alignment wrapText="1"/>
    </xf>
    <xf numFmtId="0" fontId="3" fillId="0" borderId="8" xfId="1" applyFont="1" applyBorder="1" applyAlignment="1">
      <alignment horizontal="right" vertical="center"/>
    </xf>
    <xf numFmtId="37" fontId="3" fillId="0" borderId="8" xfId="24" applyNumberFormat="1" applyFont="1" applyBorder="1" applyAlignment="1">
      <alignment vertical="center"/>
    </xf>
    <xf numFmtId="37" fontId="2" fillId="0" borderId="12" xfId="24" applyNumberFormat="1" applyFont="1" applyBorder="1" applyAlignment="1">
      <alignment vertical="center"/>
    </xf>
    <xf numFmtId="0" fontId="3" fillId="0" borderId="0" xfId="1" quotePrefix="1" applyFont="1" applyAlignment="1">
      <alignment horizontal="centerContinuous" vertical="center"/>
    </xf>
    <xf numFmtId="0" fontId="3" fillId="0" borderId="0" xfId="1" applyFont="1" applyAlignment="1">
      <alignment horizontal="centerContinuous" vertical="center" wrapText="1"/>
    </xf>
    <xf numFmtId="0" fontId="57" fillId="0" borderId="9" xfId="1" applyFont="1" applyBorder="1" applyAlignment="1">
      <alignment horizontal="center" vertical="center" wrapText="1"/>
    </xf>
    <xf numFmtId="0" fontId="57" fillId="0" borderId="43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Continuous" vertical="center"/>
    </xf>
    <xf numFmtId="17" fontId="7" fillId="0" borderId="0" xfId="1" applyNumberFormat="1" applyFont="1" applyAlignment="1">
      <alignment vertical="center"/>
    </xf>
    <xf numFmtId="0" fontId="1" fillId="0" borderId="0" xfId="0" applyFont="1"/>
    <xf numFmtId="0" fontId="34" fillId="0" borderId="0" xfId="2" applyFont="1" applyAlignment="1">
      <alignment horizontal="centerContinuous" vertical="center"/>
    </xf>
    <xf numFmtId="0" fontId="2" fillId="0" borderId="9" xfId="0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wrapText="1" readingOrder="1"/>
    </xf>
    <xf numFmtId="0" fontId="58" fillId="0" borderId="0" xfId="0" applyFont="1" applyAlignment="1">
      <alignment horizontal="right" vertical="center" wrapText="1" readingOrder="1"/>
    </xf>
    <xf numFmtId="0" fontId="59" fillId="0" borderId="0" xfId="0" applyFont="1" applyAlignment="1">
      <alignment horizontal="right" vertical="center" wrapText="1" readingOrder="1"/>
    </xf>
    <xf numFmtId="0" fontId="60" fillId="0" borderId="0" xfId="2" applyFont="1" applyAlignment="1">
      <alignment vertical="center"/>
    </xf>
    <xf numFmtId="1" fontId="11" fillId="0" borderId="0" xfId="0" applyNumberFormat="1" applyFont="1" applyAlignment="1">
      <alignment horizontal="center"/>
    </xf>
    <xf numFmtId="1" fontId="60" fillId="0" borderId="0" xfId="2" applyNumberFormat="1" applyFont="1" applyAlignment="1">
      <alignment vertical="center"/>
    </xf>
    <xf numFmtId="0" fontId="0" fillId="0" borderId="7" xfId="0" applyBorder="1"/>
    <xf numFmtId="0" fontId="2" fillId="0" borderId="13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60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67" fontId="2" fillId="0" borderId="12" xfId="3" applyNumberFormat="1" applyFont="1" applyBorder="1" applyAlignment="1">
      <alignment vertical="center"/>
    </xf>
    <xf numFmtId="0" fontId="2" fillId="0" borderId="0" xfId="1" quotePrefix="1" applyFont="1" applyAlignment="1">
      <alignment horizontal="centerContinuous" vertical="center"/>
    </xf>
    <xf numFmtId="0" fontId="30" fillId="0" borderId="0" xfId="0" quotePrefix="1" applyFont="1" applyAlignment="1">
      <alignment horizontal="centerContinuous" vertical="center"/>
    </xf>
    <xf numFmtId="0" fontId="30" fillId="0" borderId="0" xfId="0" quotePrefix="1" applyFont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Continuous" vertical="center"/>
    </xf>
    <xf numFmtId="0" fontId="2" fillId="0" borderId="16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37" fontId="3" fillId="0" borderId="8" xfId="6" applyNumberFormat="1" applyFont="1" applyBorder="1" applyAlignment="1">
      <alignment vertical="center"/>
    </xf>
    <xf numFmtId="0" fontId="3" fillId="0" borderId="0" xfId="2" quotePrefix="1" applyFont="1" applyAlignment="1">
      <alignment horizontal="left" vertical="center"/>
    </xf>
    <xf numFmtId="0" fontId="23" fillId="0" borderId="0" xfId="2" applyFont="1" applyAlignment="1">
      <alignment vertical="center"/>
    </xf>
    <xf numFmtId="0" fontId="39" fillId="0" borderId="0" xfId="2" applyFont="1" applyAlignment="1">
      <alignment horizontal="centerContinuous" vertical="center"/>
    </xf>
    <xf numFmtId="0" fontId="2" fillId="0" borderId="8" xfId="2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 wrapText="1"/>
    </xf>
    <xf numFmtId="3" fontId="3" fillId="0" borderId="7" xfId="32" applyNumberFormat="1" applyFont="1" applyBorder="1" applyAlignment="1">
      <alignment vertical="center"/>
    </xf>
    <xf numFmtId="167" fontId="3" fillId="0" borderId="7" xfId="32" applyNumberFormat="1" applyFont="1" applyBorder="1" applyAlignment="1">
      <alignment vertical="center"/>
    </xf>
    <xf numFmtId="167" fontId="3" fillId="0" borderId="2" xfId="2" applyNumberFormat="1" applyFont="1" applyBorder="1" applyAlignment="1">
      <alignment vertical="center"/>
    </xf>
    <xf numFmtId="3" fontId="3" fillId="0" borderId="2" xfId="32" applyNumberFormat="1" applyFont="1" applyBorder="1" applyAlignment="1">
      <alignment vertical="center"/>
    </xf>
    <xf numFmtId="0" fontId="2" fillId="0" borderId="12" xfId="2" quotePrefix="1" applyFont="1" applyBorder="1" applyAlignment="1">
      <alignment horizontal="left" vertical="center"/>
    </xf>
    <xf numFmtId="3" fontId="2" fillId="0" borderId="12" xfId="32" applyNumberFormat="1" applyFont="1" applyBorder="1" applyAlignment="1">
      <alignment vertical="center"/>
    </xf>
    <xf numFmtId="3" fontId="2" fillId="0" borderId="17" xfId="32" applyNumberFormat="1" applyFont="1" applyBorder="1" applyAlignment="1">
      <alignment vertical="center"/>
    </xf>
    <xf numFmtId="167" fontId="2" fillId="0" borderId="17" xfId="32" applyNumberFormat="1" applyFont="1" applyBorder="1" applyAlignment="1">
      <alignment vertical="center"/>
    </xf>
    <xf numFmtId="167" fontId="2" fillId="0" borderId="12" xfId="2" applyNumberFormat="1" applyFont="1" applyBorder="1" applyAlignment="1">
      <alignment vertical="center"/>
    </xf>
    <xf numFmtId="0" fontId="1" fillId="0" borderId="0" xfId="2" quotePrefix="1" applyAlignment="1">
      <alignment horizontal="left" vertical="center"/>
    </xf>
    <xf numFmtId="37" fontId="3" fillId="0" borderId="0" xfId="32" applyNumberFormat="1" applyFont="1" applyAlignment="1">
      <alignment vertical="center"/>
    </xf>
    <xf numFmtId="0" fontId="29" fillId="0" borderId="0" xfId="2" applyFont="1" applyAlignment="1">
      <alignment vertical="center"/>
    </xf>
    <xf numFmtId="0" fontId="2" fillId="0" borderId="0" xfId="39" quotePrefix="1" applyFont="1" applyAlignment="1">
      <alignment horizontal="left" vertical="center"/>
    </xf>
    <xf numFmtId="0" fontId="1" fillId="0" borderId="0" xfId="39"/>
    <xf numFmtId="0" fontId="28" fillId="0" borderId="0" xfId="39" applyFont="1"/>
    <xf numFmtId="0" fontId="34" fillId="0" borderId="0" xfId="39" applyFont="1"/>
    <xf numFmtId="0" fontId="30" fillId="0" borderId="0" xfId="39" applyFont="1"/>
    <xf numFmtId="0" fontId="30" fillId="0" borderId="0" xfId="39" applyFont="1" applyAlignment="1">
      <alignment horizontal="right" vertical="center"/>
    </xf>
    <xf numFmtId="0" fontId="1" fillId="0" borderId="1" xfId="39" applyBorder="1"/>
    <xf numFmtId="0" fontId="1" fillId="0" borderId="0" xfId="39" applyAlignment="1">
      <alignment wrapText="1"/>
    </xf>
    <xf numFmtId="0" fontId="28" fillId="0" borderId="7" xfId="40" applyFont="1" applyFill="1" applyBorder="1" applyAlignment="1">
      <alignment horizontal="center" vertical="center" wrapText="1"/>
    </xf>
    <xf numFmtId="0" fontId="56" fillId="0" borderId="7" xfId="40" applyFont="1" applyFill="1" applyBorder="1" applyAlignment="1">
      <alignment horizontal="center" vertical="center" wrapText="1"/>
    </xf>
    <xf numFmtId="0" fontId="6" fillId="0" borderId="9" xfId="39" applyFont="1" applyBorder="1" applyAlignment="1">
      <alignment horizontal="center" vertical="center"/>
    </xf>
    <xf numFmtId="0" fontId="3" fillId="0" borderId="7" xfId="39" applyFont="1" applyBorder="1" applyAlignment="1">
      <alignment horizontal="center"/>
    </xf>
    <xf numFmtId="0" fontId="3" fillId="0" borderId="2" xfId="39" applyFont="1" applyBorder="1" applyAlignment="1">
      <alignment horizontal="center"/>
    </xf>
    <xf numFmtId="0" fontId="3" fillId="0" borderId="2" xfId="39" applyFont="1" applyBorder="1"/>
    <xf numFmtId="0" fontId="3" fillId="0" borderId="8" xfId="39" applyFont="1" applyBorder="1"/>
    <xf numFmtId="0" fontId="3" fillId="0" borderId="8" xfId="39" applyFont="1" applyBorder="1" applyAlignment="1">
      <alignment horizontal="center"/>
    </xf>
    <xf numFmtId="0" fontId="2" fillId="0" borderId="11" xfId="2" applyFont="1" applyBorder="1" applyAlignment="1">
      <alignment vertical="center"/>
    </xf>
    <xf numFmtId="0" fontId="2" fillId="0" borderId="9" xfId="39" applyFont="1" applyBorder="1"/>
    <xf numFmtId="0" fontId="2" fillId="0" borderId="19" xfId="39" applyFont="1" applyBorder="1"/>
    <xf numFmtId="167" fontId="2" fillId="0" borderId="19" xfId="39" applyNumberFormat="1" applyFont="1" applyBorder="1"/>
    <xf numFmtId="0" fontId="6" fillId="0" borderId="9" xfId="1" applyFont="1" applyBorder="1" applyAlignment="1">
      <alignment horizontal="center"/>
    </xf>
    <xf numFmtId="0" fontId="2" fillId="0" borderId="9" xfId="2" applyFont="1" applyBorder="1" applyAlignment="1">
      <alignment vertical="center"/>
    </xf>
    <xf numFmtId="167" fontId="2" fillId="0" borderId="9" xfId="1" applyNumberFormat="1" applyFont="1" applyBorder="1" applyAlignment="1">
      <alignment horizontal="center"/>
    </xf>
    <xf numFmtId="0" fontId="66" fillId="0" borderId="0" xfId="1" quotePrefix="1" applyFont="1" applyAlignment="1">
      <alignment horizontal="left" vertical="center"/>
    </xf>
    <xf numFmtId="0" fontId="67" fillId="0" borderId="0" xfId="1" applyFont="1" applyAlignment="1">
      <alignment vertical="center"/>
    </xf>
    <xf numFmtId="0" fontId="1" fillId="0" borderId="0" xfId="42"/>
    <xf numFmtId="0" fontId="66" fillId="0" borderId="0" xfId="1" applyFont="1" applyAlignment="1">
      <alignment vertical="center"/>
    </xf>
    <xf numFmtId="0" fontId="28" fillId="0" borderId="9" xfId="1" applyFont="1" applyBorder="1" applyAlignment="1">
      <alignment horizontal="center" vertical="center"/>
    </xf>
    <xf numFmtId="0" fontId="68" fillId="0" borderId="9" xfId="1" applyFont="1" applyBorder="1" applyAlignment="1">
      <alignment horizontal="center" vertical="center"/>
    </xf>
    <xf numFmtId="0" fontId="1" fillId="0" borderId="7" xfId="2" applyBorder="1" applyAlignment="1">
      <alignment vertical="center"/>
    </xf>
    <xf numFmtId="0" fontId="1" fillId="0" borderId="7" xfId="1" applyBorder="1" applyAlignment="1">
      <alignment vertical="center"/>
    </xf>
    <xf numFmtId="0" fontId="69" fillId="0" borderId="0" xfId="42" applyFont="1" applyAlignment="1">
      <alignment vertical="center"/>
    </xf>
    <xf numFmtId="174" fontId="1" fillId="0" borderId="7" xfId="1" applyNumberFormat="1" applyBorder="1" applyAlignment="1">
      <alignment vertical="center"/>
    </xf>
    <xf numFmtId="0" fontId="1" fillId="0" borderId="2" xfId="2" applyBorder="1" applyAlignment="1">
      <alignment vertical="center"/>
    </xf>
    <xf numFmtId="0" fontId="1" fillId="0" borderId="2" xfId="1" applyBorder="1" applyAlignment="1">
      <alignment vertical="center"/>
    </xf>
    <xf numFmtId="174" fontId="1" fillId="0" borderId="2" xfId="1" applyNumberFormat="1" applyBorder="1" applyAlignment="1">
      <alignment vertical="center"/>
    </xf>
    <xf numFmtId="0" fontId="3" fillId="0" borderId="0" xfId="42" applyFont="1" applyAlignment="1">
      <alignment vertical="center"/>
    </xf>
    <xf numFmtId="0" fontId="67" fillId="0" borderId="2" xfId="1" applyFont="1" applyBorder="1" applyAlignment="1">
      <alignment vertical="center"/>
    </xf>
    <xf numFmtId="174" fontId="67" fillId="0" borderId="2" xfId="1" applyNumberFormat="1" applyFont="1" applyBorder="1" applyAlignment="1">
      <alignment vertical="center"/>
    </xf>
    <xf numFmtId="0" fontId="67" fillId="0" borderId="8" xfId="1" applyFont="1" applyBorder="1" applyAlignment="1">
      <alignment vertical="center"/>
    </xf>
    <xf numFmtId="174" fontId="67" fillId="0" borderId="8" xfId="1" applyNumberFormat="1" applyFont="1" applyBorder="1" applyAlignment="1">
      <alignment vertical="center"/>
    </xf>
    <xf numFmtId="0" fontId="66" fillId="0" borderId="9" xfId="1" applyFont="1" applyBorder="1" applyAlignment="1">
      <alignment vertical="center"/>
    </xf>
    <xf numFmtId="0" fontId="67" fillId="0" borderId="9" xfId="1" applyFont="1" applyBorder="1" applyAlignment="1">
      <alignment vertical="center"/>
    </xf>
    <xf numFmtId="174" fontId="67" fillId="0" borderId="9" xfId="1" applyNumberFormat="1" applyFont="1" applyBorder="1" applyAlignment="1">
      <alignment vertical="center"/>
    </xf>
    <xf numFmtId="0" fontId="67" fillId="0" borderId="0" xfId="1" applyFont="1" applyAlignment="1">
      <alignment horizontal="left"/>
    </xf>
    <xf numFmtId="0" fontId="70" fillId="0" borderId="0" xfId="1" applyFont="1" applyAlignment="1">
      <alignment vertical="center"/>
    </xf>
    <xf numFmtId="0" fontId="66" fillId="0" borderId="9" xfId="1" applyFont="1" applyBorder="1" applyAlignment="1">
      <alignment horizontal="center" vertical="center"/>
    </xf>
    <xf numFmtId="0" fontId="71" fillId="0" borderId="9" xfId="1" applyFont="1" applyBorder="1" applyAlignment="1">
      <alignment horizontal="center" vertical="center"/>
    </xf>
    <xf numFmtId="0" fontId="67" fillId="0" borderId="7" xfId="1" applyFont="1" applyBorder="1" applyAlignment="1">
      <alignment horizontal="center" vertical="center"/>
    </xf>
    <xf numFmtId="164" fontId="67" fillId="0" borderId="7" xfId="1" applyNumberFormat="1" applyFont="1" applyBorder="1" applyAlignment="1">
      <alignment horizontal="center" vertical="center"/>
    </xf>
    <xf numFmtId="0" fontId="67" fillId="0" borderId="2" xfId="1" applyFont="1" applyBorder="1" applyAlignment="1">
      <alignment horizontal="center" vertical="center"/>
    </xf>
    <xf numFmtId="164" fontId="67" fillId="0" borderId="2" xfId="1" applyNumberFormat="1" applyFont="1" applyBorder="1" applyAlignment="1">
      <alignment horizontal="center" vertical="center"/>
    </xf>
    <xf numFmtId="164" fontId="67" fillId="0" borderId="2" xfId="1" applyNumberFormat="1" applyFont="1" applyBorder="1" applyAlignment="1">
      <alignment vertical="center"/>
    </xf>
    <xf numFmtId="0" fontId="67" fillId="0" borderId="8" xfId="1" applyFont="1" applyBorder="1" applyAlignment="1">
      <alignment horizontal="center" vertical="center"/>
    </xf>
    <xf numFmtId="164" fontId="67" fillId="0" borderId="8" xfId="1" applyNumberFormat="1" applyFont="1" applyBorder="1" applyAlignment="1">
      <alignment vertical="center"/>
    </xf>
    <xf numFmtId="0" fontId="66" fillId="0" borderId="12" xfId="1" applyFont="1" applyBorder="1" applyAlignment="1">
      <alignment vertical="center"/>
    </xf>
    <xf numFmtId="3" fontId="66" fillId="0" borderId="12" xfId="1" applyNumberFormat="1" applyFont="1" applyBorder="1" applyAlignment="1">
      <alignment vertical="center"/>
    </xf>
    <xf numFmtId="174" fontId="66" fillId="0" borderId="12" xfId="1" applyNumberFormat="1" applyFont="1" applyBorder="1" applyAlignment="1">
      <alignment horizontal="center" vertical="center"/>
    </xf>
    <xf numFmtId="0" fontId="66" fillId="0" borderId="12" xfId="1" applyFont="1" applyBorder="1" applyAlignment="1">
      <alignment horizontal="center" vertical="center"/>
    </xf>
    <xf numFmtId="164" fontId="66" fillId="0" borderId="12" xfId="1" applyNumberFormat="1" applyFont="1" applyBorder="1" applyAlignment="1">
      <alignment horizontal="center" vertical="center"/>
    </xf>
    <xf numFmtId="0" fontId="67" fillId="0" borderId="0" xfId="1" applyFont="1" applyAlignment="1">
      <alignment horizontal="center" vertical="center"/>
    </xf>
    <xf numFmtId="0" fontId="66" fillId="0" borderId="0" xfId="1" applyFont="1" applyAlignment="1">
      <alignment horizontal="right" vertical="center"/>
    </xf>
    <xf numFmtId="0" fontId="66" fillId="0" borderId="0" xfId="1" applyFont="1" applyAlignment="1">
      <alignment horizontal="left" vertical="center"/>
    </xf>
    <xf numFmtId="0" fontId="67" fillId="0" borderId="1" xfId="1" applyFont="1" applyBorder="1" applyAlignment="1">
      <alignment vertical="center"/>
    </xf>
    <xf numFmtId="0" fontId="66" fillId="0" borderId="7" xfId="1" applyFont="1" applyBorder="1" applyAlignment="1">
      <alignment horizontal="center" vertical="center" wrapText="1"/>
    </xf>
    <xf numFmtId="0" fontId="72" fillId="0" borderId="7" xfId="1" applyFont="1" applyBorder="1" applyAlignment="1">
      <alignment horizontal="center" vertical="center" wrapText="1"/>
    </xf>
    <xf numFmtId="0" fontId="66" fillId="0" borderId="13" xfId="1" applyFont="1" applyBorder="1" applyAlignment="1">
      <alignment vertical="center"/>
    </xf>
    <xf numFmtId="3" fontId="66" fillId="0" borderId="12" xfId="24" applyNumberFormat="1" applyFont="1" applyBorder="1" applyAlignment="1">
      <alignment vertical="center"/>
    </xf>
    <xf numFmtId="164" fontId="66" fillId="0" borderId="17" xfId="5" applyFont="1" applyBorder="1" applyAlignment="1">
      <alignment vertical="center"/>
    </xf>
    <xf numFmtId="0" fontId="66" fillId="0" borderId="17" xfId="5" applyNumberFormat="1" applyFont="1" applyBorder="1" applyAlignment="1">
      <alignment vertical="center"/>
    </xf>
    <xf numFmtId="0" fontId="67" fillId="0" borderId="20" xfId="1" applyFont="1" applyBorder="1" applyAlignment="1">
      <alignment vertical="center"/>
    </xf>
    <xf numFmtId="0" fontId="67" fillId="0" borderId="0" xfId="1" quotePrefix="1" applyFont="1" applyAlignment="1">
      <alignment horizontal="left" vertical="center"/>
    </xf>
    <xf numFmtId="0" fontId="67" fillId="0" borderId="0" xfId="1" applyFont="1"/>
    <xf numFmtId="0" fontId="74" fillId="0" borderId="0" xfId="2" applyFont="1" applyAlignment="1">
      <alignment horizontal="center"/>
    </xf>
    <xf numFmtId="0" fontId="74" fillId="0" borderId="0" xfId="2" applyFont="1"/>
    <xf numFmtId="0" fontId="65" fillId="0" borderId="0" xfId="2" applyFont="1"/>
    <xf numFmtId="0" fontId="76" fillId="0" borderId="0" xfId="2" applyFont="1" applyAlignment="1">
      <alignment horizontal="center" vertical="center"/>
    </xf>
    <xf numFmtId="0" fontId="75" fillId="0" borderId="0" xfId="2" applyFont="1" applyAlignment="1">
      <alignment horizontal="center"/>
    </xf>
    <xf numFmtId="0" fontId="75" fillId="0" borderId="0" xfId="2" applyFont="1"/>
    <xf numFmtId="0" fontId="66" fillId="0" borderId="0" xfId="1" applyFont="1"/>
    <xf numFmtId="0" fontId="76" fillId="0" borderId="0" xfId="2" applyFont="1"/>
    <xf numFmtId="0" fontId="76" fillId="0" borderId="0" xfId="2" applyFont="1" applyAlignment="1">
      <alignment horizontal="center"/>
    </xf>
    <xf numFmtId="0" fontId="77" fillId="0" borderId="0" xfId="2" applyFont="1"/>
    <xf numFmtId="0" fontId="75" fillId="0" borderId="9" xfId="1" applyFont="1" applyBorder="1" applyAlignment="1">
      <alignment horizontal="center" vertical="center"/>
    </xf>
    <xf numFmtId="0" fontId="78" fillId="0" borderId="9" xfId="1" applyFont="1" applyBorder="1" applyAlignment="1">
      <alignment horizontal="center" vertical="center"/>
    </xf>
    <xf numFmtId="0" fontId="79" fillId="0" borderId="7" xfId="1" applyFont="1" applyBorder="1" applyAlignment="1">
      <alignment horizontal="center" vertical="center" wrapText="1"/>
    </xf>
    <xf numFmtId="0" fontId="79" fillId="0" borderId="2" xfId="1" applyFont="1" applyBorder="1" applyAlignment="1">
      <alignment horizontal="center" vertical="center" wrapText="1"/>
    </xf>
    <xf numFmtId="0" fontId="79" fillId="0" borderId="2" xfId="1" applyFont="1" applyBorder="1" applyAlignment="1">
      <alignment horizontal="center" vertical="center"/>
    </xf>
    <xf numFmtId="0" fontId="80" fillId="0" borderId="2" xfId="1" applyFont="1" applyBorder="1" applyAlignment="1">
      <alignment horizontal="left" vertical="top"/>
    </xf>
    <xf numFmtId="0" fontId="79" fillId="0" borderId="2" xfId="1" applyFont="1" applyBorder="1" applyAlignment="1">
      <alignment horizontal="left" vertical="top"/>
    </xf>
    <xf numFmtId="0" fontId="75" fillId="0" borderId="12" xfId="1" applyFont="1" applyBorder="1" applyAlignment="1">
      <alignment horizontal="center" vertical="center"/>
    </xf>
    <xf numFmtId="0" fontId="75" fillId="0" borderId="12" xfId="1" applyFont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3" fillId="0" borderId="0" xfId="2" applyFont="1" applyAlignment="1">
      <alignment horizontal="center"/>
    </xf>
    <xf numFmtId="0" fontId="28" fillId="0" borderId="0" xfId="2" applyFont="1" applyAlignment="1">
      <alignment horizontal="left" vertical="center"/>
    </xf>
    <xf numFmtId="0" fontId="1" fillId="0" borderId="0" xfId="2" applyAlignment="1">
      <alignment horizontal="left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Continuous" vertical="center"/>
    </xf>
    <xf numFmtId="0" fontId="28" fillId="0" borderId="0" xfId="2" applyFont="1" applyAlignment="1">
      <alignment horizontal="right" vertical="center"/>
    </xf>
    <xf numFmtId="0" fontId="28" fillId="0" borderId="1" xfId="2" applyFont="1" applyBorder="1" applyAlignment="1">
      <alignment vertical="center"/>
    </xf>
    <xf numFmtId="0" fontId="28" fillId="0" borderId="4" xfId="2" applyFont="1" applyBorder="1" applyAlignment="1">
      <alignment horizontal="center" vertical="center"/>
    </xf>
    <xf numFmtId="0" fontId="81" fillId="0" borderId="9" xfId="2" quotePrefix="1" applyFont="1" applyBorder="1" applyAlignment="1">
      <alignment horizontal="center" vertical="center"/>
    </xf>
    <xf numFmtId="0" fontId="81" fillId="0" borderId="0" xfId="2" applyFont="1" applyAlignment="1">
      <alignment vertical="center"/>
    </xf>
    <xf numFmtId="0" fontId="1" fillId="0" borderId="7" xfId="2" applyBorder="1" applyAlignment="1">
      <alignment horizontal="center" vertical="center"/>
    </xf>
    <xf numFmtId="0" fontId="1" fillId="0" borderId="2" xfId="2" applyBorder="1" applyAlignment="1">
      <alignment horizontal="left" vertical="center"/>
    </xf>
    <xf numFmtId="169" fontId="0" fillId="0" borderId="7" xfId="6" applyNumberFormat="1" applyFont="1" applyBorder="1" applyAlignment="1">
      <alignment vertical="center"/>
    </xf>
    <xf numFmtId="2" fontId="1" fillId="0" borderId="0" xfId="2" applyNumberFormat="1" applyAlignment="1">
      <alignment vertical="center"/>
    </xf>
    <xf numFmtId="0" fontId="1" fillId="0" borderId="2" xfId="2" applyBorder="1" applyAlignment="1">
      <alignment horizontal="center" vertical="center"/>
    </xf>
    <xf numFmtId="169" fontId="0" fillId="0" borderId="2" xfId="6" applyNumberFormat="1" applyFont="1" applyFill="1" applyBorder="1" applyAlignment="1">
      <alignment vertical="center"/>
    </xf>
    <xf numFmtId="169" fontId="0" fillId="0" borderId="2" xfId="6" applyNumberFormat="1" applyFont="1" applyBorder="1" applyAlignment="1">
      <alignment vertical="center"/>
    </xf>
    <xf numFmtId="0" fontId="1" fillId="0" borderId="2" xfId="2" applyBorder="1" applyAlignment="1">
      <alignment horizontal="center" vertical="top"/>
    </xf>
    <xf numFmtId="0" fontId="1" fillId="0" borderId="2" xfId="2" applyBorder="1" applyAlignment="1">
      <alignment horizontal="left" vertical="top"/>
    </xf>
    <xf numFmtId="0" fontId="1" fillId="0" borderId="0" xfId="2" applyAlignment="1">
      <alignment vertical="center" wrapText="1"/>
    </xf>
    <xf numFmtId="169" fontId="0" fillId="0" borderId="2" xfId="6" applyNumberFormat="1" applyFont="1" applyFill="1" applyBorder="1" applyAlignment="1">
      <alignment vertical="top"/>
    </xf>
    <xf numFmtId="169" fontId="0" fillId="0" borderId="2" xfId="6" applyNumberFormat="1" applyFont="1" applyBorder="1" applyAlignment="1">
      <alignment vertical="top"/>
    </xf>
    <xf numFmtId="0" fontId="1" fillId="0" borderId="14" xfId="2" applyBorder="1" applyAlignment="1">
      <alignment vertical="center"/>
    </xf>
    <xf numFmtId="169" fontId="28" fillId="0" borderId="12" xfId="6" applyNumberFormat="1" applyFont="1" applyFill="1" applyBorder="1" applyAlignment="1">
      <alignment vertical="center"/>
    </xf>
    <xf numFmtId="0" fontId="28" fillId="0" borderId="0" xfId="2" applyFont="1" applyAlignment="1">
      <alignment horizontal="center" vertical="center"/>
    </xf>
    <xf numFmtId="169" fontId="28" fillId="0" borderId="0" xfId="6" applyNumberFormat="1" applyFont="1" applyFill="1" applyBorder="1" applyAlignment="1">
      <alignment vertical="center"/>
    </xf>
    <xf numFmtId="0" fontId="67" fillId="0" borderId="0" xfId="2" applyFont="1" applyAlignment="1">
      <alignment horizontal="left" vertical="center"/>
    </xf>
    <xf numFmtId="0" fontId="67" fillId="0" borderId="0" xfId="2" applyFont="1" applyAlignment="1">
      <alignment horizontal="center" vertical="center"/>
    </xf>
    <xf numFmtId="0" fontId="67" fillId="0" borderId="0" xfId="2" applyFont="1" applyAlignment="1">
      <alignment vertical="center"/>
    </xf>
    <xf numFmtId="2" fontId="67" fillId="0" borderId="0" xfId="2" applyNumberFormat="1" applyFont="1" applyAlignment="1">
      <alignment vertical="center"/>
    </xf>
    <xf numFmtId="0" fontId="1" fillId="0" borderId="0" xfId="2" applyAlignment="1">
      <alignment horizontal="center" vertical="center"/>
    </xf>
    <xf numFmtId="0" fontId="81" fillId="0" borderId="7" xfId="2" quotePrefix="1" applyFont="1" applyBorder="1" applyAlignment="1">
      <alignment horizontal="center" vertical="center"/>
    </xf>
    <xf numFmtId="0" fontId="1" fillId="0" borderId="7" xfId="2" applyBorder="1" applyAlignment="1">
      <alignment horizontal="left" vertical="center"/>
    </xf>
    <xf numFmtId="169" fontId="1" fillId="0" borderId="15" xfId="6" applyNumberFormat="1" applyBorder="1" applyAlignment="1">
      <alignment vertical="center"/>
    </xf>
    <xf numFmtId="169" fontId="1" fillId="0" borderId="7" xfId="6" applyNumberFormat="1" applyBorder="1" applyAlignment="1">
      <alignment vertical="center"/>
    </xf>
    <xf numFmtId="169" fontId="1" fillId="0" borderId="11" xfId="6" applyNumberFormat="1" applyBorder="1" applyAlignment="1">
      <alignment vertical="center"/>
    </xf>
    <xf numFmtId="2" fontId="1" fillId="0" borderId="7" xfId="2" applyNumberFormat="1" applyBorder="1" applyAlignment="1">
      <alignment horizontal="center" vertical="center"/>
    </xf>
    <xf numFmtId="169" fontId="1" fillId="0" borderId="14" xfId="6" applyNumberFormat="1" applyFill="1" applyBorder="1" applyAlignment="1">
      <alignment vertical="center"/>
    </xf>
    <xf numFmtId="169" fontId="1" fillId="0" borderId="2" xfId="6" applyNumberFormat="1" applyFill="1" applyBorder="1" applyAlignment="1">
      <alignment vertical="center"/>
    </xf>
    <xf numFmtId="169" fontId="1" fillId="0" borderId="2" xfId="6" applyNumberFormat="1" applyBorder="1" applyAlignment="1">
      <alignment vertical="center"/>
    </xf>
    <xf numFmtId="169" fontId="1" fillId="0" borderId="3" xfId="6" applyNumberFormat="1" applyFill="1" applyBorder="1" applyAlignment="1">
      <alignment vertical="center"/>
    </xf>
    <xf numFmtId="2" fontId="1" fillId="0" borderId="2" xfId="2" applyNumberFormat="1" applyBorder="1" applyAlignment="1">
      <alignment horizontal="center" vertical="center"/>
    </xf>
    <xf numFmtId="0" fontId="1" fillId="0" borderId="2" xfId="2" applyBorder="1" applyAlignment="1">
      <alignment vertical="center" wrapText="1"/>
    </xf>
    <xf numFmtId="169" fontId="1" fillId="0" borderId="14" xfId="6" applyNumberFormat="1" applyFill="1" applyBorder="1" applyAlignment="1">
      <alignment vertical="top"/>
    </xf>
    <xf numFmtId="169" fontId="1" fillId="0" borderId="2" xfId="6" applyNumberFormat="1" applyFill="1" applyBorder="1" applyAlignment="1">
      <alignment vertical="top"/>
    </xf>
    <xf numFmtId="169" fontId="1" fillId="0" borderId="2" xfId="6" applyNumberFormat="1" applyBorder="1" applyAlignment="1">
      <alignment vertical="top"/>
    </xf>
    <xf numFmtId="169" fontId="1" fillId="0" borderId="3" xfId="6" applyNumberFormat="1" applyFill="1" applyBorder="1" applyAlignment="1">
      <alignment vertical="top"/>
    </xf>
    <xf numFmtId="169" fontId="1" fillId="0" borderId="14" xfId="6" applyNumberFormat="1" applyBorder="1" applyAlignment="1">
      <alignment vertical="center"/>
    </xf>
    <xf numFmtId="169" fontId="1" fillId="0" borderId="3" xfId="6" applyNumberFormat="1" applyBorder="1" applyAlignment="1">
      <alignment vertical="center"/>
    </xf>
    <xf numFmtId="169" fontId="28" fillId="0" borderId="19" xfId="6" applyNumberFormat="1" applyFont="1" applyFill="1" applyBorder="1" applyAlignment="1">
      <alignment vertical="center"/>
    </xf>
    <xf numFmtId="2" fontId="28" fillId="0" borderId="12" xfId="2" applyNumberFormat="1" applyFont="1" applyBorder="1" applyAlignment="1">
      <alignment horizontal="center" vertical="center"/>
    </xf>
    <xf numFmtId="169" fontId="1" fillId="0" borderId="0" xfId="6" applyNumberFormat="1" applyFill="1" applyBorder="1" applyAlignment="1">
      <alignment vertical="center"/>
    </xf>
    <xf numFmtId="169" fontId="1" fillId="0" borderId="0" xfId="6" applyNumberFormat="1" applyBorder="1" applyAlignment="1">
      <alignment vertical="center"/>
    </xf>
    <xf numFmtId="2" fontId="1" fillId="0" borderId="0" xfId="2" applyNumberFormat="1" applyAlignment="1">
      <alignment horizontal="center" vertical="center"/>
    </xf>
    <xf numFmtId="167" fontId="1" fillId="0" borderId="0" xfId="2" applyNumberFormat="1" applyAlignment="1">
      <alignment vertical="center"/>
    </xf>
    <xf numFmtId="0" fontId="28" fillId="0" borderId="50" xfId="2" applyFont="1" applyBorder="1" applyAlignment="1">
      <alignment horizontal="center" vertical="center"/>
    </xf>
    <xf numFmtId="0" fontId="28" fillId="0" borderId="5" xfId="2" applyFont="1" applyBorder="1" applyAlignment="1">
      <alignment horizontal="center" vertical="center"/>
    </xf>
    <xf numFmtId="0" fontId="81" fillId="0" borderId="11" xfId="2" quotePrefix="1" applyFont="1" applyBorder="1" applyAlignment="1">
      <alignment horizontal="center" vertical="center"/>
    </xf>
    <xf numFmtId="0" fontId="1" fillId="0" borderId="8" xfId="2" applyBorder="1" applyAlignment="1">
      <alignment horizontal="center" vertical="center"/>
    </xf>
    <xf numFmtId="0" fontId="1" fillId="0" borderId="8" xfId="2" applyBorder="1" applyAlignment="1">
      <alignment horizontal="left" vertical="center"/>
    </xf>
    <xf numFmtId="0" fontId="1" fillId="0" borderId="8" xfId="2" applyBorder="1" applyAlignment="1">
      <alignment vertical="center"/>
    </xf>
    <xf numFmtId="2" fontId="1" fillId="0" borderId="8" xfId="2" applyNumberFormat="1" applyBorder="1" applyAlignment="1">
      <alignment horizontal="center" vertical="center"/>
    </xf>
    <xf numFmtId="0" fontId="28" fillId="0" borderId="8" xfId="2" applyFont="1" applyBorder="1" applyAlignment="1">
      <alignment horizontal="center" vertical="center"/>
    </xf>
    <xf numFmtId="0" fontId="28" fillId="0" borderId="1" xfId="2" applyFont="1" applyBorder="1" applyAlignment="1">
      <alignment horizontal="center" vertical="center"/>
    </xf>
    <xf numFmtId="0" fontId="1" fillId="0" borderId="15" xfId="2" applyBorder="1" applyAlignment="1">
      <alignment vertical="center"/>
    </xf>
    <xf numFmtId="0" fontId="1" fillId="0" borderId="14" xfId="2" applyBorder="1" applyAlignment="1">
      <alignment vertical="center" wrapText="1"/>
    </xf>
    <xf numFmtId="0" fontId="1" fillId="0" borderId="6" xfId="2" applyBorder="1" applyAlignment="1">
      <alignment vertical="center"/>
    </xf>
    <xf numFmtId="20" fontId="2" fillId="0" borderId="0" xfId="1" quotePrefix="1" applyNumberFormat="1" applyFont="1" applyAlignment="1">
      <alignment horizontal="left" vertical="center"/>
    </xf>
    <xf numFmtId="0" fontId="11" fillId="0" borderId="0" xfId="0" applyFont="1" applyAlignment="1">
      <alignment wrapText="1"/>
    </xf>
    <xf numFmtId="168" fontId="3" fillId="0" borderId="0" xfId="32" applyNumberFormat="1" applyFont="1" applyBorder="1" applyAlignment="1">
      <alignment vertical="center"/>
    </xf>
    <xf numFmtId="37" fontId="2" fillId="0" borderId="0" xfId="32" applyNumberFormat="1" applyFont="1" applyBorder="1" applyAlignment="1">
      <alignment vertical="center"/>
    </xf>
    <xf numFmtId="0" fontId="3" fillId="0" borderId="0" xfId="32" applyNumberFormat="1" applyFont="1" applyBorder="1" applyAlignment="1">
      <alignment vertical="center"/>
    </xf>
    <xf numFmtId="0" fontId="2" fillId="0" borderId="0" xfId="32" applyNumberFormat="1" applyFont="1" applyBorder="1" applyAlignment="1">
      <alignment vertical="center"/>
    </xf>
    <xf numFmtId="37" fontId="3" fillId="0" borderId="0" xfId="32" applyNumberFormat="1" applyFont="1" applyBorder="1" applyAlignment="1">
      <alignment vertical="center"/>
    </xf>
    <xf numFmtId="0" fontId="2" fillId="0" borderId="8" xfId="1" applyFont="1" applyBorder="1" applyAlignment="1">
      <alignment horizontal="centerContinuous" vertical="center" wrapText="1"/>
    </xf>
    <xf numFmtId="0" fontId="3" fillId="0" borderId="14" xfId="1" applyFont="1" applyBorder="1" applyAlignment="1">
      <alignment horizontal="center" vertical="center"/>
    </xf>
    <xf numFmtId="0" fontId="2" fillId="0" borderId="14" xfId="1" applyFont="1" applyBorder="1" applyAlignment="1">
      <alignment vertical="center"/>
    </xf>
    <xf numFmtId="175" fontId="3" fillId="0" borderId="2" xfId="6" applyNumberFormat="1" applyFont="1" applyBorder="1" applyAlignment="1">
      <alignment vertical="center"/>
    </xf>
    <xf numFmtId="2" fontId="3" fillId="0" borderId="2" xfId="1" applyNumberFormat="1" applyFont="1" applyBorder="1" applyAlignment="1">
      <alignment horizontal="right" vertical="center"/>
    </xf>
    <xf numFmtId="176" fontId="3" fillId="0" borderId="2" xfId="6" applyNumberFormat="1" applyFont="1" applyBorder="1" applyAlignment="1">
      <alignment vertical="center"/>
    </xf>
    <xf numFmtId="0" fontId="3" fillId="0" borderId="2" xfId="1" quotePrefix="1" applyFont="1" applyBorder="1" applyAlignment="1">
      <alignment vertical="center"/>
    </xf>
    <xf numFmtId="0" fontId="3" fillId="0" borderId="4" xfId="1" applyFont="1" applyBorder="1" applyAlignment="1">
      <alignment vertical="center"/>
    </xf>
    <xf numFmtId="175" fontId="3" fillId="0" borderId="8" xfId="6" applyNumberFormat="1" applyFont="1" applyBorder="1" applyAlignment="1">
      <alignment vertical="center"/>
    </xf>
    <xf numFmtId="167" fontId="3" fillId="0" borderId="8" xfId="1" applyNumberFormat="1" applyFont="1" applyBorder="1" applyAlignment="1">
      <alignment horizontal="right" vertical="center"/>
    </xf>
    <xf numFmtId="167" fontId="3" fillId="2" borderId="7" xfId="1" applyNumberFormat="1" applyFont="1" applyFill="1" applyBorder="1" applyAlignment="1">
      <alignment vertical="center"/>
    </xf>
    <xf numFmtId="175" fontId="3" fillId="0" borderId="10" xfId="6" applyNumberFormat="1" applyFont="1" applyBorder="1" applyAlignment="1">
      <alignment vertical="center"/>
    </xf>
    <xf numFmtId="0" fontId="2" fillId="2" borderId="10" xfId="1" applyFont="1" applyFill="1" applyBorder="1" applyAlignment="1">
      <alignment vertical="center"/>
    </xf>
    <xf numFmtId="167" fontId="2" fillId="0" borderId="9" xfId="6" applyNumberFormat="1" applyFont="1" applyBorder="1" applyAlignment="1">
      <alignment horizontal="right" vertical="center"/>
    </xf>
    <xf numFmtId="0" fontId="2" fillId="0" borderId="13" xfId="1" applyFont="1" applyBorder="1" applyAlignment="1">
      <alignment horizontal="right" vertical="center"/>
    </xf>
    <xf numFmtId="167" fontId="2" fillId="2" borderId="12" xfId="1" applyNumberFormat="1" applyFont="1" applyFill="1" applyBorder="1" applyAlignment="1">
      <alignment vertical="center"/>
    </xf>
    <xf numFmtId="0" fontId="82" fillId="0" borderId="0" xfId="1" applyFont="1"/>
    <xf numFmtId="1" fontId="13" fillId="0" borderId="2" xfId="2" applyNumberFormat="1" applyFont="1" applyBorder="1" applyAlignment="1">
      <alignment horizontal="right"/>
    </xf>
    <xf numFmtId="0" fontId="2" fillId="0" borderId="21" xfId="1" applyFont="1" applyBorder="1" applyAlignment="1">
      <alignment horizontal="center" vertical="center" wrapText="1"/>
    </xf>
    <xf numFmtId="0" fontId="2" fillId="0" borderId="40" xfId="1" applyFont="1" applyBorder="1" applyAlignment="1">
      <alignment horizontal="center" vertical="center" wrapText="1"/>
    </xf>
    <xf numFmtId="0" fontId="60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3" fontId="3" fillId="0" borderId="3" xfId="4" applyNumberFormat="1" applyFont="1" applyBorder="1" applyAlignment="1">
      <alignment vertical="center"/>
    </xf>
    <xf numFmtId="167" fontId="3" fillId="0" borderId="11" xfId="1" applyNumberFormat="1" applyFont="1" applyBorder="1" applyAlignment="1">
      <alignment vertical="center"/>
    </xf>
    <xf numFmtId="1" fontId="3" fillId="0" borderId="11" xfId="1" applyNumberFormat="1" applyFont="1" applyBorder="1" applyAlignment="1">
      <alignment vertical="center"/>
    </xf>
    <xf numFmtId="1" fontId="3" fillId="0" borderId="7" xfId="1" applyNumberFormat="1" applyFont="1" applyBorder="1" applyAlignment="1">
      <alignment vertical="center"/>
    </xf>
    <xf numFmtId="3" fontId="3" fillId="0" borderId="3" xfId="3" applyNumberFormat="1" applyFont="1" applyBorder="1" applyAlignment="1">
      <alignment vertical="center"/>
    </xf>
    <xf numFmtId="167" fontId="3" fillId="0" borderId="3" xfId="1" applyNumberFormat="1" applyFont="1" applyBorder="1" applyAlignment="1">
      <alignment vertical="center"/>
    </xf>
    <xf numFmtId="1" fontId="3" fillId="0" borderId="3" xfId="1" applyNumberFormat="1" applyFont="1" applyBorder="1" applyAlignment="1">
      <alignment vertical="center"/>
    </xf>
    <xf numFmtId="3" fontId="2" fillId="0" borderId="12" xfId="1" applyNumberFormat="1" applyFont="1" applyBorder="1" applyAlignment="1">
      <alignment vertical="center"/>
    </xf>
    <xf numFmtId="3" fontId="2" fillId="0" borderId="12" xfId="3" applyNumberFormat="1" applyFont="1" applyBorder="1" applyAlignment="1">
      <alignment vertical="center"/>
    </xf>
    <xf numFmtId="167" fontId="2" fillId="0" borderId="13" xfId="1" applyNumberFormat="1" applyFont="1" applyBorder="1" applyAlignment="1">
      <alignment vertical="center"/>
    </xf>
    <xf numFmtId="1" fontId="2" fillId="0" borderId="13" xfId="1" applyNumberFormat="1" applyFont="1" applyBorder="1" applyAlignment="1">
      <alignment vertical="center"/>
    </xf>
    <xf numFmtId="1" fontId="2" fillId="0" borderId="12" xfId="1" applyNumberFormat="1" applyFont="1" applyBorder="1" applyAlignment="1">
      <alignment horizontal="center"/>
    </xf>
    <xf numFmtId="37" fontId="3" fillId="0" borderId="14" xfId="18" applyNumberFormat="1" applyFont="1" applyBorder="1" applyAlignment="1">
      <alignment horizontal="left" vertical="top"/>
    </xf>
    <xf numFmtId="37" fontId="3" fillId="0" borderId="2" xfId="18" applyNumberFormat="1" applyFont="1" applyBorder="1" applyAlignment="1">
      <alignment horizontal="left" vertical="top"/>
    </xf>
    <xf numFmtId="37" fontId="2" fillId="0" borderId="14" xfId="18" applyNumberFormat="1" applyFont="1" applyBorder="1" applyAlignment="1">
      <alignment horizontal="left" vertical="top"/>
    </xf>
    <xf numFmtId="37" fontId="2" fillId="0" borderId="2" xfId="18" applyNumberFormat="1" applyFont="1" applyBorder="1" applyAlignment="1">
      <alignment horizontal="left" vertical="top"/>
    </xf>
    <xf numFmtId="1" fontId="2" fillId="0" borderId="0" xfId="1" applyNumberFormat="1" applyFont="1" applyAlignment="1">
      <alignment vertical="center"/>
    </xf>
    <xf numFmtId="3" fontId="2" fillId="0" borderId="0" xfId="1" applyNumberFormat="1" applyFont="1" applyAlignment="1">
      <alignment vertical="center"/>
    </xf>
    <xf numFmtId="0" fontId="3" fillId="0" borderId="6" xfId="1" applyFont="1" applyBorder="1" applyAlignment="1">
      <alignment horizontal="left" vertical="center"/>
    </xf>
    <xf numFmtId="2" fontId="2" fillId="0" borderId="2" xfId="1" applyNumberFormat="1" applyFont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/>
    </xf>
    <xf numFmtId="0" fontId="6" fillId="0" borderId="7" xfId="1" quotePrefix="1" applyFont="1" applyBorder="1" applyAlignment="1">
      <alignment horizontal="center" vertical="center"/>
    </xf>
    <xf numFmtId="0" fontId="35" fillId="5" borderId="7" xfId="0" applyFont="1" applyFill="1" applyBorder="1" applyAlignment="1" applyProtection="1">
      <alignment horizontal="left" vertical="center"/>
      <protection locked="0"/>
    </xf>
    <xf numFmtId="0" fontId="35" fillId="5" borderId="2" xfId="0" applyFont="1" applyFill="1" applyBorder="1" applyAlignment="1" applyProtection="1">
      <alignment horizontal="left" vertical="center"/>
      <protection locked="0"/>
    </xf>
    <xf numFmtId="0" fontId="3" fillId="0" borderId="3" xfId="1" applyFont="1" applyBorder="1" applyAlignment="1">
      <alignment horizontal="right" vertical="center"/>
    </xf>
    <xf numFmtId="0" fontId="3" fillId="0" borderId="0" xfId="19" applyFont="1" applyAlignment="1" applyProtection="1">
      <alignment vertical="center"/>
    </xf>
    <xf numFmtId="0" fontId="3" fillId="0" borderId="3" xfId="19" applyFont="1" applyBorder="1" applyAlignment="1" applyProtection="1">
      <alignment vertical="center"/>
    </xf>
    <xf numFmtId="37" fontId="3" fillId="0" borderId="3" xfId="18" applyNumberFormat="1" applyFont="1" applyBorder="1" applyAlignment="1">
      <alignment vertical="center"/>
    </xf>
    <xf numFmtId="37" fontId="3" fillId="0" borderId="7" xfId="4" applyNumberFormat="1" applyFont="1" applyBorder="1" applyAlignment="1">
      <alignment horizontal="center" vertical="top"/>
    </xf>
    <xf numFmtId="37" fontId="3" fillId="0" borderId="2" xfId="17" applyNumberFormat="1" applyFont="1" applyBorder="1" applyAlignment="1">
      <alignment horizontal="center" vertical="top"/>
    </xf>
    <xf numFmtId="37" fontId="3" fillId="0" borderId="2" xfId="18" applyNumberFormat="1" applyFont="1" applyBorder="1" applyAlignment="1">
      <alignment horizontal="center" vertical="top"/>
    </xf>
    <xf numFmtId="171" fontId="3" fillId="0" borderId="2" xfId="20" applyNumberFormat="1" applyFont="1" applyBorder="1" applyAlignment="1" applyProtection="1">
      <alignment horizontal="center" vertical="top"/>
    </xf>
    <xf numFmtId="171" fontId="3" fillId="0" borderId="2" xfId="21" applyNumberFormat="1" applyFont="1" applyBorder="1" applyAlignment="1" applyProtection="1">
      <alignment horizontal="center" vertical="top"/>
    </xf>
    <xf numFmtId="171" fontId="3" fillId="0" borderId="2" xfId="22" applyNumberFormat="1" applyFont="1" applyBorder="1" applyAlignment="1" applyProtection="1">
      <alignment horizontal="center" vertical="top"/>
    </xf>
    <xf numFmtId="37" fontId="3" fillId="0" borderId="2" xfId="4" applyNumberFormat="1" applyFont="1" applyBorder="1" applyAlignment="1">
      <alignment horizontal="center" vertical="top"/>
    </xf>
    <xf numFmtId="37" fontId="3" fillId="0" borderId="8" xfId="18" applyNumberFormat="1" applyFont="1" applyBorder="1" applyAlignment="1">
      <alignment horizontal="center" vertical="top"/>
    </xf>
    <xf numFmtId="37" fontId="3" fillId="0" borderId="11" xfId="4" applyNumberFormat="1" applyFont="1" applyBorder="1" applyAlignment="1">
      <alignment horizontal="center" vertical="top"/>
    </xf>
    <xf numFmtId="37" fontId="3" fillId="0" borderId="3" xfId="17" applyNumberFormat="1" applyFont="1" applyBorder="1" applyAlignment="1">
      <alignment horizontal="center" vertical="top"/>
    </xf>
    <xf numFmtId="37" fontId="3" fillId="0" borderId="3" xfId="18" applyNumberFormat="1" applyFont="1" applyBorder="1" applyAlignment="1">
      <alignment horizontal="center" vertical="top"/>
    </xf>
    <xf numFmtId="171" fontId="3" fillId="0" borderId="3" xfId="20" applyNumberFormat="1" applyFont="1" applyBorder="1" applyAlignment="1" applyProtection="1">
      <alignment horizontal="center" vertical="top"/>
    </xf>
    <xf numFmtId="171" fontId="3" fillId="0" borderId="3" xfId="21" applyNumberFormat="1" applyFont="1" applyBorder="1" applyAlignment="1" applyProtection="1">
      <alignment horizontal="center" vertical="top"/>
    </xf>
    <xf numFmtId="171" fontId="3" fillId="0" borderId="3" xfId="22" applyNumberFormat="1" applyFont="1" applyBorder="1" applyAlignment="1" applyProtection="1">
      <alignment horizontal="center" vertical="top"/>
    </xf>
    <xf numFmtId="37" fontId="3" fillId="0" borderId="3" xfId="4" applyNumberFormat="1" applyFont="1" applyBorder="1" applyAlignment="1">
      <alignment horizontal="center" vertical="top"/>
    </xf>
    <xf numFmtId="37" fontId="3" fillId="0" borderId="4" xfId="18" applyNumberFormat="1" applyFont="1" applyBorder="1" applyAlignment="1">
      <alignment horizontal="center" vertical="top"/>
    </xf>
    <xf numFmtId="37" fontId="3" fillId="5" borderId="3" xfId="18" applyNumberFormat="1" applyFont="1" applyFill="1" applyBorder="1" applyAlignment="1">
      <alignment horizontal="center" vertical="top"/>
    </xf>
    <xf numFmtId="1" fontId="6" fillId="0" borderId="7" xfId="1" applyNumberFormat="1" applyFont="1" applyBorder="1" applyAlignment="1">
      <alignment horizontal="center" vertical="center"/>
    </xf>
    <xf numFmtId="2" fontId="3" fillId="0" borderId="8" xfId="1" applyNumberFormat="1" applyFont="1" applyBorder="1" applyAlignment="1">
      <alignment vertical="center"/>
    </xf>
    <xf numFmtId="1" fontId="3" fillId="0" borderId="0" xfId="1" applyNumberFormat="1" applyFont="1" applyAlignment="1">
      <alignment vertical="center"/>
    </xf>
    <xf numFmtId="3" fontId="3" fillId="0" borderId="8" xfId="4" applyNumberFormat="1" applyFont="1" applyBorder="1" applyAlignment="1">
      <alignment horizontal="center"/>
    </xf>
    <xf numFmtId="3" fontId="3" fillId="0" borderId="11" xfId="4" applyNumberFormat="1" applyFont="1" applyBorder="1" applyAlignment="1">
      <alignment horizontal="center"/>
    </xf>
    <xf numFmtId="3" fontId="3" fillId="0" borderId="3" xfId="18" applyNumberFormat="1" applyFont="1" applyBorder="1" applyAlignment="1">
      <alignment horizontal="center"/>
    </xf>
    <xf numFmtId="3" fontId="3" fillId="0" borderId="3" xfId="21" applyNumberFormat="1" applyFont="1" applyBorder="1" applyAlignment="1" applyProtection="1">
      <alignment horizontal="center"/>
    </xf>
    <xf numFmtId="3" fontId="3" fillId="0" borderId="3" xfId="4" applyNumberFormat="1" applyFont="1" applyBorder="1" applyAlignment="1">
      <alignment horizontal="center"/>
    </xf>
    <xf numFmtId="3" fontId="3" fillId="5" borderId="3" xfId="18" applyNumberFormat="1" applyFont="1" applyFill="1" applyBorder="1" applyAlignment="1">
      <alignment horizontal="center"/>
    </xf>
    <xf numFmtId="3" fontId="3" fillId="0" borderId="3" xfId="23" applyNumberFormat="1" applyFont="1" applyBorder="1" applyAlignment="1" applyProtection="1">
      <alignment horizontal="center"/>
    </xf>
    <xf numFmtId="3" fontId="3" fillId="0" borderId="4" xfId="4" applyNumberFormat="1" applyFont="1" applyBorder="1" applyAlignment="1">
      <alignment horizontal="center"/>
    </xf>
    <xf numFmtId="1" fontId="6" fillId="0" borderId="11" xfId="1" applyNumberFormat="1" applyFont="1" applyBorder="1" applyAlignment="1">
      <alignment horizontal="center" vertical="center"/>
    </xf>
    <xf numFmtId="1" fontId="6" fillId="0" borderId="15" xfId="1" applyNumberFormat="1" applyFont="1" applyBorder="1" applyAlignment="1">
      <alignment horizontal="center" vertical="center"/>
    </xf>
    <xf numFmtId="3" fontId="3" fillId="0" borderId="8" xfId="1" applyNumberFormat="1" applyFont="1" applyBorder="1" applyAlignment="1">
      <alignment horizontal="center"/>
    </xf>
    <xf numFmtId="3" fontId="3" fillId="0" borderId="7" xfId="1" applyNumberFormat="1" applyFont="1" applyBorder="1" applyAlignment="1">
      <alignment horizontal="center"/>
    </xf>
    <xf numFmtId="3" fontId="3" fillId="0" borderId="2" xfId="1" applyNumberFormat="1" applyFont="1" applyBorder="1" applyAlignment="1">
      <alignment horizontal="center"/>
    </xf>
    <xf numFmtId="3" fontId="3" fillId="0" borderId="2" xfId="19" applyNumberFormat="1" applyFont="1" applyBorder="1" applyAlignment="1" applyProtection="1">
      <alignment horizontal="center"/>
    </xf>
    <xf numFmtId="3" fontId="3" fillId="5" borderId="2" xfId="1" applyNumberFormat="1" applyFont="1" applyFill="1" applyBorder="1" applyAlignment="1">
      <alignment horizontal="center"/>
    </xf>
    <xf numFmtId="2" fontId="3" fillId="0" borderId="6" xfId="1" applyNumberFormat="1" applyFont="1" applyBorder="1" applyAlignment="1">
      <alignment horizontal="center"/>
    </xf>
    <xf numFmtId="3" fontId="3" fillId="0" borderId="7" xfId="24" applyNumberFormat="1" applyFont="1" applyBorder="1" applyAlignment="1">
      <alignment horizontal="center"/>
    </xf>
    <xf numFmtId="3" fontId="3" fillId="0" borderId="2" xfId="25" applyNumberFormat="1" applyFont="1" applyBorder="1" applyAlignment="1">
      <alignment horizontal="center"/>
    </xf>
    <xf numFmtId="3" fontId="3" fillId="0" borderId="2" xfId="26" applyNumberFormat="1" applyFont="1" applyBorder="1" applyAlignment="1" applyProtection="1">
      <alignment horizontal="center"/>
    </xf>
    <xf numFmtId="3" fontId="3" fillId="0" borderId="2" xfId="24" applyNumberFormat="1" applyFont="1" applyBorder="1" applyAlignment="1">
      <alignment horizontal="center"/>
    </xf>
    <xf numFmtId="3" fontId="3" fillId="5" borderId="2" xfId="25" applyNumberFormat="1" applyFont="1" applyFill="1" applyBorder="1" applyAlignment="1">
      <alignment horizontal="center"/>
    </xf>
    <xf numFmtId="3" fontId="3" fillId="0" borderId="2" xfId="27" applyNumberFormat="1" applyFont="1" applyBorder="1" applyAlignment="1" applyProtection="1">
      <alignment horizontal="center"/>
    </xf>
    <xf numFmtId="3" fontId="3" fillId="0" borderId="8" xfId="24" applyNumberFormat="1" applyFont="1" applyBorder="1" applyAlignment="1">
      <alignment horizontal="center"/>
    </xf>
    <xf numFmtId="3" fontId="3" fillId="0" borderId="11" xfId="24" applyNumberFormat="1" applyFont="1" applyBorder="1" applyAlignment="1">
      <alignment horizontal="center"/>
    </xf>
    <xf numFmtId="3" fontId="3" fillId="0" borderId="3" xfId="25" applyNumberFormat="1" applyFont="1" applyBorder="1" applyAlignment="1">
      <alignment horizontal="center"/>
    </xf>
    <xf numFmtId="3" fontId="3" fillId="0" borderId="3" xfId="26" applyNumberFormat="1" applyFont="1" applyBorder="1" applyAlignment="1" applyProtection="1">
      <alignment horizontal="center"/>
    </xf>
    <xf numFmtId="3" fontId="3" fillId="0" borderId="3" xfId="24" applyNumberFormat="1" applyFont="1" applyBorder="1" applyAlignment="1">
      <alignment horizontal="center"/>
    </xf>
    <xf numFmtId="3" fontId="3" fillId="5" borderId="3" xfId="25" applyNumberFormat="1" applyFont="1" applyFill="1" applyBorder="1" applyAlignment="1">
      <alignment horizontal="center"/>
    </xf>
    <xf numFmtId="3" fontId="3" fillId="0" borderId="3" xfId="27" applyNumberFormat="1" applyFont="1" applyBorder="1" applyAlignment="1" applyProtection="1">
      <alignment horizontal="center"/>
    </xf>
    <xf numFmtId="3" fontId="3" fillId="0" borderId="4" xfId="24" applyNumberFormat="1" applyFont="1" applyBorder="1" applyAlignment="1">
      <alignment horizontal="center"/>
    </xf>
    <xf numFmtId="3" fontId="3" fillId="0" borderId="6" xfId="4" applyNumberFormat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2" fontId="3" fillId="0" borderId="8" xfId="1" applyNumberFormat="1" applyFont="1" applyBorder="1" applyAlignment="1">
      <alignment horizontal="center" vertical="center"/>
    </xf>
    <xf numFmtId="0" fontId="3" fillId="0" borderId="0" xfId="19" applyFont="1" applyAlignment="1" applyProtection="1">
      <alignment horizontal="left" vertical="center"/>
    </xf>
    <xf numFmtId="1" fontId="3" fillId="0" borderId="0" xfId="1" applyNumberFormat="1" applyFont="1" applyAlignment="1">
      <alignment horizontal="left" vertical="center"/>
    </xf>
    <xf numFmtId="37" fontId="3" fillId="0" borderId="8" xfId="6" applyNumberFormat="1" applyFont="1" applyBorder="1" applyAlignment="1">
      <alignment horizontal="center" vertical="center"/>
    </xf>
    <xf numFmtId="37" fontId="3" fillId="0" borderId="7" xfId="6" applyNumberFormat="1" applyFont="1" applyBorder="1" applyAlignment="1">
      <alignment horizontal="center" vertical="center"/>
    </xf>
    <xf numFmtId="37" fontId="3" fillId="0" borderId="2" xfId="6" applyNumberFormat="1" applyFont="1" applyBorder="1" applyAlignment="1">
      <alignment horizontal="center" vertical="center"/>
    </xf>
    <xf numFmtId="37" fontId="3" fillId="0" borderId="2" xfId="18" applyNumberFormat="1" applyFont="1" applyBorder="1" applyAlignment="1">
      <alignment horizontal="center" vertical="center"/>
    </xf>
    <xf numFmtId="171" fontId="3" fillId="0" borderId="2" xfId="21" applyNumberFormat="1" applyFont="1" applyBorder="1" applyAlignment="1" applyProtection="1">
      <alignment horizontal="center" vertical="center"/>
    </xf>
    <xf numFmtId="171" fontId="3" fillId="0" borderId="2" xfId="23" applyNumberFormat="1" applyFont="1" applyBorder="1" applyAlignment="1" applyProtection="1">
      <alignment horizontal="center" vertical="center"/>
    </xf>
    <xf numFmtId="37" fontId="3" fillId="0" borderId="11" xfId="6" applyNumberFormat="1" applyFont="1" applyBorder="1" applyAlignment="1">
      <alignment horizontal="center" vertical="center"/>
    </xf>
    <xf numFmtId="37" fontId="3" fillId="0" borderId="3" xfId="6" applyNumberFormat="1" applyFont="1" applyBorder="1" applyAlignment="1">
      <alignment horizontal="center" vertical="center"/>
    </xf>
    <xf numFmtId="37" fontId="3" fillId="0" borderId="3" xfId="18" applyNumberFormat="1" applyFont="1" applyBorder="1" applyAlignment="1">
      <alignment horizontal="center" vertical="center"/>
    </xf>
    <xf numFmtId="171" fontId="3" fillId="0" borderId="3" xfId="21" applyNumberFormat="1" applyFont="1" applyBorder="1" applyAlignment="1" applyProtection="1">
      <alignment horizontal="center" vertical="center"/>
    </xf>
    <xf numFmtId="171" fontId="3" fillId="0" borderId="3" xfId="23" applyNumberFormat="1" applyFont="1" applyBorder="1" applyAlignment="1" applyProtection="1">
      <alignment horizontal="center" vertical="center"/>
    </xf>
    <xf numFmtId="37" fontId="3" fillId="0" borderId="4" xfId="6" applyNumberFormat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2" fillId="0" borderId="11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center" vertical="center"/>
    </xf>
    <xf numFmtId="37" fontId="3" fillId="0" borderId="8" xfId="4" applyNumberFormat="1" applyFont="1" applyBorder="1" applyAlignment="1">
      <alignment horizontal="center" vertical="center"/>
    </xf>
    <xf numFmtId="37" fontId="3" fillId="0" borderId="0" xfId="4" applyNumberFormat="1" applyFont="1" applyBorder="1" applyAlignment="1">
      <alignment horizontal="center" vertical="center"/>
    </xf>
    <xf numFmtId="37" fontId="3" fillId="0" borderId="7" xfId="4" applyNumberFormat="1" applyFont="1" applyBorder="1" applyAlignment="1">
      <alignment horizontal="center" vertical="center"/>
    </xf>
    <xf numFmtId="37" fontId="3" fillId="0" borderId="2" xfId="4" applyNumberFormat="1" applyFont="1" applyBorder="1" applyAlignment="1">
      <alignment horizontal="center" vertical="center"/>
    </xf>
    <xf numFmtId="0" fontId="3" fillId="0" borderId="5" xfId="1" applyFont="1" applyBorder="1" applyAlignment="1">
      <alignment horizontal="left" vertical="center"/>
    </xf>
    <xf numFmtId="37" fontId="3" fillId="0" borderId="11" xfId="4" applyNumberFormat="1" applyFont="1" applyBorder="1" applyAlignment="1">
      <alignment horizontal="center" vertical="center"/>
    </xf>
    <xf numFmtId="37" fontId="3" fillId="0" borderId="3" xfId="4" applyNumberFormat="1" applyFont="1" applyBorder="1" applyAlignment="1">
      <alignment horizontal="center" vertical="center"/>
    </xf>
    <xf numFmtId="37" fontId="3" fillId="0" borderId="5" xfId="4" applyNumberFormat="1" applyFont="1" applyBorder="1" applyAlignment="1">
      <alignment horizontal="center" vertical="center"/>
    </xf>
    <xf numFmtId="37" fontId="3" fillId="0" borderId="4" xfId="4" applyNumberFormat="1" applyFont="1" applyBorder="1" applyAlignment="1">
      <alignment horizontal="center" vertical="center"/>
    </xf>
    <xf numFmtId="171" fontId="3" fillId="0" borderId="8" xfId="21" applyNumberFormat="1" applyFont="1" applyBorder="1" applyAlignment="1" applyProtection="1">
      <alignment horizontal="center" vertical="center"/>
    </xf>
    <xf numFmtId="37" fontId="3" fillId="0" borderId="11" xfId="18" applyNumberFormat="1" applyFont="1" applyBorder="1" applyAlignment="1">
      <alignment horizontal="center" vertical="center"/>
    </xf>
    <xf numFmtId="171" fontId="3" fillId="0" borderId="4" xfId="21" applyNumberFormat="1" applyFont="1" applyBorder="1" applyAlignment="1" applyProtection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171" fontId="3" fillId="0" borderId="11" xfId="21" applyNumberFormat="1" applyFont="1" applyBorder="1" applyAlignment="1" applyProtection="1">
      <alignment horizontal="center" vertical="center"/>
    </xf>
    <xf numFmtId="0" fontId="3" fillId="0" borderId="26" xfId="1" applyFont="1" applyBorder="1" applyAlignment="1">
      <alignment vertical="center"/>
    </xf>
    <xf numFmtId="37" fontId="2" fillId="0" borderId="8" xfId="6" applyNumberFormat="1" applyFont="1" applyBorder="1" applyAlignment="1">
      <alignment horizontal="center" vertical="center"/>
    </xf>
    <xf numFmtId="37" fontId="3" fillId="0" borderId="0" xfId="6" applyNumberFormat="1" applyFont="1" applyBorder="1" applyAlignment="1">
      <alignment vertical="center"/>
    </xf>
    <xf numFmtId="37" fontId="3" fillId="0" borderId="15" xfId="6" applyNumberFormat="1" applyFont="1" applyBorder="1" applyAlignment="1">
      <alignment vertical="center"/>
    </xf>
    <xf numFmtId="37" fontId="3" fillId="0" borderId="6" xfId="6" applyNumberFormat="1" applyFont="1" applyBorder="1" applyAlignment="1">
      <alignment vertical="center"/>
    </xf>
    <xf numFmtId="37" fontId="3" fillId="0" borderId="26" xfId="6" applyNumberFormat="1" applyFont="1" applyBorder="1" applyAlignment="1">
      <alignment vertical="center"/>
    </xf>
    <xf numFmtId="37" fontId="3" fillId="0" borderId="5" xfId="6" applyNumberFormat="1" applyFont="1" applyBorder="1" applyAlignment="1">
      <alignment vertical="center"/>
    </xf>
    <xf numFmtId="0" fontId="3" fillId="0" borderId="7" xfId="1" applyFont="1" applyBorder="1" applyAlignment="1">
      <alignment horizontal="right" vertical="center"/>
    </xf>
    <xf numFmtId="37" fontId="3" fillId="0" borderId="14" xfId="6" applyNumberFormat="1" applyFont="1" applyBorder="1" applyAlignment="1">
      <alignment vertical="center" wrapText="1"/>
    </xf>
    <xf numFmtId="37" fontId="3" fillId="0" borderId="6" xfId="6" applyNumberFormat="1" applyFont="1" applyBorder="1" applyAlignment="1">
      <alignment vertical="center" wrapText="1"/>
    </xf>
    <xf numFmtId="0" fontId="3" fillId="0" borderId="26" xfId="1" applyFont="1" applyBorder="1" applyAlignment="1">
      <alignment horizontal="left" vertical="center"/>
    </xf>
    <xf numFmtId="0" fontId="3" fillId="0" borderId="14" xfId="1" applyFont="1" applyBorder="1" applyAlignment="1">
      <alignment horizontal="left" vertical="center"/>
    </xf>
    <xf numFmtId="0" fontId="2" fillId="0" borderId="0" xfId="1" quotePrefix="1" applyFont="1" applyAlignment="1">
      <alignment horizontal="center" vertical="center"/>
    </xf>
    <xf numFmtId="1" fontId="3" fillId="0" borderId="26" xfId="1" applyNumberFormat="1" applyFont="1" applyBorder="1" applyAlignment="1">
      <alignment vertical="center"/>
    </xf>
    <xf numFmtId="1" fontId="3" fillId="0" borderId="0" xfId="19" applyNumberFormat="1" applyFont="1" applyAlignment="1" applyProtection="1">
      <alignment vertical="center"/>
    </xf>
    <xf numFmtId="2" fontId="3" fillId="0" borderId="0" xfId="1" applyNumberFormat="1" applyFont="1" applyAlignment="1">
      <alignment vertical="center"/>
    </xf>
    <xf numFmtId="1" fontId="3" fillId="0" borderId="8" xfId="1" applyNumberFormat="1" applyFont="1" applyBorder="1" applyAlignment="1">
      <alignment vertical="center"/>
    </xf>
    <xf numFmtId="0" fontId="50" fillId="5" borderId="7" xfId="29" applyFont="1" applyFill="1" applyBorder="1" applyAlignment="1">
      <alignment horizontal="left" vertical="center" wrapText="1" readingOrder="1"/>
    </xf>
    <xf numFmtId="0" fontId="50" fillId="5" borderId="2" xfId="29" applyFont="1" applyFill="1" applyBorder="1" applyAlignment="1">
      <alignment horizontal="left" vertical="center" wrapText="1" readingOrder="1"/>
    </xf>
    <xf numFmtId="37" fontId="51" fillId="5" borderId="8" xfId="0" applyNumberFormat="1" applyFont="1" applyFill="1" applyBorder="1" applyAlignment="1">
      <alignment horizontal="right" vertical="center" wrapText="1" readingOrder="1"/>
    </xf>
    <xf numFmtId="37" fontId="51" fillId="5" borderId="11" xfId="0" applyNumberFormat="1" applyFont="1" applyFill="1" applyBorder="1" applyAlignment="1">
      <alignment horizontal="center" vertical="center" wrapText="1" readingOrder="1"/>
    </xf>
    <xf numFmtId="37" fontId="51" fillId="5" borderId="3" xfId="0" applyNumberFormat="1" applyFont="1" applyFill="1" applyBorder="1" applyAlignment="1">
      <alignment horizontal="center" vertical="center" wrapText="1" readingOrder="1"/>
    </xf>
    <xf numFmtId="37" fontId="51" fillId="5" borderId="4" xfId="0" applyNumberFormat="1" applyFont="1" applyFill="1" applyBorder="1" applyAlignment="1">
      <alignment horizontal="center" vertical="center" wrapText="1" readingOrder="1"/>
    </xf>
    <xf numFmtId="37" fontId="3" fillId="0" borderId="8" xfId="3" applyNumberFormat="1" applyFont="1" applyBorder="1" applyAlignment="1">
      <alignment horizontal="right" vertical="center" indent="3"/>
    </xf>
    <xf numFmtId="37" fontId="3" fillId="0" borderId="11" xfId="3" applyNumberFormat="1" applyFont="1" applyBorder="1" applyAlignment="1">
      <alignment horizontal="right" vertical="center" indent="3"/>
    </xf>
    <xf numFmtId="37" fontId="3" fillId="0" borderId="4" xfId="3" applyNumberFormat="1" applyFont="1" applyBorder="1" applyAlignment="1">
      <alignment horizontal="right" vertical="center" indent="3"/>
    </xf>
    <xf numFmtId="37" fontId="0" fillId="0" borderId="8" xfId="3" applyNumberFormat="1" applyFont="1" applyBorder="1" applyAlignment="1">
      <alignment horizontal="right" vertical="center" indent="3"/>
    </xf>
    <xf numFmtId="37" fontId="0" fillId="0" borderId="7" xfId="3" applyNumberFormat="1" applyFont="1" applyBorder="1" applyAlignment="1">
      <alignment horizontal="right" vertical="center" indent="3"/>
    </xf>
    <xf numFmtId="37" fontId="0" fillId="0" borderId="2" xfId="3" applyNumberFormat="1" applyFont="1" applyBorder="1" applyAlignment="1">
      <alignment horizontal="right" vertical="center" indent="3"/>
    </xf>
    <xf numFmtId="0" fontId="84" fillId="0" borderId="11" xfId="1" applyFont="1" applyBorder="1" applyAlignment="1">
      <alignment vertical="center"/>
    </xf>
    <xf numFmtId="0" fontId="84" fillId="0" borderId="3" xfId="1" applyFont="1" applyBorder="1" applyAlignment="1">
      <alignment vertical="center"/>
    </xf>
    <xf numFmtId="0" fontId="50" fillId="5" borderId="7" xfId="0" applyFont="1" applyFill="1" applyBorder="1" applyAlignment="1">
      <alignment horizontal="left" vertical="center" wrapText="1" readingOrder="1"/>
    </xf>
    <xf numFmtId="0" fontId="50" fillId="5" borderId="2" xfId="0" applyFont="1" applyFill="1" applyBorder="1" applyAlignment="1">
      <alignment horizontal="left" vertical="center" wrapText="1" readingOrder="1"/>
    </xf>
    <xf numFmtId="0" fontId="2" fillId="0" borderId="18" xfId="7" applyFont="1" applyBorder="1" applyAlignment="1">
      <alignment vertical="center"/>
    </xf>
    <xf numFmtId="0" fontId="50" fillId="5" borderId="11" xfId="0" applyFont="1" applyFill="1" applyBorder="1" applyAlignment="1">
      <alignment horizontal="left" vertical="center" wrapText="1" readingOrder="1"/>
    </xf>
    <xf numFmtId="0" fontId="50" fillId="5" borderId="3" xfId="0" applyFont="1" applyFill="1" applyBorder="1" applyAlignment="1">
      <alignment horizontal="left" vertical="center" wrapText="1" readingOrder="1"/>
    </xf>
    <xf numFmtId="0" fontId="3" fillId="0" borderId="4" xfId="7" applyFont="1" applyBorder="1" applyAlignment="1">
      <alignment vertical="center"/>
    </xf>
    <xf numFmtId="1" fontId="41" fillId="0" borderId="7" xfId="29" applyNumberFormat="1" applyBorder="1" applyAlignment="1">
      <alignment horizontal="center" vertical="center"/>
    </xf>
    <xf numFmtId="167" fontId="3" fillId="0" borderId="2" xfId="30" applyNumberFormat="1" applyFont="1" applyBorder="1" applyAlignment="1">
      <alignment horizontal="center" vertical="center"/>
    </xf>
    <xf numFmtId="3" fontId="3" fillId="0" borderId="2" xfId="30" applyNumberFormat="1" applyFont="1" applyBorder="1" applyAlignment="1">
      <alignment horizontal="center" vertical="center"/>
    </xf>
    <xf numFmtId="167" fontId="3" fillId="0" borderId="2" xfId="30" applyNumberFormat="1" applyFont="1" applyFill="1" applyBorder="1" applyAlignment="1">
      <alignment horizontal="center" vertical="center"/>
    </xf>
    <xf numFmtId="3" fontId="3" fillId="0" borderId="2" xfId="30" applyNumberFormat="1" applyFont="1" applyFill="1" applyBorder="1" applyAlignment="1">
      <alignment horizontal="center" vertical="center"/>
    </xf>
    <xf numFmtId="167" fontId="3" fillId="0" borderId="2" xfId="32" applyNumberFormat="1" applyFont="1" applyFill="1" applyBorder="1" applyAlignment="1">
      <alignment horizontal="center" vertical="center"/>
    </xf>
    <xf numFmtId="167" fontId="3" fillId="0" borderId="2" xfId="7" applyNumberFormat="1" applyFont="1" applyBorder="1" applyAlignment="1">
      <alignment horizontal="center" vertical="center"/>
    </xf>
    <xf numFmtId="1" fontId="41" fillId="0" borderId="2" xfId="29" applyNumberFormat="1" applyBorder="1" applyAlignment="1">
      <alignment horizontal="center" vertical="center"/>
    </xf>
    <xf numFmtId="3" fontId="3" fillId="0" borderId="2" xfId="33" applyNumberFormat="1" applyFont="1" applyBorder="1" applyAlignment="1">
      <alignment horizontal="center" vertical="center"/>
    </xf>
    <xf numFmtId="167" fontId="3" fillId="0" borderId="2" xfId="32" applyNumberFormat="1" applyFont="1" applyBorder="1" applyAlignment="1">
      <alignment horizontal="center" vertical="center"/>
    </xf>
    <xf numFmtId="3" fontId="3" fillId="0" borderId="8" xfId="30" applyNumberFormat="1" applyFont="1" applyBorder="1" applyAlignment="1">
      <alignment horizontal="center" vertical="center"/>
    </xf>
    <xf numFmtId="167" fontId="3" fillId="0" borderId="8" xfId="32" applyNumberFormat="1" applyFont="1" applyFill="1" applyBorder="1" applyAlignment="1">
      <alignment horizontal="center" vertical="center"/>
    </xf>
    <xf numFmtId="167" fontId="3" fillId="0" borderId="8" xfId="32" applyNumberFormat="1" applyFont="1" applyBorder="1" applyAlignment="1">
      <alignment horizontal="center" vertical="center"/>
    </xf>
    <xf numFmtId="0" fontId="54" fillId="0" borderId="7" xfId="29" applyFont="1" applyBorder="1" applyAlignment="1">
      <alignment horizontal="center" vertical="center"/>
    </xf>
    <xf numFmtId="167" fontId="3" fillId="0" borderId="7" xfId="30" applyNumberFormat="1" applyFont="1" applyBorder="1" applyAlignment="1">
      <alignment horizontal="center" vertical="center"/>
    </xf>
    <xf numFmtId="167" fontId="3" fillId="0" borderId="8" xfId="30" applyNumberFormat="1" applyFont="1" applyBorder="1" applyAlignment="1">
      <alignment horizontal="center" vertical="center"/>
    </xf>
    <xf numFmtId="3" fontId="3" fillId="0" borderId="7" xfId="30" applyNumberFormat="1" applyFont="1" applyBorder="1" applyAlignment="1">
      <alignment horizontal="center" vertical="center"/>
    </xf>
    <xf numFmtId="167" fontId="3" fillId="0" borderId="7" xfId="30" applyNumberFormat="1" applyFont="1" applyFill="1" applyBorder="1" applyAlignment="1">
      <alignment horizontal="center" vertical="center"/>
    </xf>
    <xf numFmtId="167" fontId="3" fillId="0" borderId="8" xfId="30" applyNumberFormat="1" applyFont="1" applyFill="1" applyBorder="1" applyAlignment="1">
      <alignment horizontal="center" vertical="center"/>
    </xf>
    <xf numFmtId="3" fontId="3" fillId="0" borderId="7" xfId="30" applyNumberFormat="1" applyFont="1" applyFill="1" applyBorder="1" applyAlignment="1">
      <alignment horizontal="center" vertical="center"/>
    </xf>
    <xf numFmtId="3" fontId="3" fillId="0" borderId="8" xfId="30" applyNumberFormat="1" applyFont="1" applyFill="1" applyBorder="1" applyAlignment="1">
      <alignment horizontal="center" vertical="center"/>
    </xf>
    <xf numFmtId="37" fontId="0" fillId="0" borderId="7" xfId="3" applyNumberFormat="1" applyFont="1" applyBorder="1" applyAlignment="1">
      <alignment horizontal="center" vertical="center"/>
    </xf>
    <xf numFmtId="37" fontId="0" fillId="0" borderId="2" xfId="3" applyNumberFormat="1" applyFont="1" applyBorder="1" applyAlignment="1">
      <alignment horizontal="center" vertical="center"/>
    </xf>
    <xf numFmtId="37" fontId="0" fillId="0" borderId="8" xfId="3" applyNumberFormat="1" applyFont="1" applyBorder="1" applyAlignment="1">
      <alignment horizontal="center" vertical="center"/>
    </xf>
    <xf numFmtId="167" fontId="3" fillId="0" borderId="7" xfId="32" applyNumberFormat="1" applyFont="1" applyFill="1" applyBorder="1" applyAlignment="1">
      <alignment horizontal="center" vertical="center"/>
    </xf>
    <xf numFmtId="167" fontId="3" fillId="0" borderId="7" xfId="7" applyNumberFormat="1" applyFont="1" applyBorder="1" applyAlignment="1">
      <alignment horizontal="center" vertical="center"/>
    </xf>
    <xf numFmtId="0" fontId="84" fillId="0" borderId="3" xfId="7" applyFont="1" applyBorder="1" applyAlignment="1">
      <alignment vertical="center"/>
    </xf>
    <xf numFmtId="0" fontId="2" fillId="0" borderId="18" xfId="1" applyFont="1" applyBorder="1" applyAlignment="1">
      <alignment vertical="center"/>
    </xf>
    <xf numFmtId="0" fontId="35" fillId="5" borderId="11" xfId="0" applyFont="1" applyFill="1" applyBorder="1" applyAlignment="1" applyProtection="1">
      <alignment horizontal="left" vertical="center"/>
      <protection locked="0"/>
    </xf>
    <xf numFmtId="0" fontId="35" fillId="5" borderId="3" xfId="0" applyFont="1" applyFill="1" applyBorder="1" applyAlignment="1" applyProtection="1">
      <alignment horizontal="left" vertical="center"/>
      <protection locked="0"/>
    </xf>
    <xf numFmtId="1" fontId="8" fillId="5" borderId="7" xfId="0" applyNumberFormat="1" applyFont="1" applyFill="1" applyBorder="1" applyAlignment="1">
      <alignment horizontal="center" vertical="center"/>
    </xf>
    <xf numFmtId="168" fontId="3" fillId="0" borderId="2" xfId="5" applyNumberFormat="1" applyFont="1" applyBorder="1" applyAlignment="1">
      <alignment horizontal="center" vertical="center"/>
    </xf>
    <xf numFmtId="1" fontId="8" fillId="5" borderId="2" xfId="0" applyNumberFormat="1" applyFont="1" applyFill="1" applyBorder="1" applyAlignment="1">
      <alignment horizontal="center" vertical="center"/>
    </xf>
    <xf numFmtId="168" fontId="3" fillId="0" borderId="8" xfId="5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37" fontId="3" fillId="0" borderId="14" xfId="1" applyNumberFormat="1" applyFont="1" applyBorder="1" applyAlignment="1">
      <alignment horizontal="center" vertical="center"/>
    </xf>
    <xf numFmtId="37" fontId="0" fillId="0" borderId="0" xfId="0" applyNumberFormat="1" applyAlignment="1">
      <alignment horizontal="center"/>
    </xf>
    <xf numFmtId="37" fontId="2" fillId="0" borderId="12" xfId="5" applyNumberFormat="1" applyFont="1" applyBorder="1" applyAlignment="1">
      <alignment horizontal="center" vertical="center"/>
    </xf>
    <xf numFmtId="168" fontId="2" fillId="0" borderId="12" xfId="5" applyNumberFormat="1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0" fontId="3" fillId="0" borderId="2" xfId="2" applyFont="1" applyBorder="1" applyAlignment="1">
      <alignment horizontal="right" vertical="center"/>
    </xf>
    <xf numFmtId="3" fontId="3" fillId="0" borderId="14" xfId="6" applyNumberFormat="1" applyFont="1" applyBorder="1" applyAlignment="1">
      <alignment horizontal="center" vertical="center"/>
    </xf>
    <xf numFmtId="167" fontId="3" fillId="0" borderId="2" xfId="6" applyNumberFormat="1" applyFont="1" applyBorder="1" applyAlignment="1">
      <alignment horizontal="center" vertical="center"/>
    </xf>
    <xf numFmtId="3" fontId="3" fillId="0" borderId="2" xfId="6" applyNumberFormat="1" applyFont="1" applyBorder="1" applyAlignment="1">
      <alignment horizontal="center" vertical="center"/>
    </xf>
    <xf numFmtId="3" fontId="2" fillId="0" borderId="12" xfId="6" applyNumberFormat="1" applyFont="1" applyBorder="1" applyAlignment="1">
      <alignment horizontal="center" vertical="center"/>
    </xf>
    <xf numFmtId="167" fontId="2" fillId="0" borderId="12" xfId="6" applyNumberFormat="1" applyFont="1" applyBorder="1" applyAlignment="1">
      <alignment horizontal="center" vertical="center"/>
    </xf>
    <xf numFmtId="0" fontId="84" fillId="0" borderId="3" xfId="1" applyFont="1" applyBorder="1" applyAlignment="1">
      <alignment horizontal="left" vertical="center"/>
    </xf>
    <xf numFmtId="0" fontId="84" fillId="0" borderId="3" xfId="2" applyFont="1" applyBorder="1" applyAlignment="1">
      <alignment horizontal="left" vertical="center"/>
    </xf>
    <xf numFmtId="3" fontId="3" fillId="0" borderId="2" xfId="9" applyNumberFormat="1" applyFont="1" applyBorder="1" applyAlignment="1">
      <alignment horizontal="center" vertical="center"/>
    </xf>
    <xf numFmtId="167" fontId="3" fillId="0" borderId="2" xfId="9" applyNumberFormat="1" applyFont="1" applyBorder="1" applyAlignment="1">
      <alignment horizontal="center" vertical="center"/>
    </xf>
    <xf numFmtId="167" fontId="3" fillId="0" borderId="0" xfId="9" applyNumberFormat="1" applyFont="1" applyAlignment="1">
      <alignment horizontal="center" vertical="center"/>
    </xf>
    <xf numFmtId="167" fontId="3" fillId="0" borderId="7" xfId="6" applyNumberFormat="1" applyFont="1" applyBorder="1" applyAlignment="1">
      <alignment horizontal="center" vertical="center"/>
    </xf>
    <xf numFmtId="3" fontId="3" fillId="0" borderId="7" xfId="6" applyNumberFormat="1" applyFont="1" applyBorder="1" applyAlignment="1">
      <alignment horizontal="center" vertical="center"/>
    </xf>
    <xf numFmtId="167" fontId="3" fillId="0" borderId="39" xfId="9" applyNumberFormat="1" applyFont="1" applyBorder="1" applyAlignment="1">
      <alignment horizontal="center" vertical="center"/>
    </xf>
    <xf numFmtId="3" fontId="3" fillId="0" borderId="2" xfId="6" applyNumberFormat="1" applyFont="1" applyFill="1" applyBorder="1" applyAlignment="1">
      <alignment horizontal="center" vertical="center"/>
    </xf>
    <xf numFmtId="0" fontId="2" fillId="0" borderId="18" xfId="2" applyFont="1" applyBorder="1" applyAlignment="1">
      <alignment vertical="center"/>
    </xf>
    <xf numFmtId="0" fontId="3" fillId="5" borderId="2" xfId="2" applyFont="1" applyFill="1" applyBorder="1" applyAlignment="1">
      <alignment vertical="center"/>
    </xf>
    <xf numFmtId="0" fontId="3" fillId="5" borderId="8" xfId="2" applyFont="1" applyFill="1" applyBorder="1" applyAlignment="1">
      <alignment vertical="center"/>
    </xf>
    <xf numFmtId="37" fontId="3" fillId="0" borderId="14" xfId="3" applyNumberFormat="1" applyFont="1" applyBorder="1" applyAlignment="1">
      <alignment horizontal="center" vertical="center"/>
    </xf>
    <xf numFmtId="3" fontId="3" fillId="0" borderId="2" xfId="34" applyNumberFormat="1" applyFont="1" applyBorder="1" applyAlignment="1">
      <alignment horizontal="center" vertical="center"/>
    </xf>
    <xf numFmtId="167" fontId="3" fillId="0" borderId="2" xfId="34" applyNumberFormat="1" applyFont="1" applyBorder="1" applyAlignment="1">
      <alignment horizontal="center" vertical="center"/>
    </xf>
    <xf numFmtId="167" fontId="3" fillId="0" borderId="14" xfId="34" applyNumberFormat="1" applyFont="1" applyBorder="1" applyAlignment="1">
      <alignment horizontal="center" vertical="center"/>
    </xf>
    <xf numFmtId="3" fontId="3" fillId="0" borderId="14" xfId="34" applyNumberFormat="1" applyFont="1" applyBorder="1" applyAlignment="1">
      <alignment horizontal="center" vertical="center"/>
    </xf>
    <xf numFmtId="3" fontId="3" fillId="0" borderId="14" xfId="32" applyNumberFormat="1" applyFont="1" applyBorder="1" applyAlignment="1">
      <alignment horizontal="right" vertical="center" indent="1"/>
    </xf>
    <xf numFmtId="3" fontId="3" fillId="5" borderId="2" xfId="32" applyNumberFormat="1" applyFont="1" applyFill="1" applyBorder="1" applyAlignment="1">
      <alignment horizontal="right" vertical="center" indent="3"/>
    </xf>
    <xf numFmtId="3" fontId="3" fillId="0" borderId="14" xfId="2" applyNumberFormat="1" applyFont="1" applyBorder="1" applyAlignment="1">
      <alignment vertical="center"/>
    </xf>
    <xf numFmtId="0" fontId="50" fillId="8" borderId="7" xfId="29" applyFont="1" applyFill="1" applyBorder="1" applyAlignment="1">
      <alignment horizontal="left" vertical="center" wrapText="1" readingOrder="1"/>
    </xf>
    <xf numFmtId="3" fontId="3" fillId="0" borderId="7" xfId="2" applyNumberFormat="1" applyFont="1" applyBorder="1" applyAlignment="1">
      <alignment horizontal="center" vertical="center"/>
    </xf>
    <xf numFmtId="3" fontId="3" fillId="0" borderId="2" xfId="2" applyNumberFormat="1" applyFont="1" applyBorder="1" applyAlignment="1">
      <alignment horizontal="center" vertical="center"/>
    </xf>
    <xf numFmtId="3" fontId="3" fillId="0" borderId="14" xfId="2" applyNumberFormat="1" applyFont="1" applyBorder="1" applyAlignment="1">
      <alignment horizontal="center" vertical="center"/>
    </xf>
    <xf numFmtId="0" fontId="3" fillId="0" borderId="14" xfId="2" applyFont="1" applyBorder="1" applyAlignment="1">
      <alignment vertical="center"/>
    </xf>
    <xf numFmtId="3" fontId="3" fillId="0" borderId="15" xfId="2" applyNumberFormat="1" applyFont="1" applyBorder="1" applyAlignment="1">
      <alignment vertical="center"/>
    </xf>
    <xf numFmtId="3" fontId="3" fillId="0" borderId="6" xfId="2" applyNumberFormat="1" applyFont="1" applyBorder="1" applyAlignment="1">
      <alignment vertical="center"/>
    </xf>
    <xf numFmtId="0" fontId="2" fillId="0" borderId="19" xfId="2" applyFont="1" applyBorder="1" applyAlignment="1">
      <alignment vertical="center"/>
    </xf>
    <xf numFmtId="37" fontId="3" fillId="0" borderId="2" xfId="36" applyNumberFormat="1" applyFont="1" applyBorder="1" applyAlignment="1">
      <alignment horizontal="center" vertical="center"/>
    </xf>
    <xf numFmtId="169" fontId="3" fillId="0" borderId="2" xfId="37" applyNumberFormat="1" applyFont="1" applyBorder="1" applyAlignment="1">
      <alignment horizontal="center" vertical="center"/>
    </xf>
    <xf numFmtId="167" fontId="3" fillId="0" borderId="2" xfId="36" applyNumberFormat="1" applyFont="1" applyBorder="1" applyAlignment="1">
      <alignment horizontal="center" vertical="center"/>
    </xf>
    <xf numFmtId="168" fontId="3" fillId="0" borderId="2" xfId="36" applyNumberFormat="1" applyFont="1" applyBorder="1" applyAlignment="1">
      <alignment horizontal="center" vertical="center"/>
    </xf>
    <xf numFmtId="167" fontId="3" fillId="0" borderId="14" xfId="36" applyNumberFormat="1" applyFont="1" applyBorder="1" applyAlignment="1">
      <alignment horizontal="center" vertical="center"/>
    </xf>
    <xf numFmtId="37" fontId="3" fillId="0" borderId="2" xfId="36" applyNumberFormat="1" applyFont="1" applyFill="1" applyBorder="1" applyAlignment="1">
      <alignment horizontal="center" vertical="center"/>
    </xf>
    <xf numFmtId="167" fontId="3" fillId="0" borderId="2" xfId="36" applyNumberFormat="1" applyFont="1" applyFill="1" applyBorder="1" applyAlignment="1">
      <alignment horizontal="center" vertical="center"/>
    </xf>
    <xf numFmtId="167" fontId="3" fillId="0" borderId="14" xfId="36" applyNumberFormat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vertical="center"/>
    </xf>
    <xf numFmtId="0" fontId="3" fillId="5" borderId="8" xfId="1" applyFont="1" applyFill="1" applyBorder="1" applyAlignment="1">
      <alignment vertical="center"/>
    </xf>
    <xf numFmtId="168" fontId="3" fillId="0" borderId="2" xfId="3" applyNumberFormat="1" applyFont="1" applyBorder="1" applyAlignment="1">
      <alignment horizontal="center" vertical="center"/>
    </xf>
    <xf numFmtId="168" fontId="3" fillId="0" borderId="14" xfId="3" applyNumberFormat="1" applyFont="1" applyBorder="1" applyAlignment="1">
      <alignment horizontal="center" vertical="center"/>
    </xf>
    <xf numFmtId="37" fontId="3" fillId="0" borderId="2" xfId="32" applyNumberFormat="1" applyFont="1" applyFill="1" applyBorder="1" applyAlignment="1">
      <alignment horizontal="center" vertical="center"/>
    </xf>
    <xf numFmtId="168" fontId="3" fillId="0" borderId="2" xfId="32" applyNumberFormat="1" applyFont="1" applyFill="1" applyBorder="1" applyAlignment="1">
      <alignment horizontal="center" vertical="center"/>
    </xf>
    <xf numFmtId="168" fontId="3" fillId="0" borderId="14" xfId="32" applyNumberFormat="1" applyFont="1" applyFill="1" applyBorder="1" applyAlignment="1">
      <alignment horizontal="center" vertical="center"/>
    </xf>
    <xf numFmtId="37" fontId="3" fillId="0" borderId="2" xfId="24" applyNumberFormat="1" applyFont="1" applyBorder="1" applyAlignment="1">
      <alignment horizontal="center" vertical="center"/>
    </xf>
    <xf numFmtId="167" fontId="3" fillId="0" borderId="2" xfId="24" applyNumberFormat="1" applyFont="1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4" xfId="0" applyBorder="1" applyAlignment="1">
      <alignment horizontal="center" wrapText="1"/>
    </xf>
    <xf numFmtId="37" fontId="3" fillId="0" borderId="14" xfId="24" applyNumberFormat="1" applyFont="1" applyBorder="1" applyAlignment="1">
      <alignment horizontal="center" vertical="center"/>
    </xf>
    <xf numFmtId="37" fontId="3" fillId="0" borderId="8" xfId="3" applyNumberFormat="1" applyFont="1" applyBorder="1" applyAlignment="1">
      <alignment horizontal="center" vertical="center"/>
    </xf>
    <xf numFmtId="37" fontId="3" fillId="0" borderId="14" xfId="4" applyNumberFormat="1" applyFont="1" applyBorder="1" applyAlignment="1">
      <alignment horizontal="center" vertical="center"/>
    </xf>
    <xf numFmtId="168" fontId="3" fillId="0" borderId="2" xfId="4" applyNumberFormat="1" applyFont="1" applyBorder="1" applyAlignment="1">
      <alignment horizontal="center" vertical="center"/>
    </xf>
    <xf numFmtId="1" fontId="2" fillId="0" borderId="19" xfId="1" applyNumberFormat="1" applyFont="1" applyBorder="1" applyAlignment="1">
      <alignment vertical="center"/>
    </xf>
    <xf numFmtId="1" fontId="3" fillId="5" borderId="7" xfId="0" applyNumberFormat="1" applyFont="1" applyFill="1" applyBorder="1" applyAlignment="1">
      <alignment horizontal="center"/>
    </xf>
    <xf numFmtId="1" fontId="36" fillId="0" borderId="7" xfId="0" applyNumberFormat="1" applyFont="1" applyBorder="1" applyAlignment="1">
      <alignment horizontal="center"/>
    </xf>
    <xf numFmtId="167" fontId="3" fillId="0" borderId="14" xfId="24" applyNumberFormat="1" applyFont="1" applyBorder="1" applyAlignment="1">
      <alignment horizontal="center" vertical="center"/>
    </xf>
    <xf numFmtId="1" fontId="3" fillId="5" borderId="2" xfId="0" applyNumberFormat="1" applyFont="1" applyFill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3" fontId="3" fillId="0" borderId="8" xfId="24" applyNumberFormat="1" applyFont="1" applyBorder="1" applyAlignment="1">
      <alignment horizontal="center" vertical="center"/>
    </xf>
    <xf numFmtId="3" fontId="3" fillId="0" borderId="8" xfId="5" applyNumberFormat="1" applyFont="1" applyBorder="1" applyAlignment="1">
      <alignment horizontal="center" vertical="center"/>
    </xf>
    <xf numFmtId="3" fontId="2" fillId="0" borderId="19" xfId="24" applyNumberFormat="1" applyFont="1" applyBorder="1" applyAlignment="1">
      <alignment horizontal="center" vertical="center"/>
    </xf>
    <xf numFmtId="3" fontId="2" fillId="0" borderId="19" xfId="5" applyNumberFormat="1" applyFont="1" applyBorder="1" applyAlignment="1">
      <alignment horizontal="center" vertical="center"/>
    </xf>
    <xf numFmtId="167" fontId="2" fillId="0" borderId="12" xfId="24" applyNumberFormat="1" applyFont="1" applyBorder="1" applyAlignment="1">
      <alignment horizontal="center" vertical="center"/>
    </xf>
    <xf numFmtId="3" fontId="2" fillId="0" borderId="12" xfId="5" applyNumberFormat="1" applyFont="1" applyBorder="1" applyAlignment="1">
      <alignment horizontal="center" vertical="center"/>
    </xf>
    <xf numFmtId="167" fontId="2" fillId="0" borderId="17" xfId="24" applyNumberFormat="1" applyFont="1" applyBorder="1" applyAlignment="1">
      <alignment horizontal="center" vertical="center"/>
    </xf>
    <xf numFmtId="2" fontId="2" fillId="0" borderId="19" xfId="1" applyNumberFormat="1" applyFont="1" applyBorder="1" applyAlignment="1">
      <alignment vertical="center"/>
    </xf>
    <xf numFmtId="1" fontId="35" fillId="5" borderId="7" xfId="0" applyNumberFormat="1" applyFont="1" applyFill="1" applyBorder="1" applyAlignment="1" applyProtection="1">
      <alignment horizontal="center" vertical="center"/>
      <protection locked="0"/>
    </xf>
    <xf numFmtId="1" fontId="35" fillId="5" borderId="2" xfId="0" applyNumberFormat="1" applyFont="1" applyFill="1" applyBorder="1" applyAlignment="1" applyProtection="1">
      <alignment horizontal="center" vertical="center"/>
      <protection locked="0"/>
    </xf>
    <xf numFmtId="167" fontId="3" fillId="0" borderId="8" xfId="24" applyNumberFormat="1" applyFont="1" applyBorder="1" applyAlignment="1">
      <alignment horizontal="center" vertical="center"/>
    </xf>
    <xf numFmtId="167" fontId="3" fillId="0" borderId="6" xfId="24" applyNumberFormat="1" applyFont="1" applyBorder="1" applyAlignment="1">
      <alignment horizontal="center" vertical="center"/>
    </xf>
    <xf numFmtId="37" fontId="2" fillId="0" borderId="19" xfId="5" applyNumberFormat="1" applyFont="1" applyBorder="1" applyAlignment="1">
      <alignment horizontal="center" vertical="center"/>
    </xf>
    <xf numFmtId="0" fontId="46" fillId="0" borderId="2" xfId="1" applyFont="1" applyBorder="1" applyAlignment="1">
      <alignment horizontal="left" vertical="center"/>
    </xf>
    <xf numFmtId="0" fontId="46" fillId="0" borderId="3" xfId="1" applyFont="1" applyBorder="1" applyAlignment="1">
      <alignment vertical="center"/>
    </xf>
    <xf numFmtId="3" fontId="0" fillId="0" borderId="2" xfId="0" applyNumberFormat="1" applyBorder="1"/>
    <xf numFmtId="0" fontId="2" fillId="0" borderId="1" xfId="0" applyFont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1" fontId="0" fillId="5" borderId="2" xfId="0" applyNumberFormat="1" applyFill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2" xfId="0" applyBorder="1"/>
    <xf numFmtId="3" fontId="0" fillId="0" borderId="7" xfId="0" applyNumberFormat="1" applyBorder="1"/>
    <xf numFmtId="0" fontId="45" fillId="5" borderId="2" xfId="0" applyFont="1" applyFill="1" applyBorder="1" applyAlignment="1">
      <alignment vertical="center"/>
    </xf>
    <xf numFmtId="0" fontId="3" fillId="0" borderId="3" xfId="0" applyFont="1" applyBorder="1" applyAlignment="1">
      <alignment horizontal="left" vertical="center"/>
    </xf>
    <xf numFmtId="37" fontId="3" fillId="0" borderId="7" xfId="3" applyNumberFormat="1" applyFont="1" applyBorder="1" applyAlignment="1">
      <alignment horizontal="center" vertical="center"/>
    </xf>
    <xf numFmtId="167" fontId="3" fillId="0" borderId="7" xfId="3" applyNumberFormat="1" applyFont="1" applyBorder="1" applyAlignment="1">
      <alignment horizontal="center" vertical="center"/>
    </xf>
    <xf numFmtId="167" fontId="3" fillId="0" borderId="2" xfId="3" applyNumberFormat="1" applyFont="1" applyBorder="1" applyAlignment="1">
      <alignment horizontal="center" vertical="center"/>
    </xf>
    <xf numFmtId="167" fontId="3" fillId="0" borderId="8" xfId="3" applyNumberFormat="1" applyFont="1" applyBorder="1" applyAlignment="1">
      <alignment horizontal="center" vertical="center"/>
    </xf>
    <xf numFmtId="0" fontId="46" fillId="0" borderId="2" xfId="1" applyFont="1" applyBorder="1" applyAlignment="1">
      <alignment horizontal="left" vertical="center" wrapText="1"/>
    </xf>
    <xf numFmtId="0" fontId="46" fillId="0" borderId="2" xfId="1" applyFont="1" applyBorder="1" applyAlignment="1">
      <alignment vertical="center" wrapText="1"/>
    </xf>
    <xf numFmtId="3" fontId="3" fillId="0" borderId="3" xfId="1" applyNumberFormat="1" applyFont="1" applyBorder="1" applyAlignment="1">
      <alignment horizontal="center" vertical="center"/>
    </xf>
    <xf numFmtId="167" fontId="3" fillId="0" borderId="2" xfId="0" applyNumberFormat="1" applyFont="1" applyBorder="1" applyAlignment="1">
      <alignment horizontal="center" vertical="center"/>
    </xf>
    <xf numFmtId="3" fontId="2" fillId="0" borderId="17" xfId="1" applyNumberFormat="1" applyFont="1" applyBorder="1" applyAlignment="1">
      <alignment horizontal="center" vertical="center"/>
    </xf>
    <xf numFmtId="3" fontId="2" fillId="0" borderId="12" xfId="24" applyNumberFormat="1" applyFont="1" applyBorder="1" applyAlignment="1">
      <alignment horizontal="center" vertical="center"/>
    </xf>
    <xf numFmtId="167" fontId="2" fillId="0" borderId="12" xfId="1" applyNumberFormat="1" applyFont="1" applyBorder="1" applyAlignment="1">
      <alignment horizontal="center" vertical="center"/>
    </xf>
    <xf numFmtId="167" fontId="2" fillId="0" borderId="12" xfId="0" applyNumberFormat="1" applyFont="1" applyBorder="1" applyAlignment="1">
      <alignment horizontal="center" vertical="center"/>
    </xf>
    <xf numFmtId="37" fontId="3" fillId="0" borderId="2" xfId="32" applyNumberFormat="1" applyFont="1" applyBorder="1" applyAlignment="1">
      <alignment horizontal="center" vertical="center"/>
    </xf>
    <xf numFmtId="168" fontId="3" fillId="0" borderId="2" xfId="32" applyNumberFormat="1" applyFont="1" applyBorder="1" applyAlignment="1">
      <alignment horizontal="center" vertical="center"/>
    </xf>
    <xf numFmtId="0" fontId="3" fillId="0" borderId="2" xfId="3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8" xfId="32" applyNumberFormat="1" applyFont="1" applyBorder="1" applyAlignment="1">
      <alignment horizontal="center" vertical="center"/>
    </xf>
    <xf numFmtId="0" fontId="2" fillId="0" borderId="9" xfId="32" applyNumberFormat="1" applyFont="1" applyBorder="1" applyAlignment="1">
      <alignment horizontal="center" vertical="center"/>
    </xf>
    <xf numFmtId="37" fontId="2" fillId="0" borderId="10" xfId="32" applyNumberFormat="1" applyFont="1" applyBorder="1" applyAlignment="1">
      <alignment horizontal="center" vertical="center"/>
    </xf>
    <xf numFmtId="168" fontId="2" fillId="0" borderId="42" xfId="32" applyNumberFormat="1" applyFont="1" applyBorder="1" applyAlignment="1">
      <alignment horizontal="center" vertical="center"/>
    </xf>
    <xf numFmtId="37" fontId="2" fillId="0" borderId="42" xfId="32" applyNumberFormat="1" applyFont="1" applyBorder="1" applyAlignment="1">
      <alignment horizontal="center" vertical="center"/>
    </xf>
    <xf numFmtId="0" fontId="2" fillId="0" borderId="42" xfId="32" applyNumberFormat="1" applyFont="1" applyBorder="1" applyAlignment="1">
      <alignment horizontal="center" vertical="center"/>
    </xf>
    <xf numFmtId="168" fontId="2" fillId="0" borderId="43" xfId="32" applyNumberFormat="1" applyFont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61" fillId="5" borderId="2" xfId="0" applyFont="1" applyFill="1" applyBorder="1" applyAlignment="1">
      <alignment horizontal="center"/>
    </xf>
    <xf numFmtId="168" fontId="3" fillId="0" borderId="8" xfId="32" applyNumberFormat="1" applyFont="1" applyBorder="1" applyAlignment="1">
      <alignment horizontal="center" vertical="center"/>
    </xf>
    <xf numFmtId="37" fontId="3" fillId="0" borderId="7" xfId="32" applyNumberFormat="1" applyFont="1" applyBorder="1" applyAlignment="1">
      <alignment horizontal="center" vertical="center"/>
    </xf>
    <xf numFmtId="37" fontId="3" fillId="0" borderId="8" xfId="32" applyNumberFormat="1" applyFont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61" fillId="12" borderId="2" xfId="0" applyFont="1" applyFill="1" applyBorder="1" applyAlignment="1">
      <alignment horizontal="center"/>
    </xf>
    <xf numFmtId="168" fontId="3" fillId="0" borderId="7" xfId="32" applyNumberFormat="1" applyFont="1" applyBorder="1" applyAlignment="1">
      <alignment horizontal="center" vertical="center"/>
    </xf>
    <xf numFmtId="0" fontId="0" fillId="0" borderId="7" xfId="0" applyBorder="1" applyAlignment="1">
      <alignment horizontal="left"/>
    </xf>
    <xf numFmtId="0" fontId="0" fillId="0" borderId="2" xfId="0" applyBorder="1" applyAlignment="1">
      <alignment horizontal="left"/>
    </xf>
    <xf numFmtId="3" fontId="3" fillId="0" borderId="7" xfId="1" applyNumberFormat="1" applyFont="1" applyBorder="1" applyAlignment="1">
      <alignment horizontal="center" vertical="center"/>
    </xf>
    <xf numFmtId="167" fontId="3" fillId="0" borderId="7" xfId="16" applyNumberFormat="1" applyFont="1" applyBorder="1" applyAlignment="1">
      <alignment horizontal="center" vertical="center"/>
    </xf>
    <xf numFmtId="167" fontId="3" fillId="0" borderId="2" xfId="16" applyNumberFormat="1" applyFont="1" applyBorder="1" applyAlignment="1">
      <alignment horizontal="center" vertical="center"/>
    </xf>
    <xf numFmtId="3" fontId="3" fillId="0" borderId="8" xfId="1" applyNumberFormat="1" applyFont="1" applyBorder="1" applyAlignment="1">
      <alignment horizontal="center" vertical="center"/>
    </xf>
    <xf numFmtId="167" fontId="3" fillId="0" borderId="8" xfId="16" applyNumberFormat="1" applyFont="1" applyBorder="1" applyAlignment="1">
      <alignment horizontal="center" vertical="center"/>
    </xf>
    <xf numFmtId="167" fontId="2" fillId="0" borderId="12" xfId="16" applyNumberFormat="1" applyFont="1" applyBorder="1" applyAlignment="1">
      <alignment horizontal="center" vertical="center"/>
    </xf>
    <xf numFmtId="0" fontId="46" fillId="0" borderId="3" xfId="1" applyFont="1" applyBorder="1" applyAlignment="1">
      <alignment horizontal="left" vertical="center"/>
    </xf>
    <xf numFmtId="167" fontId="3" fillId="0" borderId="7" xfId="1" applyNumberFormat="1" applyFont="1" applyBorder="1" applyAlignment="1">
      <alignment horizontal="center" vertical="center"/>
    </xf>
    <xf numFmtId="167" fontId="3" fillId="0" borderId="8" xfId="6" applyNumberFormat="1" applyFont="1" applyBorder="1" applyAlignment="1">
      <alignment horizontal="center" vertical="center"/>
    </xf>
    <xf numFmtId="167" fontId="2" fillId="0" borderId="19" xfId="1" applyNumberFormat="1" applyFont="1" applyBorder="1" applyAlignment="1">
      <alignment horizontal="center" vertical="center"/>
    </xf>
    <xf numFmtId="37" fontId="2" fillId="0" borderId="8" xfId="32" applyNumberFormat="1" applyFont="1" applyBorder="1" applyAlignment="1">
      <alignment horizontal="center" vertical="center"/>
    </xf>
    <xf numFmtId="37" fontId="2" fillId="0" borderId="19" xfId="6" applyNumberFormat="1" applyFont="1" applyBorder="1" applyAlignment="1">
      <alignment horizontal="center" vertical="center"/>
    </xf>
    <xf numFmtId="0" fontId="2" fillId="0" borderId="8" xfId="32" applyNumberFormat="1" applyFont="1" applyBorder="1" applyAlignment="1">
      <alignment horizontal="center" vertical="center"/>
    </xf>
    <xf numFmtId="167" fontId="2" fillId="0" borderId="19" xfId="6" applyNumberFormat="1" applyFont="1" applyBorder="1" applyAlignment="1">
      <alignment horizontal="center" vertical="center"/>
    </xf>
    <xf numFmtId="0" fontId="61" fillId="5" borderId="8" xfId="0" applyFont="1" applyFill="1" applyBorder="1" applyAlignment="1">
      <alignment horizontal="center"/>
    </xf>
    <xf numFmtId="167" fontId="2" fillId="0" borderId="44" xfId="6" applyNumberFormat="1" applyFont="1" applyBorder="1" applyAlignment="1">
      <alignment horizontal="center" vertical="center"/>
    </xf>
    <xf numFmtId="0" fontId="61" fillId="12" borderId="8" xfId="0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3" fillId="0" borderId="2" xfId="2" applyFont="1" applyBorder="1" applyAlignment="1">
      <alignment horizontal="left" vertical="center"/>
    </xf>
    <xf numFmtId="3" fontId="3" fillId="0" borderId="11" xfId="32" applyNumberFormat="1" applyFont="1" applyBorder="1" applyAlignment="1">
      <alignment vertical="center"/>
    </xf>
    <xf numFmtId="3" fontId="3" fillId="0" borderId="3" xfId="32" applyNumberFormat="1" applyFont="1" applyBorder="1" applyAlignment="1">
      <alignment vertical="center"/>
    </xf>
    <xf numFmtId="3" fontId="3" fillId="0" borderId="15" xfId="32" applyNumberFormat="1" applyFont="1" applyBorder="1" applyAlignment="1">
      <alignment vertical="center"/>
    </xf>
    <xf numFmtId="3" fontId="3" fillId="0" borderId="14" xfId="32" applyNumberFormat="1" applyFont="1" applyBorder="1" applyAlignment="1">
      <alignment vertical="center"/>
    </xf>
    <xf numFmtId="169" fontId="63" fillId="5" borderId="8" xfId="0" applyNumberFormat="1" applyFont="1" applyFill="1" applyBorder="1" applyAlignment="1">
      <alignment horizontal="left" vertical="center"/>
    </xf>
    <xf numFmtId="169" fontId="62" fillId="5" borderId="7" xfId="0" applyNumberFormat="1" applyFont="1" applyFill="1" applyBorder="1" applyAlignment="1">
      <alignment horizontal="center" vertical="center"/>
    </xf>
    <xf numFmtId="169" fontId="62" fillId="5" borderId="2" xfId="0" applyNumberFormat="1" applyFont="1" applyFill="1" applyBorder="1" applyAlignment="1">
      <alignment horizontal="center" vertical="center"/>
    </xf>
    <xf numFmtId="169" fontId="62" fillId="5" borderId="2" xfId="0" applyNumberFormat="1" applyFont="1" applyFill="1" applyBorder="1" applyAlignment="1">
      <alignment horizontal="right" vertical="center"/>
    </xf>
    <xf numFmtId="169" fontId="62" fillId="5" borderId="8" xfId="0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37" fontId="2" fillId="0" borderId="19" xfId="4" applyNumberFormat="1" applyFont="1" applyBorder="1" applyAlignment="1">
      <alignment vertical="center"/>
    </xf>
    <xf numFmtId="173" fontId="2" fillId="0" borderId="19" xfId="4" applyNumberFormat="1" applyFont="1" applyBorder="1" applyAlignment="1">
      <alignment vertical="center"/>
    </xf>
    <xf numFmtId="0" fontId="1" fillId="0" borderId="7" xfId="39" applyBorder="1" applyAlignment="1">
      <alignment horizontal="center" vertical="center"/>
    </xf>
    <xf numFmtId="0" fontId="1" fillId="0" borderId="2" xfId="39" applyBorder="1" applyAlignment="1">
      <alignment horizontal="center" vertical="center"/>
    </xf>
    <xf numFmtId="37" fontId="3" fillId="0" borderId="7" xfId="24" applyNumberFormat="1" applyFont="1" applyBorder="1" applyAlignment="1">
      <alignment horizontal="center" vertical="center"/>
    </xf>
    <xf numFmtId="173" fontId="3" fillId="0" borderId="7" xfId="24" applyNumberFormat="1" applyFont="1" applyBorder="1" applyAlignment="1">
      <alignment horizontal="center" vertical="center"/>
    </xf>
    <xf numFmtId="173" fontId="3" fillId="0" borderId="2" xfId="24" applyNumberFormat="1" applyFont="1" applyBorder="1" applyAlignment="1">
      <alignment horizontal="center" vertical="center"/>
    </xf>
    <xf numFmtId="173" fontId="3" fillId="0" borderId="8" xfId="4" applyNumberFormat="1" applyFont="1" applyBorder="1" applyAlignment="1">
      <alignment vertical="center"/>
    </xf>
    <xf numFmtId="0" fontId="3" fillId="0" borderId="3" xfId="39" applyFont="1" applyBorder="1"/>
    <xf numFmtId="0" fontId="3" fillId="0" borderId="4" xfId="39" applyFont="1" applyBorder="1"/>
    <xf numFmtId="0" fontId="3" fillId="0" borderId="15" xfId="39" applyFont="1" applyBorder="1" applyAlignment="1">
      <alignment horizontal="center"/>
    </xf>
    <xf numFmtId="0" fontId="3" fillId="0" borderId="14" xfId="39" applyFont="1" applyBorder="1" applyAlignment="1">
      <alignment horizontal="center"/>
    </xf>
    <xf numFmtId="0" fontId="3" fillId="0" borderId="6" xfId="39" applyFont="1" applyBorder="1" applyAlignment="1">
      <alignment horizontal="center"/>
    </xf>
    <xf numFmtId="0" fontId="6" fillId="0" borderId="7" xfId="39" applyFont="1" applyBorder="1" applyAlignment="1">
      <alignment horizontal="center" vertical="center"/>
    </xf>
    <xf numFmtId="0" fontId="64" fillId="0" borderId="8" xfId="39" applyFont="1" applyBorder="1"/>
    <xf numFmtId="0" fontId="6" fillId="0" borderId="1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50" fillId="5" borderId="11" xfId="0" applyFont="1" applyFill="1" applyBorder="1" applyAlignment="1">
      <alignment horizontal="center" vertical="center" wrapText="1" readingOrder="1"/>
    </xf>
    <xf numFmtId="1" fontId="3" fillId="0" borderId="11" xfId="0" applyNumberFormat="1" applyFont="1" applyBorder="1" applyAlignment="1">
      <alignment horizontal="center" vertical="center"/>
    </xf>
    <xf numFmtId="3" fontId="45" fillId="0" borderId="11" xfId="38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50" fillId="5" borderId="3" xfId="0" applyFont="1" applyFill="1" applyBorder="1" applyAlignment="1">
      <alignment horizontal="center" vertical="center" wrapText="1" readingOrder="1"/>
    </xf>
    <xf numFmtId="1" fontId="3" fillId="0" borderId="3" xfId="0" applyNumberFormat="1" applyFont="1" applyBorder="1" applyAlignment="1">
      <alignment horizontal="center" vertical="center"/>
    </xf>
    <xf numFmtId="3" fontId="45" fillId="0" borderId="3" xfId="38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50" fillId="5" borderId="2" xfId="0" applyFont="1" applyFill="1" applyBorder="1" applyAlignment="1">
      <alignment horizontal="center" vertical="center" wrapText="1" readingOrder="1"/>
    </xf>
    <xf numFmtId="3" fontId="45" fillId="0" borderId="2" xfId="38" applyNumberFormat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3" fontId="3" fillId="0" borderId="14" xfId="5" applyNumberFormat="1" applyFont="1" applyBorder="1" applyAlignment="1">
      <alignment horizontal="right" vertical="center" indent="6"/>
    </xf>
    <xf numFmtId="3" fontId="3" fillId="0" borderId="14" xfId="1" applyNumberFormat="1" applyFont="1" applyBorder="1" applyAlignment="1">
      <alignment horizontal="right" vertical="center" indent="6"/>
    </xf>
    <xf numFmtId="37" fontId="3" fillId="0" borderId="6" xfId="4" applyNumberFormat="1" applyFont="1" applyBorder="1" applyAlignment="1">
      <alignment vertical="center"/>
    </xf>
    <xf numFmtId="167" fontId="3" fillId="0" borderId="15" xfId="5" applyNumberFormat="1" applyFont="1" applyBorder="1" applyAlignment="1">
      <alignment horizontal="center" vertical="center"/>
    </xf>
    <xf numFmtId="0" fontId="2" fillId="0" borderId="19" xfId="1" quotePrefix="1" applyFont="1" applyBorder="1" applyAlignment="1">
      <alignment horizontal="left" vertical="center"/>
    </xf>
    <xf numFmtId="0" fontId="43" fillId="5" borderId="14" xfId="0" applyFont="1" applyFill="1" applyBorder="1" applyAlignment="1">
      <alignment horizontal="center" wrapText="1" readingOrder="1"/>
    </xf>
    <xf numFmtId="0" fontId="43" fillId="5" borderId="14" xfId="0" applyFont="1" applyFill="1" applyBorder="1" applyAlignment="1">
      <alignment horizontal="center" vertical="center" wrapText="1" readingOrder="1"/>
    </xf>
    <xf numFmtId="0" fontId="43" fillId="5" borderId="2" xfId="0" applyFont="1" applyFill="1" applyBorder="1" applyAlignment="1">
      <alignment horizontal="left" vertical="center" wrapText="1" readingOrder="1"/>
    </xf>
    <xf numFmtId="3" fontId="42" fillId="0" borderId="14" xfId="10" applyNumberFormat="1" applyFont="1" applyBorder="1" applyAlignment="1" applyProtection="1"/>
    <xf numFmtId="0" fontId="42" fillId="0" borderId="2" xfId="28" applyFont="1" applyBorder="1" applyProtection="1"/>
    <xf numFmtId="0" fontId="2" fillId="0" borderId="8" xfId="1" quotePrefix="1" applyFont="1" applyBorder="1" applyAlignment="1">
      <alignment horizontal="left" vertical="center"/>
    </xf>
    <xf numFmtId="37" fontId="46" fillId="0" borderId="0" xfId="14" applyNumberFormat="1" applyFont="1" applyBorder="1" applyAlignment="1">
      <alignment vertical="center"/>
    </xf>
    <xf numFmtId="0" fontId="43" fillId="5" borderId="7" xfId="0" applyFont="1" applyFill="1" applyBorder="1" applyAlignment="1">
      <alignment horizontal="left" vertical="center" wrapText="1" readingOrder="1"/>
    </xf>
    <xf numFmtId="41" fontId="45" fillId="0" borderId="26" xfId="0" applyNumberFormat="1" applyFont="1" applyBorder="1" applyAlignment="1">
      <alignment horizontal="center"/>
    </xf>
    <xf numFmtId="41" fontId="45" fillId="0" borderId="11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0" borderId="0" xfId="0" applyFont="1" applyAlignment="1">
      <alignment horizontal="center"/>
    </xf>
    <xf numFmtId="41" fontId="45" fillId="0" borderId="0" xfId="0" applyNumberFormat="1" applyFont="1" applyAlignment="1">
      <alignment horizontal="center"/>
    </xf>
    <xf numFmtId="41" fontId="45" fillId="0" borderId="3" xfId="0" applyNumberFormat="1" applyFont="1" applyBorder="1" applyAlignment="1">
      <alignment horizontal="center"/>
    </xf>
    <xf numFmtId="37" fontId="2" fillId="0" borderId="17" xfId="5" applyNumberFormat="1" applyFont="1" applyBorder="1" applyAlignment="1">
      <alignment horizontal="center" vertical="center"/>
    </xf>
    <xf numFmtId="167" fontId="2" fillId="0" borderId="17" xfId="16" applyNumberFormat="1" applyFont="1" applyBorder="1" applyAlignment="1">
      <alignment horizontal="center" vertical="center"/>
    </xf>
    <xf numFmtId="41" fontId="45" fillId="0" borderId="0" xfId="0" applyNumberFormat="1" applyFont="1"/>
    <xf numFmtId="41" fontId="45" fillId="0" borderId="3" xfId="0" applyNumberFormat="1" applyFont="1" applyBorder="1"/>
    <xf numFmtId="3" fontId="40" fillId="0" borderId="14" xfId="1" applyNumberFormat="1" applyFont="1" applyBorder="1" applyAlignment="1">
      <alignment horizontal="center" vertical="center"/>
    </xf>
    <xf numFmtId="37" fontId="3" fillId="0" borderId="14" xfId="4" quotePrefix="1" applyNumberFormat="1" applyFont="1" applyBorder="1" applyAlignment="1">
      <alignment horizontal="center" vertical="center"/>
    </xf>
    <xf numFmtId="37" fontId="3" fillId="0" borderId="2" xfId="4" quotePrefix="1" applyNumberFormat="1" applyFont="1" applyBorder="1" applyAlignment="1">
      <alignment horizontal="center" vertical="center"/>
    </xf>
    <xf numFmtId="173" fontId="3" fillId="0" borderId="2" xfId="4" applyNumberFormat="1" applyFont="1" applyBorder="1" applyAlignment="1">
      <alignment horizontal="center" vertical="center"/>
    </xf>
    <xf numFmtId="37" fontId="2" fillId="0" borderId="12" xfId="4" applyNumberFormat="1" applyFont="1" applyBorder="1" applyAlignment="1">
      <alignment horizontal="center" vertical="center"/>
    </xf>
    <xf numFmtId="173" fontId="2" fillId="0" borderId="12" xfId="4" applyNumberFormat="1" applyFont="1" applyBorder="1" applyAlignment="1">
      <alignment horizontal="center" vertical="center"/>
    </xf>
    <xf numFmtId="0" fontId="65" fillId="5" borderId="2" xfId="2" applyFont="1" applyFill="1" applyBorder="1" applyAlignment="1">
      <alignment vertical="center" wrapText="1"/>
    </xf>
    <xf numFmtId="0" fontId="3" fillId="0" borderId="11" xfId="2" applyFont="1" applyBorder="1" applyAlignment="1">
      <alignment vertical="center"/>
    </xf>
    <xf numFmtId="167" fontId="3" fillId="0" borderId="14" xfId="1" applyNumberFormat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14" xfId="1" applyFont="1" applyBorder="1"/>
    <xf numFmtId="0" fontId="3" fillId="0" borderId="6" xfId="1" applyFont="1" applyBorder="1"/>
    <xf numFmtId="1" fontId="3" fillId="5" borderId="14" xfId="41" applyNumberFormat="1" applyFont="1" applyFill="1" applyBorder="1" applyAlignment="1">
      <alignment horizontal="center"/>
    </xf>
    <xf numFmtId="0" fontId="3" fillId="5" borderId="14" xfId="41" applyFont="1" applyFill="1" applyBorder="1" applyAlignment="1">
      <alignment horizontal="center" vertical="center"/>
    </xf>
    <xf numFmtId="1" fontId="3" fillId="0" borderId="14" xfId="41" applyNumberFormat="1" applyFont="1" applyBorder="1" applyAlignment="1">
      <alignment horizontal="center"/>
    </xf>
    <xf numFmtId="0" fontId="3" fillId="5" borderId="14" xfId="2" applyFont="1" applyFill="1" applyBorder="1" applyAlignment="1">
      <alignment horizontal="center" vertical="center"/>
    </xf>
    <xf numFmtId="0" fontId="65" fillId="5" borderId="14" xfId="2" applyFont="1" applyFill="1" applyBorder="1" applyAlignment="1">
      <alignment wrapText="1"/>
    </xf>
    <xf numFmtId="0" fontId="65" fillId="5" borderId="14" xfId="2" applyFont="1" applyFill="1" applyBorder="1" applyAlignment="1">
      <alignment vertical="center"/>
    </xf>
    <xf numFmtId="0" fontId="65" fillId="5" borderId="2" xfId="2" applyFont="1" applyFill="1" applyBorder="1" applyAlignment="1">
      <alignment horizontal="left" wrapText="1"/>
    </xf>
    <xf numFmtId="0" fontId="65" fillId="5" borderId="2" xfId="2" applyFont="1" applyFill="1" applyBorder="1" applyAlignment="1">
      <alignment horizontal="left" vertical="center"/>
    </xf>
    <xf numFmtId="0" fontId="8" fillId="5" borderId="2" xfId="2" applyFont="1" applyFill="1" applyBorder="1" applyAlignment="1">
      <alignment vertical="center" wrapText="1"/>
    </xf>
    <xf numFmtId="0" fontId="1" fillId="0" borderId="11" xfId="2" applyBorder="1" applyAlignment="1">
      <alignment vertical="center"/>
    </xf>
    <xf numFmtId="0" fontId="1" fillId="0" borderId="3" xfId="2" applyBorder="1" applyAlignment="1">
      <alignment vertical="center"/>
    </xf>
    <xf numFmtId="0" fontId="1" fillId="0" borderId="3" xfId="1" applyBorder="1" applyAlignment="1">
      <alignment vertical="center"/>
    </xf>
    <xf numFmtId="0" fontId="67" fillId="0" borderId="3" xfId="1" applyFont="1" applyBorder="1" applyAlignment="1">
      <alignment vertical="center"/>
    </xf>
    <xf numFmtId="0" fontId="67" fillId="0" borderId="4" xfId="1" applyFont="1" applyBorder="1" applyAlignment="1">
      <alignment vertical="center"/>
    </xf>
    <xf numFmtId="0" fontId="1" fillId="0" borderId="15" xfId="1" applyBorder="1" applyAlignment="1">
      <alignment vertical="center"/>
    </xf>
    <xf numFmtId="0" fontId="1" fillId="0" borderId="14" xfId="1" applyBorder="1" applyAlignment="1">
      <alignment vertical="center"/>
    </xf>
    <xf numFmtId="0" fontId="67" fillId="0" borderId="14" xfId="1" applyFont="1" applyBorder="1" applyAlignment="1">
      <alignment vertical="center"/>
    </xf>
    <xf numFmtId="0" fontId="67" fillId="0" borderId="6" xfId="1" applyFont="1" applyBorder="1" applyAlignment="1">
      <alignment vertical="center"/>
    </xf>
    <xf numFmtId="0" fontId="68" fillId="0" borderId="7" xfId="1" applyFont="1" applyBorder="1" applyAlignment="1">
      <alignment horizontal="center" vertical="center"/>
    </xf>
    <xf numFmtId="0" fontId="8" fillId="5" borderId="0" xfId="2" applyFont="1" applyFill="1" applyAlignment="1">
      <alignment wrapText="1"/>
    </xf>
    <xf numFmtId="0" fontId="8" fillId="5" borderId="0" xfId="2" applyFont="1" applyFill="1" applyAlignment="1">
      <alignment vertical="center"/>
    </xf>
    <xf numFmtId="0" fontId="8" fillId="5" borderId="7" xfId="2" applyFont="1" applyFill="1" applyBorder="1" applyAlignment="1">
      <alignment wrapText="1"/>
    </xf>
    <xf numFmtId="0" fontId="8" fillId="5" borderId="2" xfId="2" applyFont="1" applyFill="1" applyBorder="1" applyAlignment="1">
      <alignment wrapText="1"/>
    </xf>
    <xf numFmtId="0" fontId="8" fillId="5" borderId="2" xfId="2" applyFont="1" applyFill="1" applyBorder="1" applyAlignment="1">
      <alignment vertical="center"/>
    </xf>
    <xf numFmtId="3" fontId="69" fillId="0" borderId="7" xfId="42" applyNumberFormat="1" applyFont="1" applyBorder="1" applyAlignment="1">
      <alignment horizontal="center" vertical="center"/>
    </xf>
    <xf numFmtId="3" fontId="69" fillId="0" borderId="2" xfId="42" applyNumberFormat="1" applyFont="1" applyBorder="1" applyAlignment="1">
      <alignment horizontal="center" vertical="center"/>
    </xf>
    <xf numFmtId="3" fontId="69" fillId="5" borderId="2" xfId="42" applyNumberFormat="1" applyFont="1" applyFill="1" applyBorder="1" applyAlignment="1">
      <alignment horizontal="center" vertical="center"/>
    </xf>
    <xf numFmtId="0" fontId="3" fillId="0" borderId="2" xfId="42" applyFont="1" applyBorder="1" applyAlignment="1">
      <alignment horizontal="center"/>
    </xf>
    <xf numFmtId="174" fontId="67" fillId="0" borderId="15" xfId="1" applyNumberFormat="1" applyFont="1" applyBorder="1" applyAlignment="1">
      <alignment horizontal="center" vertical="center"/>
    </xf>
    <xf numFmtId="174" fontId="67" fillId="0" borderId="14" xfId="1" applyNumberFormat="1" applyFont="1" applyBorder="1" applyAlignment="1">
      <alignment horizontal="center" vertical="center"/>
    </xf>
    <xf numFmtId="174" fontId="67" fillId="0" borderId="6" xfId="1" applyNumberFormat="1" applyFont="1" applyBorder="1" applyAlignment="1">
      <alignment horizontal="center" vertical="center"/>
    </xf>
    <xf numFmtId="0" fontId="71" fillId="0" borderId="7" xfId="1" applyFont="1" applyBorder="1" applyAlignment="1">
      <alignment horizontal="center" vertical="center"/>
    </xf>
    <xf numFmtId="0" fontId="66" fillId="0" borderId="19" xfId="1" applyFont="1" applyBorder="1" applyAlignment="1">
      <alignment vertical="center"/>
    </xf>
    <xf numFmtId="3" fontId="66" fillId="0" borderId="19" xfId="1" applyNumberFormat="1" applyFont="1" applyBorder="1" applyAlignment="1">
      <alignment vertical="center"/>
    </xf>
    <xf numFmtId="0" fontId="3" fillId="5" borderId="7" xfId="2" applyFont="1" applyFill="1" applyBorder="1" applyAlignment="1">
      <alignment horizontal="center" vertical="center"/>
    </xf>
    <xf numFmtId="0" fontId="69" fillId="0" borderId="0" xfId="42" applyFont="1" applyAlignment="1">
      <alignment horizontal="center" vertical="center"/>
    </xf>
    <xf numFmtId="0" fontId="3" fillId="5" borderId="2" xfId="2" applyFont="1" applyFill="1" applyBorder="1" applyAlignment="1">
      <alignment horizontal="center" vertical="center"/>
    </xf>
    <xf numFmtId="0" fontId="3" fillId="0" borderId="0" xfId="42" applyFont="1" applyAlignment="1">
      <alignment horizontal="center" vertical="center"/>
    </xf>
    <xf numFmtId="0" fontId="66" fillId="0" borderId="1" xfId="1" applyFont="1" applyBorder="1" applyAlignment="1">
      <alignment vertical="center"/>
    </xf>
    <xf numFmtId="0" fontId="66" fillId="0" borderId="18" xfId="1" applyFont="1" applyBorder="1" applyAlignment="1">
      <alignment vertical="center"/>
    </xf>
    <xf numFmtId="3" fontId="66" fillId="0" borderId="19" xfId="24" applyNumberFormat="1" applyFont="1" applyBorder="1" applyAlignment="1">
      <alignment vertical="center"/>
    </xf>
    <xf numFmtId="164" fontId="66" fillId="0" borderId="19" xfId="5" applyFont="1" applyBorder="1" applyAlignment="1">
      <alignment vertical="center"/>
    </xf>
    <xf numFmtId="164" fontId="66" fillId="0" borderId="18" xfId="5" applyFont="1" applyBorder="1" applyAlignment="1">
      <alignment vertical="center"/>
    </xf>
    <xf numFmtId="164" fontId="13" fillId="5" borderId="7" xfId="3" applyFont="1" applyFill="1" applyBorder="1" applyAlignment="1">
      <alignment horizontal="center" vertical="center"/>
    </xf>
    <xf numFmtId="164" fontId="13" fillId="5" borderId="2" xfId="3" applyFont="1" applyFill="1" applyBorder="1" applyAlignment="1">
      <alignment horizontal="center" vertical="center"/>
    </xf>
    <xf numFmtId="164" fontId="13" fillId="0" borderId="2" xfId="3" applyFont="1" applyFill="1" applyBorder="1" applyAlignment="1">
      <alignment horizontal="center" vertical="center"/>
    </xf>
    <xf numFmtId="0" fontId="13" fillId="5" borderId="2" xfId="2" applyFont="1" applyFill="1" applyBorder="1" applyAlignment="1">
      <alignment horizontal="center" vertical="center"/>
    </xf>
    <xf numFmtId="3" fontId="73" fillId="0" borderId="7" xfId="5" applyNumberFormat="1" applyFont="1" applyBorder="1" applyAlignment="1">
      <alignment horizontal="center" vertical="center"/>
    </xf>
    <xf numFmtId="3" fontId="73" fillId="0" borderId="2" xfId="5" applyNumberFormat="1" applyFont="1" applyBorder="1" applyAlignment="1">
      <alignment horizontal="center" vertical="center"/>
    </xf>
    <xf numFmtId="3" fontId="67" fillId="0" borderId="7" xfId="24" applyNumberFormat="1" applyFont="1" applyBorder="1" applyAlignment="1">
      <alignment horizontal="center" vertical="center"/>
    </xf>
    <xf numFmtId="164" fontId="67" fillId="0" borderId="7" xfId="5" applyFont="1" applyBorder="1" applyAlignment="1">
      <alignment horizontal="center" vertical="center"/>
    </xf>
    <xf numFmtId="164" fontId="67" fillId="0" borderId="14" xfId="5" applyFont="1" applyBorder="1" applyAlignment="1">
      <alignment horizontal="center" vertical="center"/>
    </xf>
    <xf numFmtId="169" fontId="67" fillId="0" borderId="14" xfId="24" applyNumberFormat="1" applyFont="1" applyBorder="1" applyAlignment="1">
      <alignment horizontal="center" vertical="center"/>
    </xf>
    <xf numFmtId="0" fontId="67" fillId="0" borderId="14" xfId="5" applyNumberFormat="1" applyFont="1" applyBorder="1" applyAlignment="1">
      <alignment horizontal="center" vertical="center"/>
    </xf>
    <xf numFmtId="1" fontId="67" fillId="0" borderId="14" xfId="24" applyNumberFormat="1" applyFont="1" applyBorder="1" applyAlignment="1">
      <alignment horizontal="center" vertical="center"/>
    </xf>
    <xf numFmtId="3" fontId="67" fillId="0" borderId="2" xfId="24" applyNumberFormat="1" applyFont="1" applyBorder="1" applyAlignment="1">
      <alignment horizontal="center" vertical="center"/>
    </xf>
    <xf numFmtId="164" fontId="67" fillId="0" borderId="2" xfId="5" applyFont="1" applyBorder="1" applyAlignment="1">
      <alignment horizontal="center" vertical="center"/>
    </xf>
    <xf numFmtId="164" fontId="67" fillId="0" borderId="14" xfId="24" applyNumberFormat="1" applyFont="1" applyBorder="1" applyAlignment="1">
      <alignment horizontal="center" vertical="center"/>
    </xf>
    <xf numFmtId="167" fontId="67" fillId="0" borderId="14" xfId="24" applyNumberFormat="1" applyFont="1" applyBorder="1" applyAlignment="1">
      <alignment horizontal="center" vertical="center"/>
    </xf>
    <xf numFmtId="164" fontId="67" fillId="0" borderId="2" xfId="24" applyNumberFormat="1" applyFont="1" applyBorder="1" applyAlignment="1">
      <alignment horizontal="center" vertical="center"/>
    </xf>
    <xf numFmtId="3" fontId="67" fillId="0" borderId="2" xfId="5" applyNumberFormat="1" applyFont="1" applyBorder="1" applyAlignment="1">
      <alignment horizontal="center" vertical="center"/>
    </xf>
    <xf numFmtId="1" fontId="67" fillId="0" borderId="2" xfId="24" applyNumberFormat="1" applyFont="1" applyBorder="1" applyAlignment="1">
      <alignment horizontal="center" vertical="center"/>
    </xf>
    <xf numFmtId="3" fontId="67" fillId="0" borderId="8" xfId="5" applyNumberFormat="1" applyFont="1" applyBorder="1" applyAlignment="1">
      <alignment horizontal="center" vertical="center"/>
    </xf>
    <xf numFmtId="3" fontId="67" fillId="0" borderId="8" xfId="24" applyNumberFormat="1" applyFont="1" applyBorder="1" applyAlignment="1">
      <alignment horizontal="center" vertical="center"/>
    </xf>
    <xf numFmtId="164" fontId="67" fillId="0" borderId="8" xfId="5" applyFont="1" applyBorder="1" applyAlignment="1">
      <alignment horizontal="center" vertical="center"/>
    </xf>
    <xf numFmtId="1" fontId="67" fillId="0" borderId="8" xfId="24" applyNumberFormat="1" applyFont="1" applyBorder="1" applyAlignment="1">
      <alignment horizontal="center" vertical="center"/>
    </xf>
    <xf numFmtId="164" fontId="67" fillId="0" borderId="6" xfId="24" applyNumberFormat="1" applyFont="1" applyBorder="1" applyAlignment="1">
      <alignment horizontal="center" vertical="center"/>
    </xf>
    <xf numFmtId="169" fontId="67" fillId="0" borderId="6" xfId="24" applyNumberFormat="1" applyFont="1" applyBorder="1" applyAlignment="1">
      <alignment horizontal="center" vertical="center"/>
    </xf>
    <xf numFmtId="167" fontId="67" fillId="0" borderId="6" xfId="24" applyNumberFormat="1" applyFont="1" applyBorder="1" applyAlignment="1">
      <alignment horizontal="center" vertical="center"/>
    </xf>
    <xf numFmtId="164" fontId="67" fillId="0" borderId="8" xfId="24" applyNumberFormat="1" applyFont="1" applyBorder="1" applyAlignment="1">
      <alignment horizontal="center" vertical="center"/>
    </xf>
    <xf numFmtId="0" fontId="79" fillId="0" borderId="11" xfId="1" applyFont="1" applyBorder="1" applyAlignment="1">
      <alignment horizontal="center" vertical="center" wrapText="1"/>
    </xf>
    <xf numFmtId="0" fontId="79" fillId="0" borderId="3" xfId="1" applyFont="1" applyBorder="1" applyAlignment="1">
      <alignment horizontal="center" vertical="center" wrapText="1"/>
    </xf>
    <xf numFmtId="0" fontId="79" fillId="0" borderId="3" xfId="1" applyFont="1" applyBorder="1" applyAlignment="1">
      <alignment horizontal="center" vertical="center"/>
    </xf>
    <xf numFmtId="0" fontId="79" fillId="0" borderId="15" xfId="1" applyFont="1" applyBorder="1" applyAlignment="1">
      <alignment horizontal="center" vertical="center" wrapText="1"/>
    </xf>
    <xf numFmtId="0" fontId="79" fillId="0" borderId="14" xfId="1" applyFont="1" applyBorder="1" applyAlignment="1">
      <alignment horizontal="center" vertical="center" wrapText="1"/>
    </xf>
    <xf numFmtId="0" fontId="79" fillId="0" borderId="14" xfId="1" applyFont="1" applyBorder="1" applyAlignment="1">
      <alignment horizontal="center" vertical="center"/>
    </xf>
    <xf numFmtId="0" fontId="78" fillId="0" borderId="7" xfId="1" applyFont="1" applyBorder="1" applyAlignment="1">
      <alignment horizontal="center" vertical="center"/>
    </xf>
    <xf numFmtId="0" fontId="75" fillId="0" borderId="19" xfId="1" applyFont="1" applyBorder="1" applyAlignment="1">
      <alignment horizontal="center" vertical="center"/>
    </xf>
    <xf numFmtId="1" fontId="3" fillId="5" borderId="7" xfId="41" applyNumberFormat="1" applyFont="1" applyFill="1" applyBorder="1" applyAlignment="1">
      <alignment horizontal="center"/>
    </xf>
    <xf numFmtId="1" fontId="3" fillId="5" borderId="2" xfId="41" applyNumberFormat="1" applyFont="1" applyFill="1" applyBorder="1" applyAlignment="1">
      <alignment horizontal="center"/>
    </xf>
    <xf numFmtId="0" fontId="3" fillId="5" borderId="2" xfId="41" applyFont="1" applyFill="1" applyBorder="1" applyAlignment="1">
      <alignment horizontal="center" vertical="center"/>
    </xf>
    <xf numFmtId="1" fontId="3" fillId="0" borderId="2" xfId="41" applyNumberFormat="1" applyFont="1" applyBorder="1" applyAlignment="1">
      <alignment horizontal="center"/>
    </xf>
    <xf numFmtId="0" fontId="79" fillId="0" borderId="8" xfId="1" applyFont="1" applyBorder="1" applyAlignment="1">
      <alignment horizontal="center" vertical="center"/>
    </xf>
    <xf numFmtId="0" fontId="79" fillId="0" borderId="9" xfId="1" applyFont="1" applyBorder="1" applyAlignment="1">
      <alignment horizontal="center" vertical="center" wrapText="1"/>
    </xf>
    <xf numFmtId="0" fontId="75" fillId="0" borderId="19" xfId="1" applyFont="1" applyBorder="1" applyAlignment="1">
      <alignment horizontal="left" vertical="top"/>
    </xf>
    <xf numFmtId="0" fontId="80" fillId="0" borderId="0" xfId="1" applyFont="1" applyAlignment="1">
      <alignment horizontal="left" vertical="top"/>
    </xf>
    <xf numFmtId="0" fontId="79" fillId="0" borderId="0" xfId="1" applyFont="1" applyAlignment="1">
      <alignment horizontal="left" vertical="top"/>
    </xf>
    <xf numFmtId="0" fontId="80" fillId="0" borderId="3" xfId="1" applyFont="1" applyBorder="1" applyAlignment="1">
      <alignment horizontal="center" vertical="center"/>
    </xf>
    <xf numFmtId="0" fontId="8" fillId="5" borderId="26" xfId="2" applyFont="1" applyFill="1" applyBorder="1" applyAlignment="1">
      <alignment wrapText="1"/>
    </xf>
    <xf numFmtId="0" fontId="79" fillId="0" borderId="5" xfId="1" applyFont="1" applyBorder="1" applyAlignment="1">
      <alignment horizontal="left" vertical="top"/>
    </xf>
    <xf numFmtId="0" fontId="79" fillId="0" borderId="8" xfId="1" applyFont="1" applyBorder="1" applyAlignment="1">
      <alignment horizontal="left" vertical="top"/>
    </xf>
    <xf numFmtId="3" fontId="69" fillId="0" borderId="11" xfId="42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3" fillId="0" borderId="7" xfId="7" applyNumberFormat="1" applyFont="1" applyBorder="1" applyAlignment="1">
      <alignment horizontal="center" vertical="center"/>
    </xf>
    <xf numFmtId="3" fontId="3" fillId="0" borderId="14" xfId="7" applyNumberFormat="1" applyFont="1" applyBorder="1" applyAlignment="1">
      <alignment horizontal="center" vertical="center"/>
    </xf>
    <xf numFmtId="3" fontId="3" fillId="0" borderId="2" xfId="7" applyNumberFormat="1" applyFont="1" applyBorder="1" applyAlignment="1">
      <alignment horizontal="center" vertical="center"/>
    </xf>
    <xf numFmtId="3" fontId="3" fillId="0" borderId="8" xfId="7" applyNumberFormat="1" applyFont="1" applyBorder="1" applyAlignment="1">
      <alignment horizontal="center" vertical="center"/>
    </xf>
    <xf numFmtId="3" fontId="2" fillId="0" borderId="12" xfId="7" applyNumberFormat="1" applyFont="1" applyBorder="1" applyAlignment="1">
      <alignment horizontal="center" vertical="center"/>
    </xf>
    <xf numFmtId="3" fontId="3" fillId="0" borderId="3" xfId="7" applyNumberFormat="1" applyFont="1" applyBorder="1" applyAlignment="1">
      <alignment horizontal="center" vertical="center"/>
    </xf>
    <xf numFmtId="3" fontId="2" fillId="0" borderId="19" xfId="7" applyNumberFormat="1" applyFont="1" applyBorder="1" applyAlignment="1">
      <alignment horizontal="center" vertical="center"/>
    </xf>
    <xf numFmtId="3" fontId="2" fillId="0" borderId="19" xfId="30" applyNumberFormat="1" applyFont="1" applyBorder="1" applyAlignment="1">
      <alignment horizontal="center" vertical="center"/>
    </xf>
    <xf numFmtId="167" fontId="2" fillId="0" borderId="19" xfId="30" applyNumberFormat="1" applyFont="1" applyBorder="1" applyAlignment="1">
      <alignment horizontal="center" vertical="center"/>
    </xf>
    <xf numFmtId="3" fontId="2" fillId="0" borderId="19" xfId="30" applyNumberFormat="1" applyFont="1" applyFill="1" applyBorder="1" applyAlignment="1">
      <alignment horizontal="center" vertical="center"/>
    </xf>
    <xf numFmtId="167" fontId="2" fillId="0" borderId="19" xfId="30" applyNumberFormat="1" applyFont="1" applyFill="1" applyBorder="1" applyAlignment="1">
      <alignment horizontal="center" vertical="center"/>
    </xf>
    <xf numFmtId="167" fontId="2" fillId="0" borderId="19" xfId="32" applyNumberFormat="1" applyFont="1" applyFill="1" applyBorder="1" applyAlignment="1">
      <alignment horizontal="center" vertical="center"/>
    </xf>
    <xf numFmtId="167" fontId="2" fillId="0" borderId="19" xfId="32" applyNumberFormat="1" applyFont="1" applyBorder="1" applyAlignment="1">
      <alignment horizontal="center" vertical="center"/>
    </xf>
    <xf numFmtId="0" fontId="2" fillId="0" borderId="21" xfId="2" applyFont="1" applyBorder="1" applyAlignment="1">
      <alignment horizontal="center" vertical="center"/>
    </xf>
    <xf numFmtId="0" fontId="2" fillId="0" borderId="21" xfId="1" quotePrefix="1" applyFont="1" applyBorder="1" applyAlignment="1">
      <alignment horizontal="center" vertical="center"/>
    </xf>
    <xf numFmtId="0" fontId="2" fillId="0" borderId="2" xfId="1" quotePrefix="1" applyFont="1" applyBorder="1" applyAlignment="1">
      <alignment horizontal="center" vertical="center"/>
    </xf>
    <xf numFmtId="0" fontId="2" fillId="0" borderId="8" xfId="1" quotePrefix="1" applyFont="1" applyBorder="1" applyAlignment="1">
      <alignment horizontal="center" vertical="center"/>
    </xf>
    <xf numFmtId="2" fontId="2" fillId="0" borderId="21" xfId="1" applyNumberFormat="1" applyFont="1" applyBorder="1" applyAlignment="1">
      <alignment horizontal="center" vertical="center"/>
    </xf>
    <xf numFmtId="2" fontId="2" fillId="0" borderId="8" xfId="1" applyNumberFormat="1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/>
    </xf>
    <xf numFmtId="0" fontId="2" fillId="0" borderId="49" xfId="7" quotePrefix="1" applyFont="1" applyBorder="1" applyAlignment="1">
      <alignment horizontal="center" vertical="center"/>
    </xf>
    <xf numFmtId="0" fontId="2" fillId="0" borderId="2" xfId="7" quotePrefix="1" applyFont="1" applyBorder="1" applyAlignment="1">
      <alignment horizontal="center" vertical="center"/>
    </xf>
    <xf numFmtId="0" fontId="2" fillId="0" borderId="21" xfId="7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2" fillId="0" borderId="37" xfId="2" applyFont="1" applyBorder="1" applyAlignment="1">
      <alignment horizontal="center" vertical="center"/>
    </xf>
    <xf numFmtId="0" fontId="2" fillId="0" borderId="7" xfId="2" applyFont="1" applyBorder="1" applyAlignment="1">
      <alignment horizontal="center" vertical="center" wrapText="1"/>
    </xf>
    <xf numFmtId="0" fontId="2" fillId="0" borderId="41" xfId="2" applyFont="1" applyBorder="1" applyAlignment="1">
      <alignment horizontal="center" vertical="center"/>
    </xf>
    <xf numFmtId="0" fontId="2" fillId="0" borderId="2" xfId="35" applyFont="1" applyBorder="1" applyAlignment="1">
      <alignment horizontal="center" vertical="center"/>
    </xf>
    <xf numFmtId="0" fontId="2" fillId="0" borderId="8" xfId="35" applyFont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/>
    </xf>
    <xf numFmtId="0" fontId="2" fillId="0" borderId="14" xfId="2" applyFont="1" applyBorder="1" applyAlignment="1">
      <alignment horizontal="center" vertical="center"/>
    </xf>
    <xf numFmtId="0" fontId="28" fillId="0" borderId="8" xfId="39" applyFont="1" applyBorder="1" applyAlignment="1">
      <alignment horizontal="center" vertical="center"/>
    </xf>
    <xf numFmtId="0" fontId="28" fillId="0" borderId="2" xfId="39" applyFont="1" applyBorder="1" applyAlignment="1">
      <alignment horizontal="center" vertical="center"/>
    </xf>
    <xf numFmtId="0" fontId="66" fillId="0" borderId="21" xfId="1" applyFont="1" applyBorder="1" applyAlignment="1">
      <alignment horizontal="center" vertical="center" wrapText="1"/>
    </xf>
    <xf numFmtId="0" fontId="66" fillId="0" borderId="2" xfId="1" applyFont="1" applyBorder="1" applyAlignment="1">
      <alignment horizontal="center" vertical="center" wrapText="1"/>
    </xf>
    <xf numFmtId="0" fontId="66" fillId="0" borderId="8" xfId="1" applyFont="1" applyBorder="1" applyAlignment="1">
      <alignment horizontal="center" vertical="center" wrapText="1"/>
    </xf>
    <xf numFmtId="0" fontId="42" fillId="0" borderId="0" xfId="0" applyFont="1" applyAlignment="1">
      <alignment wrapText="1"/>
    </xf>
    <xf numFmtId="0" fontId="76" fillId="0" borderId="0" xfId="0" applyFont="1" applyAlignment="1">
      <alignment wrapText="1"/>
    </xf>
    <xf numFmtId="0" fontId="76" fillId="0" borderId="7" xfId="0" applyFont="1" applyBorder="1" applyAlignment="1">
      <alignment wrapText="1"/>
    </xf>
    <xf numFmtId="0" fontId="76" fillId="0" borderId="2" xfId="0" applyFont="1" applyBorder="1" applyAlignment="1">
      <alignment wrapText="1"/>
    </xf>
    <xf numFmtId="0" fontId="2" fillId="0" borderId="1" xfId="7" applyFont="1" applyBorder="1" applyAlignment="1">
      <alignment vertical="center"/>
    </xf>
    <xf numFmtId="0" fontId="6" fillId="0" borderId="7" xfId="2" applyFont="1" applyBorder="1" applyAlignment="1">
      <alignment horizontal="centerContinuous" vertical="center"/>
    </xf>
    <xf numFmtId="0" fontId="2" fillId="0" borderId="1" xfId="2" applyFont="1" applyBorder="1" applyAlignment="1">
      <alignment vertical="center"/>
    </xf>
    <xf numFmtId="1" fontId="3" fillId="0" borderId="6" xfId="1" applyNumberFormat="1" applyFont="1" applyBorder="1" applyAlignment="1">
      <alignment vertical="center"/>
    </xf>
    <xf numFmtId="0" fontId="45" fillId="5" borderId="14" xfId="0" applyFont="1" applyFill="1" applyBorder="1" applyAlignment="1">
      <alignment vertical="center"/>
    </xf>
    <xf numFmtId="0" fontId="45" fillId="5" borderId="26" xfId="0" applyFont="1" applyFill="1" applyBorder="1" applyAlignment="1">
      <alignment vertical="center"/>
    </xf>
    <xf numFmtId="0" fontId="45" fillId="5" borderId="0" xfId="0" applyFont="1" applyFill="1" applyAlignme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8" xfId="39" applyFont="1" applyBorder="1"/>
    <xf numFmtId="0" fontId="3" fillId="0" borderId="14" xfId="0" applyFont="1" applyBorder="1" applyAlignment="1">
      <alignment horizontal="left" vertical="center"/>
    </xf>
    <xf numFmtId="0" fontId="76" fillId="0" borderId="8" xfId="0" applyFont="1" applyBorder="1" applyAlignment="1">
      <alignment wrapText="1"/>
    </xf>
    <xf numFmtId="0" fontId="76" fillId="5" borderId="7" xfId="0" applyFont="1" applyFill="1" applyBorder="1" applyAlignment="1">
      <alignment horizontal="left" vertical="center" wrapText="1" readingOrder="1"/>
    </xf>
    <xf numFmtId="0" fontId="76" fillId="5" borderId="2" xfId="0" applyFont="1" applyFill="1" applyBorder="1" applyAlignment="1">
      <alignment horizontal="left" vertical="center" wrapText="1" readingOrder="1"/>
    </xf>
    <xf numFmtId="1" fontId="0" fillId="0" borderId="0" xfId="8" applyNumberFormat="1" applyFont="1" applyFill="1"/>
    <xf numFmtId="1" fontId="0" fillId="0" borderId="0" xfId="0" applyNumberFormat="1"/>
    <xf numFmtId="178" fontId="2" fillId="0" borderId="13" xfId="3" applyNumberFormat="1" applyFont="1" applyBorder="1" applyAlignment="1">
      <alignment vertical="center"/>
    </xf>
    <xf numFmtId="0" fontId="12" fillId="0" borderId="0" xfId="2" applyFont="1" applyAlignment="1">
      <alignment horizontal="center"/>
    </xf>
    <xf numFmtId="0" fontId="12" fillId="0" borderId="9" xfId="2" applyFont="1" applyBorder="1" applyAlignment="1">
      <alignment horizontal="center" vertical="center"/>
    </xf>
    <xf numFmtId="0" fontId="12" fillId="0" borderId="9" xfId="2" applyFont="1" applyBorder="1" applyAlignment="1">
      <alignment horizontal="center" vertical="center" wrapText="1"/>
    </xf>
    <xf numFmtId="0" fontId="12" fillId="0" borderId="10" xfId="2" applyFont="1" applyBorder="1" applyAlignment="1">
      <alignment horizontal="center" vertical="center"/>
    </xf>
    <xf numFmtId="0" fontId="12" fillId="0" borderId="42" xfId="2" applyFont="1" applyBorder="1" applyAlignment="1">
      <alignment horizontal="center" vertical="center"/>
    </xf>
    <xf numFmtId="0" fontId="12" fillId="0" borderId="43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top" wrapText="1"/>
    </xf>
    <xf numFmtId="0" fontId="12" fillId="0" borderId="8" xfId="2" applyFont="1" applyBorder="1" applyAlignment="1">
      <alignment horizontal="center" vertical="top" wrapText="1"/>
    </xf>
    <xf numFmtId="0" fontId="2" fillId="0" borderId="2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1" fillId="0" borderId="0" xfId="1" applyAlignment="1">
      <alignment horizontal="left" vertical="center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2" fillId="0" borderId="24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horizontal="left" vertical="center"/>
    </xf>
    <xf numFmtId="0" fontId="3" fillId="0" borderId="0" xfId="1" applyFont="1" applyAlignment="1">
      <alignment vertical="center"/>
    </xf>
    <xf numFmtId="0" fontId="2" fillId="0" borderId="21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0" fontId="2" fillId="0" borderId="13" xfId="2" applyFont="1" applyBorder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2" fillId="0" borderId="0" xfId="2" applyFont="1" applyAlignment="1">
      <alignment horizontal="center" vertical="center"/>
    </xf>
    <xf numFmtId="0" fontId="2" fillId="0" borderId="21" xfId="2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/>
    </xf>
    <xf numFmtId="0" fontId="2" fillId="0" borderId="40" xfId="2" applyFont="1" applyBorder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0" fontId="2" fillId="0" borderId="21" xfId="2" quotePrefix="1" applyFont="1" applyBorder="1" applyAlignment="1">
      <alignment horizontal="center" vertical="center" wrapText="1"/>
    </xf>
    <xf numFmtId="0" fontId="2" fillId="0" borderId="8" xfId="2" quotePrefix="1" applyFont="1" applyBorder="1" applyAlignment="1">
      <alignment horizontal="center" vertical="center" wrapText="1"/>
    </xf>
    <xf numFmtId="0" fontId="2" fillId="0" borderId="22" xfId="2" applyFont="1" applyBorder="1" applyAlignment="1">
      <alignment horizontal="center" vertical="center" wrapText="1"/>
    </xf>
    <xf numFmtId="0" fontId="2" fillId="0" borderId="24" xfId="2" applyFont="1" applyBorder="1" applyAlignment="1">
      <alignment horizontal="center" vertical="center" wrapText="1"/>
    </xf>
    <xf numFmtId="0" fontId="2" fillId="0" borderId="13" xfId="1" applyFont="1" applyBorder="1" applyAlignment="1">
      <alignment horizontal="left" vertical="center"/>
    </xf>
    <xf numFmtId="0" fontId="2" fillId="0" borderId="16" xfId="1" applyFont="1" applyBorder="1" applyAlignment="1">
      <alignment horizontal="left" vertical="center"/>
    </xf>
    <xf numFmtId="0" fontId="2" fillId="0" borderId="37" xfId="1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3" fillId="0" borderId="43" xfId="1" applyFont="1" applyBorder="1" applyAlignment="1">
      <alignment horizontal="left" vertical="center"/>
    </xf>
    <xf numFmtId="0" fontId="2" fillId="0" borderId="17" xfId="1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42" xfId="0" applyFont="1" applyBorder="1" applyAlignment="1">
      <alignment horizontal="left" vertical="center"/>
    </xf>
    <xf numFmtId="0" fontId="3" fillId="0" borderId="43" xfId="0" applyFont="1" applyBorder="1" applyAlignment="1">
      <alignment horizontal="left" vertical="center"/>
    </xf>
    <xf numFmtId="0" fontId="2" fillId="0" borderId="10" xfId="1" applyFont="1" applyBorder="1" applyAlignment="1">
      <alignment vertical="center"/>
    </xf>
    <xf numFmtId="0" fontId="2" fillId="0" borderId="42" xfId="1" applyFont="1" applyBorder="1" applyAlignment="1">
      <alignment vertical="center"/>
    </xf>
    <xf numFmtId="0" fontId="2" fillId="0" borderId="5" xfId="1" applyFont="1" applyBorder="1" applyAlignment="1">
      <alignment vertical="center"/>
    </xf>
    <xf numFmtId="0" fontId="2" fillId="0" borderId="6" xfId="1" applyFont="1" applyBorder="1" applyAlignment="1">
      <alignment vertical="center"/>
    </xf>
    <xf numFmtId="0" fontId="2" fillId="0" borderId="13" xfId="1" applyFont="1" applyBorder="1" applyAlignment="1">
      <alignment vertical="center"/>
    </xf>
    <xf numFmtId="0" fontId="2" fillId="0" borderId="16" xfId="1" applyFont="1" applyBorder="1" applyAlignment="1">
      <alignment vertical="center"/>
    </xf>
    <xf numFmtId="0" fontId="2" fillId="0" borderId="17" xfId="1" applyFont="1" applyBorder="1" applyAlignment="1">
      <alignment vertical="center"/>
    </xf>
    <xf numFmtId="0" fontId="2" fillId="0" borderId="21" xfId="1" quotePrefix="1" applyFont="1" applyBorder="1" applyAlignment="1">
      <alignment horizontal="center" vertical="center"/>
    </xf>
    <xf numFmtId="0" fontId="2" fillId="0" borderId="2" xfId="1" quotePrefix="1" applyFont="1" applyBorder="1" applyAlignment="1">
      <alignment horizontal="center" vertical="center"/>
    </xf>
    <xf numFmtId="0" fontId="2" fillId="0" borderId="8" xfId="1" quotePrefix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 wrapText="1"/>
    </xf>
    <xf numFmtId="2" fontId="2" fillId="0" borderId="21" xfId="1" applyNumberFormat="1" applyFont="1" applyBorder="1" applyAlignment="1">
      <alignment horizontal="center" vertical="center"/>
    </xf>
    <xf numFmtId="2" fontId="2" fillId="0" borderId="8" xfId="1" applyNumberFormat="1" applyFont="1" applyBorder="1" applyAlignment="1">
      <alignment horizontal="center" vertical="center"/>
    </xf>
    <xf numFmtId="2" fontId="2" fillId="0" borderId="22" xfId="1" applyNumberFormat="1" applyFont="1" applyBorder="1" applyAlignment="1">
      <alignment horizontal="center" vertical="center"/>
    </xf>
    <xf numFmtId="2" fontId="2" fillId="0" borderId="23" xfId="1" applyNumberFormat="1" applyFont="1" applyBorder="1" applyAlignment="1">
      <alignment horizontal="center" vertical="center"/>
    </xf>
    <xf numFmtId="2" fontId="2" fillId="0" borderId="24" xfId="1" applyNumberFormat="1" applyFont="1" applyBorder="1" applyAlignment="1">
      <alignment horizontal="center" vertical="center"/>
    </xf>
    <xf numFmtId="2" fontId="2" fillId="0" borderId="21" xfId="1" applyNumberFormat="1" applyFont="1" applyBorder="1" applyAlignment="1">
      <alignment horizontal="center" vertical="center" wrapText="1"/>
    </xf>
    <xf numFmtId="2" fontId="2" fillId="0" borderId="8" xfId="1" applyNumberFormat="1" applyFont="1" applyBorder="1" applyAlignment="1">
      <alignment horizontal="center" vertical="center" wrapText="1"/>
    </xf>
    <xf numFmtId="2" fontId="2" fillId="0" borderId="22" xfId="1" applyNumberFormat="1" applyFont="1" applyBorder="1" applyAlignment="1">
      <alignment horizontal="center" vertical="center" wrapText="1"/>
    </xf>
    <xf numFmtId="2" fontId="2" fillId="0" borderId="23" xfId="1" applyNumberFormat="1" applyFont="1" applyBorder="1" applyAlignment="1">
      <alignment horizontal="center" vertical="center" wrapText="1"/>
    </xf>
    <xf numFmtId="2" fontId="2" fillId="0" borderId="24" xfId="1" applyNumberFormat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2" fillId="0" borderId="11" xfId="1" applyFont="1" applyBorder="1" applyAlignment="1">
      <alignment horizontal="left" vertical="center" wrapText="1"/>
    </xf>
    <xf numFmtId="0" fontId="2" fillId="0" borderId="26" xfId="1" applyFont="1" applyBorder="1" applyAlignment="1">
      <alignment horizontal="left" vertical="center" wrapText="1"/>
    </xf>
    <xf numFmtId="0" fontId="2" fillId="0" borderId="15" xfId="1" applyFont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/>
    </xf>
    <xf numFmtId="0" fontId="2" fillId="0" borderId="10" xfId="1" applyFont="1" applyBorder="1" applyAlignment="1">
      <alignment horizontal="left" vertical="center"/>
    </xf>
    <xf numFmtId="0" fontId="2" fillId="0" borderId="43" xfId="1" applyFont="1" applyBorder="1" applyAlignment="1">
      <alignment horizontal="left" vertical="center"/>
    </xf>
    <xf numFmtId="0" fontId="52" fillId="0" borderId="0" xfId="0" applyFont="1" applyAlignment="1">
      <alignment horizontal="center" vertical="center" wrapText="1" readingOrder="1"/>
    </xf>
    <xf numFmtId="0" fontId="2" fillId="0" borderId="13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0" fontId="2" fillId="0" borderId="22" xfId="7" applyFont="1" applyBorder="1" applyAlignment="1">
      <alignment horizontal="center" vertical="center"/>
    </xf>
    <xf numFmtId="0" fontId="2" fillId="0" borderId="23" xfId="7" applyFont="1" applyBorder="1" applyAlignment="1">
      <alignment horizontal="center" vertical="center"/>
    </xf>
    <xf numFmtId="0" fontId="2" fillId="0" borderId="24" xfId="7" applyFont="1" applyBorder="1" applyAlignment="1">
      <alignment horizontal="center" vertical="center"/>
    </xf>
    <xf numFmtId="0" fontId="2" fillId="0" borderId="10" xfId="7" applyFont="1" applyBorder="1" applyAlignment="1">
      <alignment horizontal="left" vertical="center"/>
    </xf>
    <xf numFmtId="0" fontId="2" fillId="0" borderId="42" xfId="7" applyFont="1" applyBorder="1" applyAlignment="1">
      <alignment horizontal="left" vertical="center"/>
    </xf>
    <xf numFmtId="0" fontId="2" fillId="0" borderId="43" xfId="7" applyFont="1" applyBorder="1" applyAlignment="1">
      <alignment horizontal="left" vertical="center"/>
    </xf>
    <xf numFmtId="0" fontId="2" fillId="0" borderId="49" xfId="7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/>
    </xf>
    <xf numFmtId="0" fontId="2" fillId="0" borderId="49" xfId="7" quotePrefix="1" applyFont="1" applyBorder="1" applyAlignment="1">
      <alignment horizontal="center" vertical="center"/>
    </xf>
    <xf numFmtId="0" fontId="2" fillId="0" borderId="2" xfId="7" quotePrefix="1" applyFont="1" applyBorder="1" applyAlignment="1">
      <alignment horizontal="center" vertical="center"/>
    </xf>
    <xf numFmtId="0" fontId="2" fillId="0" borderId="49" xfId="7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2" fillId="0" borderId="13" xfId="7" applyFont="1" applyBorder="1" applyAlignment="1">
      <alignment horizontal="left" vertical="center"/>
    </xf>
    <xf numFmtId="0" fontId="2" fillId="0" borderId="16" xfId="7" applyFont="1" applyBorder="1" applyAlignment="1">
      <alignment horizontal="left" vertical="center"/>
    </xf>
    <xf numFmtId="0" fontId="2" fillId="0" borderId="17" xfId="7" applyFont="1" applyBorder="1" applyAlignment="1">
      <alignment horizontal="left" vertical="center"/>
    </xf>
    <xf numFmtId="0" fontId="30" fillId="0" borderId="0" xfId="7" applyFont="1" applyAlignment="1">
      <alignment horizontal="center" vertical="center"/>
    </xf>
    <xf numFmtId="0" fontId="2" fillId="0" borderId="21" xfId="7" applyFont="1" applyBorder="1" applyAlignment="1">
      <alignment horizontal="center" vertical="center"/>
    </xf>
    <xf numFmtId="0" fontId="2" fillId="0" borderId="8" xfId="7" applyFont="1" applyBorder="1" applyAlignment="1">
      <alignment horizontal="center" vertical="center"/>
    </xf>
    <xf numFmtId="0" fontId="2" fillId="0" borderId="3" xfId="7" applyFont="1" applyBorder="1" applyAlignment="1">
      <alignment horizontal="center" vertical="center"/>
    </xf>
    <xf numFmtId="0" fontId="2" fillId="0" borderId="0" xfId="7" applyFont="1" applyAlignment="1">
      <alignment horizontal="center" vertical="center"/>
    </xf>
    <xf numFmtId="0" fontId="2" fillId="0" borderId="22" xfId="7" quotePrefix="1" applyFont="1" applyBorder="1" applyAlignment="1">
      <alignment horizontal="center" vertical="center"/>
    </xf>
    <xf numFmtId="0" fontId="2" fillId="0" borderId="23" xfId="7" quotePrefix="1" applyFont="1" applyBorder="1" applyAlignment="1">
      <alignment horizontal="center" vertical="center"/>
    </xf>
    <xf numFmtId="0" fontId="2" fillId="0" borderId="24" xfId="7" quotePrefix="1" applyFont="1" applyBorder="1" applyAlignment="1">
      <alignment horizontal="center" vertical="center"/>
    </xf>
    <xf numFmtId="0" fontId="2" fillId="0" borderId="7" xfId="7" applyFont="1" applyBorder="1" applyAlignment="1">
      <alignment horizontal="center" vertical="center"/>
    </xf>
    <xf numFmtId="0" fontId="2" fillId="0" borderId="10" xfId="7" applyFont="1" applyBorder="1" applyAlignment="1">
      <alignment horizontal="center" vertical="center" wrapText="1"/>
    </xf>
    <xf numFmtId="0" fontId="2" fillId="0" borderId="43" xfId="7" applyFont="1" applyBorder="1" applyAlignment="1">
      <alignment horizontal="center" vertical="center" wrapText="1"/>
    </xf>
    <xf numFmtId="0" fontId="2" fillId="0" borderId="11" xfId="7" applyFont="1" applyBorder="1" applyAlignment="1">
      <alignment horizontal="center" vertical="center" wrapText="1"/>
    </xf>
    <xf numFmtId="0" fontId="2" fillId="0" borderId="15" xfId="7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/>
    </xf>
    <xf numFmtId="0" fontId="2" fillId="0" borderId="9" xfId="2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 wrapText="1"/>
    </xf>
    <xf numFmtId="0" fontId="2" fillId="0" borderId="9" xfId="2" applyFont="1" applyBorder="1" applyAlignment="1">
      <alignment horizontal="center" vertical="center" wrapText="1"/>
    </xf>
    <xf numFmtId="0" fontId="2" fillId="0" borderId="22" xfId="2" applyFont="1" applyBorder="1" applyAlignment="1">
      <alignment horizontal="center" vertical="center"/>
    </xf>
    <xf numFmtId="0" fontId="2" fillId="0" borderId="23" xfId="2" applyFont="1" applyBorder="1" applyAlignment="1">
      <alignment horizontal="center" vertical="center"/>
    </xf>
    <xf numFmtId="0" fontId="2" fillId="0" borderId="24" xfId="2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0" fontId="2" fillId="0" borderId="27" xfId="1" applyFont="1" applyBorder="1" applyAlignment="1">
      <alignment horizontal="center" vertical="center"/>
    </xf>
    <xf numFmtId="0" fontId="2" fillId="0" borderId="28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26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0" fontId="2" fillId="0" borderId="36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/>
    </xf>
    <xf numFmtId="0" fontId="2" fillId="0" borderId="0" xfId="2" quotePrefix="1" applyFont="1" applyAlignment="1">
      <alignment horizontal="center" vertical="center"/>
    </xf>
    <xf numFmtId="0" fontId="2" fillId="0" borderId="37" xfId="2" applyFont="1" applyBorder="1" applyAlignment="1">
      <alignment horizontal="center" vertical="center"/>
    </xf>
    <xf numFmtId="0" fontId="2" fillId="0" borderId="37" xfId="2" applyFont="1" applyBorder="1" applyAlignment="1">
      <alignment horizontal="center" vertical="center" wrapText="1"/>
    </xf>
    <xf numFmtId="0" fontId="2" fillId="0" borderId="21" xfId="2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 wrapText="1"/>
    </xf>
    <xf numFmtId="0" fontId="2" fillId="0" borderId="41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3" fontId="2" fillId="0" borderId="21" xfId="6" applyNumberFormat="1" applyFont="1" applyFill="1" applyBorder="1" applyAlignment="1">
      <alignment horizontal="center" vertical="center" wrapText="1"/>
    </xf>
    <xf numFmtId="3" fontId="2" fillId="0" borderId="2" xfId="6" applyNumberFormat="1" applyFont="1" applyFill="1" applyBorder="1" applyAlignment="1">
      <alignment horizontal="center" vertical="center" wrapText="1"/>
    </xf>
    <xf numFmtId="3" fontId="2" fillId="0" borderId="8" xfId="6" applyNumberFormat="1" applyFont="1" applyFill="1" applyBorder="1" applyAlignment="1">
      <alignment horizontal="center" vertical="center" wrapText="1"/>
    </xf>
    <xf numFmtId="3" fontId="2" fillId="0" borderId="7" xfId="6" applyNumberFormat="1" applyFont="1" applyFill="1" applyBorder="1" applyAlignment="1">
      <alignment horizontal="center" vertical="center" wrapText="1"/>
    </xf>
    <xf numFmtId="0" fontId="2" fillId="0" borderId="10" xfId="2" applyFont="1" applyBorder="1" applyAlignment="1">
      <alignment horizontal="center" vertical="center" wrapText="1"/>
    </xf>
    <xf numFmtId="0" fontId="2" fillId="0" borderId="43" xfId="2" applyFont="1" applyBorder="1" applyAlignment="1">
      <alignment horizontal="center" vertical="center" wrapText="1"/>
    </xf>
    <xf numFmtId="0" fontId="2" fillId="0" borderId="4" xfId="2" applyFont="1" applyBorder="1" applyAlignment="1">
      <alignment horizontal="center" vertical="center"/>
    </xf>
    <xf numFmtId="0" fontId="2" fillId="0" borderId="6" xfId="2" applyFont="1" applyBorder="1" applyAlignment="1">
      <alignment horizontal="center" vertical="center"/>
    </xf>
    <xf numFmtId="0" fontId="12" fillId="0" borderId="40" xfId="2" applyFont="1" applyBorder="1" applyAlignment="1">
      <alignment horizontal="center" vertical="center" wrapText="1"/>
    </xf>
    <xf numFmtId="0" fontId="12" fillId="0" borderId="20" xfId="2" applyFont="1" applyBorder="1" applyAlignment="1">
      <alignment horizontal="center" vertical="center" wrapText="1"/>
    </xf>
    <xf numFmtId="0" fontId="12" fillId="0" borderId="41" xfId="2" applyFont="1" applyBorder="1" applyAlignment="1">
      <alignment horizontal="center" vertical="center" wrapText="1"/>
    </xf>
    <xf numFmtId="0" fontId="12" fillId="0" borderId="4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 wrapText="1"/>
    </xf>
    <xf numFmtId="0" fontId="12" fillId="0" borderId="40" xfId="2" quotePrefix="1" applyFont="1" applyBorder="1" applyAlignment="1">
      <alignment horizontal="center" vertical="center" wrapText="1"/>
    </xf>
    <xf numFmtId="0" fontId="12" fillId="0" borderId="20" xfId="2" quotePrefix="1" applyFont="1" applyBorder="1" applyAlignment="1">
      <alignment horizontal="center" vertical="center" wrapText="1"/>
    </xf>
    <xf numFmtId="0" fontId="12" fillId="0" borderId="41" xfId="2" quotePrefix="1" applyFont="1" applyBorder="1" applyAlignment="1">
      <alignment horizontal="center" vertical="center" wrapText="1"/>
    </xf>
    <xf numFmtId="0" fontId="12" fillId="0" borderId="4" xfId="2" quotePrefix="1" applyFont="1" applyBorder="1" applyAlignment="1">
      <alignment horizontal="center" vertical="center" wrapText="1"/>
    </xf>
    <xf numFmtId="0" fontId="12" fillId="0" borderId="5" xfId="2" quotePrefix="1" applyFont="1" applyBorder="1" applyAlignment="1">
      <alignment horizontal="center" vertical="center" wrapText="1"/>
    </xf>
    <xf numFmtId="0" fontId="12" fillId="0" borderId="6" xfId="2" quotePrefix="1" applyFont="1" applyBorder="1" applyAlignment="1">
      <alignment horizontal="center" vertical="center" wrapText="1"/>
    </xf>
    <xf numFmtId="0" fontId="2" fillId="0" borderId="23" xfId="2" applyFont="1" applyBorder="1" applyAlignment="1">
      <alignment horizontal="center" vertical="center" wrapText="1"/>
    </xf>
    <xf numFmtId="0" fontId="2" fillId="0" borderId="42" xfId="2" applyFont="1" applyBorder="1" applyAlignment="1">
      <alignment horizontal="center" vertical="center" wrapText="1"/>
    </xf>
    <xf numFmtId="0" fontId="2" fillId="0" borderId="7" xfId="2" applyFont="1" applyBorder="1" applyAlignment="1">
      <alignment horizontal="center" vertical="center" wrapText="1"/>
    </xf>
    <xf numFmtId="0" fontId="2" fillId="0" borderId="40" xfId="2" applyFont="1" applyBorder="1" applyAlignment="1">
      <alignment horizontal="center" vertical="center"/>
    </xf>
    <xf numFmtId="0" fontId="2" fillId="0" borderId="20" xfId="2" applyFont="1" applyBorder="1" applyAlignment="1">
      <alignment horizontal="center" vertical="center"/>
    </xf>
    <xf numFmtId="0" fontId="2" fillId="0" borderId="41" xfId="2" applyFont="1" applyBorder="1" applyAlignment="1">
      <alignment horizontal="center" vertical="center"/>
    </xf>
    <xf numFmtId="0" fontId="2" fillId="0" borderId="10" xfId="2" applyFont="1" applyBorder="1" applyAlignment="1">
      <alignment horizontal="center" vertical="center"/>
    </xf>
    <xf numFmtId="0" fontId="2" fillId="0" borderId="42" xfId="2" applyFont="1" applyBorder="1" applyAlignment="1">
      <alignment horizontal="center" vertical="center"/>
    </xf>
    <xf numFmtId="0" fontId="2" fillId="0" borderId="43" xfId="2" applyFont="1" applyBorder="1" applyAlignment="1">
      <alignment horizontal="center" vertical="center"/>
    </xf>
    <xf numFmtId="0" fontId="2" fillId="0" borderId="13" xfId="2" quotePrefix="1" applyFont="1" applyBorder="1" applyAlignment="1">
      <alignment horizontal="left" vertical="center"/>
    </xf>
    <xf numFmtId="0" fontId="2" fillId="0" borderId="16" xfId="2" quotePrefix="1" applyFont="1" applyBorder="1" applyAlignment="1">
      <alignment horizontal="left" vertical="center"/>
    </xf>
    <xf numFmtId="0" fontId="28" fillId="0" borderId="9" xfId="2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169" fontId="56" fillId="0" borderId="9" xfId="31" applyNumberFormat="1" applyFont="1" applyFill="1" applyBorder="1" applyAlignment="1">
      <alignment horizontal="center" vertical="center" wrapText="1"/>
    </xf>
    <xf numFmtId="169" fontId="56" fillId="0" borderId="7" xfId="31" applyNumberFormat="1" applyFont="1" applyFill="1" applyBorder="1" applyAlignment="1">
      <alignment horizontal="center" vertical="center" wrapText="1"/>
    </xf>
    <xf numFmtId="169" fontId="56" fillId="0" borderId="2" xfId="31" applyNumberFormat="1" applyFont="1" applyFill="1" applyBorder="1" applyAlignment="1">
      <alignment horizontal="center" vertical="center" wrapText="1"/>
    </xf>
    <xf numFmtId="169" fontId="56" fillId="0" borderId="8" xfId="31" applyNumberFormat="1" applyFont="1" applyFill="1" applyBorder="1" applyAlignment="1">
      <alignment horizontal="center" vertical="center" wrapText="1"/>
    </xf>
    <xf numFmtId="0" fontId="2" fillId="0" borderId="10" xfId="35" applyFont="1" applyBorder="1" applyAlignment="1">
      <alignment horizontal="center" vertical="center" wrapText="1"/>
    </xf>
    <xf numFmtId="0" fontId="2" fillId="0" borderId="43" xfId="35" applyFont="1" applyBorder="1" applyAlignment="1">
      <alignment horizontal="center" vertical="center" wrapText="1"/>
    </xf>
    <xf numFmtId="0" fontId="2" fillId="0" borderId="9" xfId="35" applyFont="1" applyBorder="1" applyAlignment="1">
      <alignment horizontal="center" vertical="center" wrapText="1"/>
    </xf>
    <xf numFmtId="0" fontId="2" fillId="0" borderId="0" xfId="35" applyFont="1" applyAlignment="1">
      <alignment horizontal="center" vertical="center"/>
    </xf>
    <xf numFmtId="0" fontId="2" fillId="0" borderId="2" xfId="35" applyFont="1" applyBorder="1" applyAlignment="1">
      <alignment horizontal="center" vertical="center"/>
    </xf>
    <xf numFmtId="0" fontId="2" fillId="0" borderId="8" xfId="35" applyFont="1" applyBorder="1" applyAlignment="1">
      <alignment horizontal="center" vertical="center"/>
    </xf>
    <xf numFmtId="0" fontId="2" fillId="0" borderId="3" xfId="35" applyFont="1" applyBorder="1" applyAlignment="1">
      <alignment horizontal="center" vertical="center" wrapText="1"/>
    </xf>
    <xf numFmtId="0" fontId="28" fillId="0" borderId="0" xfId="35" applyFont="1"/>
    <xf numFmtId="0" fontId="28" fillId="0" borderId="14" xfId="35" applyFont="1" applyBorder="1"/>
    <xf numFmtId="0" fontId="28" fillId="0" borderId="4" xfId="35" applyFont="1" applyBorder="1"/>
    <xf numFmtId="0" fontId="28" fillId="0" borderId="5" xfId="35" applyFont="1" applyBorder="1"/>
    <xf numFmtId="0" fontId="28" fillId="0" borderId="6" xfId="35" applyFont="1" applyBorder="1"/>
    <xf numFmtId="0" fontId="2" fillId="0" borderId="4" xfId="35" applyFont="1" applyBorder="1" applyAlignment="1">
      <alignment horizontal="center" vertical="center" wrapText="1"/>
    </xf>
    <xf numFmtId="0" fontId="2" fillId="0" borderId="5" xfId="35" applyFont="1" applyBorder="1" applyAlignment="1">
      <alignment horizontal="center" vertical="center" wrapText="1"/>
    </xf>
    <xf numFmtId="0" fontId="2" fillId="0" borderId="6" xfId="35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 shrinkToFit="1"/>
    </xf>
    <xf numFmtId="0" fontId="2" fillId="0" borderId="5" xfId="1" applyFont="1" applyBorder="1" applyAlignment="1">
      <alignment horizontal="center" vertical="center" wrapText="1" shrinkToFit="1"/>
    </xf>
    <xf numFmtId="0" fontId="2" fillId="0" borderId="6" xfId="1" applyFont="1" applyBorder="1" applyAlignment="1">
      <alignment horizontal="center" vertical="center" wrapText="1" shrinkToFit="1"/>
    </xf>
    <xf numFmtId="2" fontId="2" fillId="0" borderId="9" xfId="1" applyNumberFormat="1" applyFont="1" applyBorder="1" applyAlignment="1">
      <alignment horizontal="center" vertical="center"/>
    </xf>
    <xf numFmtId="2" fontId="2" fillId="0" borderId="10" xfId="1" applyNumberFormat="1" applyFont="1" applyBorder="1" applyAlignment="1">
      <alignment horizontal="center" vertical="center"/>
    </xf>
    <xf numFmtId="2" fontId="2" fillId="0" borderId="43" xfId="1" applyNumberFormat="1" applyFont="1" applyBorder="1" applyAlignment="1">
      <alignment horizontal="center" vertical="center"/>
    </xf>
    <xf numFmtId="2" fontId="2" fillId="0" borderId="42" xfId="1" applyNumberFormat="1" applyFont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2" fontId="2" fillId="0" borderId="37" xfId="1" applyNumberFormat="1" applyFont="1" applyBorder="1" applyAlignment="1">
      <alignment horizontal="center" vertical="center" wrapText="1"/>
    </xf>
    <xf numFmtId="2" fontId="2" fillId="0" borderId="9" xfId="1" applyNumberFormat="1" applyFont="1" applyBorder="1" applyAlignment="1">
      <alignment horizontal="center" vertical="center" wrapText="1"/>
    </xf>
    <xf numFmtId="2" fontId="2" fillId="0" borderId="11" xfId="1" applyNumberFormat="1" applyFont="1" applyBorder="1" applyAlignment="1">
      <alignment horizontal="center" vertical="center"/>
    </xf>
    <xf numFmtId="2" fontId="2" fillId="0" borderId="26" xfId="1" applyNumberFormat="1" applyFont="1" applyBorder="1" applyAlignment="1">
      <alignment horizontal="center" vertical="center"/>
    </xf>
    <xf numFmtId="2" fontId="2" fillId="0" borderId="15" xfId="1" applyNumberFormat="1" applyFont="1" applyBorder="1" applyAlignment="1">
      <alignment horizontal="center" vertical="center"/>
    </xf>
    <xf numFmtId="2" fontId="2" fillId="0" borderId="4" xfId="1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6" xfId="1" applyNumberFormat="1" applyFont="1" applyBorder="1" applyAlignment="1">
      <alignment horizontal="center" vertical="center"/>
    </xf>
    <xf numFmtId="0" fontId="2" fillId="0" borderId="42" xfId="1" applyFont="1" applyBorder="1" applyAlignment="1">
      <alignment horizontal="center" vertical="center" wrapText="1"/>
    </xf>
    <xf numFmtId="0" fontId="2" fillId="0" borderId="0" xfId="1" quotePrefix="1" applyFont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1" quotePrefix="1" applyFont="1" applyBorder="1" applyAlignment="1">
      <alignment horizontal="center" vertical="center" wrapText="1"/>
    </xf>
    <xf numFmtId="0" fontId="2" fillId="0" borderId="37" xfId="1" applyFont="1" applyBorder="1" applyAlignment="1">
      <alignment horizontal="center" vertical="center"/>
    </xf>
    <xf numFmtId="0" fontId="2" fillId="0" borderId="11" xfId="2" applyFont="1" applyBorder="1" applyAlignment="1">
      <alignment horizontal="center" vertical="center"/>
    </xf>
    <xf numFmtId="0" fontId="2" fillId="0" borderId="26" xfId="2" applyFont="1" applyBorder="1" applyAlignment="1">
      <alignment horizontal="center" vertical="center"/>
    </xf>
    <xf numFmtId="0" fontId="2" fillId="0" borderId="15" xfId="2" applyFont="1" applyBorder="1" applyAlignment="1">
      <alignment horizontal="center" vertical="center"/>
    </xf>
    <xf numFmtId="0" fontId="2" fillId="0" borderId="5" xfId="2" applyFont="1" applyBorder="1" applyAlignment="1">
      <alignment horizontal="center" vertical="center"/>
    </xf>
    <xf numFmtId="0" fontId="2" fillId="0" borderId="14" xfId="2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30" fillId="0" borderId="0" xfId="39" applyFont="1" applyAlignment="1">
      <alignment horizontal="center"/>
    </xf>
    <xf numFmtId="0" fontId="28" fillId="0" borderId="8" xfId="39" applyFont="1" applyBorder="1" applyAlignment="1">
      <alignment horizontal="center" vertical="center"/>
    </xf>
    <xf numFmtId="0" fontId="28" fillId="0" borderId="9" xfId="39" applyFont="1" applyBorder="1" applyAlignment="1">
      <alignment horizontal="center" vertical="center"/>
    </xf>
    <xf numFmtId="0" fontId="28" fillId="0" borderId="2" xfId="39" applyFont="1" applyBorder="1" applyAlignment="1">
      <alignment horizontal="center" vertical="center"/>
    </xf>
    <xf numFmtId="0" fontId="56" fillId="0" borderId="4" xfId="40" applyFont="1" applyFill="1" applyBorder="1" applyAlignment="1">
      <alignment horizontal="center" vertical="center"/>
    </xf>
    <xf numFmtId="0" fontId="56" fillId="0" borderId="5" xfId="40" applyFont="1" applyFill="1" applyBorder="1" applyAlignment="1">
      <alignment horizontal="center" vertical="center"/>
    </xf>
    <xf numFmtId="0" fontId="56" fillId="0" borderId="6" xfId="40" applyFont="1" applyFill="1" applyBorder="1" applyAlignment="1">
      <alignment horizontal="center" vertical="center"/>
    </xf>
    <xf numFmtId="0" fontId="2" fillId="0" borderId="40" xfId="1" applyFont="1" applyBorder="1" applyAlignment="1">
      <alignment horizontal="center" vertical="top" wrapText="1"/>
    </xf>
    <xf numFmtId="0" fontId="2" fillId="0" borderId="20" xfId="1" applyFont="1" applyBorder="1" applyAlignment="1">
      <alignment horizontal="center" vertical="top" wrapText="1"/>
    </xf>
    <xf numFmtId="0" fontId="2" fillId="0" borderId="41" xfId="1" applyFont="1" applyBorder="1" applyAlignment="1">
      <alignment horizontal="center" vertical="top" wrapText="1"/>
    </xf>
    <xf numFmtId="0" fontId="2" fillId="0" borderId="4" xfId="1" applyFont="1" applyBorder="1" applyAlignment="1">
      <alignment horizontal="center" vertical="top" wrapText="1"/>
    </xf>
    <xf numFmtId="0" fontId="2" fillId="0" borderId="5" xfId="1" applyFont="1" applyBorder="1" applyAlignment="1">
      <alignment horizontal="center" vertical="top" wrapText="1"/>
    </xf>
    <xf numFmtId="0" fontId="2" fillId="0" borderId="6" xfId="1" applyFont="1" applyBorder="1" applyAlignment="1">
      <alignment horizontal="center" vertical="top" wrapText="1"/>
    </xf>
    <xf numFmtId="0" fontId="3" fillId="0" borderId="0" xfId="1" applyFont="1" applyAlignment="1">
      <alignment horizontal="right" vertical="center"/>
    </xf>
    <xf numFmtId="0" fontId="2" fillId="5" borderId="22" xfId="1" applyFont="1" applyFill="1" applyBorder="1" applyAlignment="1">
      <alignment horizontal="center" vertical="center" wrapText="1"/>
    </xf>
    <xf numFmtId="0" fontId="39" fillId="5" borderId="23" xfId="1" applyFont="1" applyFill="1" applyBorder="1" applyAlignment="1">
      <alignment horizontal="center" vertical="center" wrapText="1"/>
    </xf>
    <xf numFmtId="0" fontId="39" fillId="5" borderId="24" xfId="1" applyFont="1" applyFill="1" applyBorder="1" applyAlignment="1">
      <alignment horizontal="center" vertical="center" wrapText="1"/>
    </xf>
    <xf numFmtId="0" fontId="2" fillId="5" borderId="23" xfId="1" applyFont="1" applyFill="1" applyBorder="1" applyAlignment="1">
      <alignment horizontal="center" vertical="center" wrapText="1"/>
    </xf>
    <xf numFmtId="0" fontId="2" fillId="5" borderId="24" xfId="1" applyFont="1" applyFill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2" fillId="0" borderId="40" xfId="1" quotePrefix="1" applyFont="1" applyBorder="1" applyAlignment="1">
      <alignment horizontal="center" vertical="center" wrapText="1"/>
    </xf>
    <xf numFmtId="0" fontId="2" fillId="0" borderId="41" xfId="1" quotePrefix="1" applyFont="1" applyBorder="1" applyAlignment="1">
      <alignment horizontal="center" vertical="center" wrapText="1"/>
    </xf>
    <xf numFmtId="0" fontId="2" fillId="0" borderId="3" xfId="1" quotePrefix="1" applyFont="1" applyBorder="1" applyAlignment="1">
      <alignment horizontal="center" vertical="center" wrapText="1"/>
    </xf>
    <xf numFmtId="0" fontId="2" fillId="0" borderId="14" xfId="1" quotePrefix="1" applyFont="1" applyBorder="1" applyAlignment="1">
      <alignment horizontal="center" vertical="center" wrapText="1"/>
    </xf>
    <xf numFmtId="0" fontId="2" fillId="0" borderId="4" xfId="1" quotePrefix="1" applyFont="1" applyBorder="1" applyAlignment="1">
      <alignment horizontal="center" vertical="center" wrapText="1"/>
    </xf>
    <xf numFmtId="0" fontId="2" fillId="0" borderId="6" xfId="1" quotePrefix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20" xfId="1" quotePrefix="1" applyFont="1" applyBorder="1" applyAlignment="1">
      <alignment horizontal="center" vertical="center" wrapText="1"/>
    </xf>
    <xf numFmtId="0" fontId="2" fillId="0" borderId="0" xfId="1" quotePrefix="1" applyFont="1" applyAlignment="1">
      <alignment horizontal="center" vertical="center" wrapText="1"/>
    </xf>
    <xf numFmtId="0" fontId="2" fillId="0" borderId="5" xfId="1" quotePrefix="1" applyFont="1" applyBorder="1" applyAlignment="1">
      <alignment horizontal="center" vertical="center" wrapText="1"/>
    </xf>
    <xf numFmtId="0" fontId="2" fillId="0" borderId="10" xfId="1" quotePrefix="1" applyFont="1" applyBorder="1" applyAlignment="1">
      <alignment horizontal="center" vertical="center" wrapText="1"/>
    </xf>
    <xf numFmtId="0" fontId="2" fillId="0" borderId="43" xfId="1" quotePrefix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2" fillId="0" borderId="23" xfId="1" quotePrefix="1" applyFont="1" applyBorder="1" applyAlignment="1">
      <alignment horizontal="center" vertical="center" wrapText="1"/>
    </xf>
    <xf numFmtId="0" fontId="4" fillId="0" borderId="20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/>
    </xf>
    <xf numFmtId="0" fontId="2" fillId="0" borderId="9" xfId="1" applyFont="1" applyBorder="1" applyAlignment="1">
      <alignment horizontal="center"/>
    </xf>
    <xf numFmtId="0" fontId="2" fillId="0" borderId="26" xfId="1" applyFont="1" applyBorder="1" applyAlignment="1">
      <alignment wrapText="1"/>
    </xf>
    <xf numFmtId="0" fontId="2" fillId="0" borderId="15" xfId="1" applyFont="1" applyBorder="1" applyAlignment="1">
      <alignment wrapText="1"/>
    </xf>
    <xf numFmtId="2" fontId="2" fillId="0" borderId="2" xfId="1" applyNumberFormat="1" applyFont="1" applyBorder="1" applyAlignment="1">
      <alignment horizontal="center" vertical="center" wrapText="1"/>
    </xf>
    <xf numFmtId="0" fontId="28" fillId="0" borderId="21" xfId="2" applyFont="1" applyBorder="1" applyAlignment="1">
      <alignment horizontal="center" vertical="center" wrapText="1"/>
    </xf>
    <xf numFmtId="0" fontId="28" fillId="0" borderId="8" xfId="2" applyFont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/>
    </xf>
    <xf numFmtId="0" fontId="28" fillId="0" borderId="16" xfId="2" applyFont="1" applyBorder="1" applyAlignment="1">
      <alignment horizontal="center" vertical="center"/>
    </xf>
    <xf numFmtId="0" fontId="28" fillId="0" borderId="21" xfId="2" applyFont="1" applyBorder="1" applyAlignment="1">
      <alignment horizontal="center" vertical="center"/>
    </xf>
    <xf numFmtId="0" fontId="28" fillId="0" borderId="8" xfId="2" applyFont="1" applyBorder="1" applyAlignment="1">
      <alignment horizontal="center" vertical="center"/>
    </xf>
    <xf numFmtId="0" fontId="28" fillId="0" borderId="22" xfId="2" applyFont="1" applyBorder="1" applyAlignment="1">
      <alignment horizontal="center" vertical="center"/>
    </xf>
    <xf numFmtId="0" fontId="28" fillId="0" borderId="23" xfId="2" applyFont="1" applyBorder="1" applyAlignment="1">
      <alignment horizontal="center" vertical="center"/>
    </xf>
    <xf numFmtId="0" fontId="28" fillId="0" borderId="24" xfId="2" applyFont="1" applyBorder="1" applyAlignment="1">
      <alignment horizontal="center" vertical="center"/>
    </xf>
    <xf numFmtId="0" fontId="28" fillId="0" borderId="44" xfId="2" applyFont="1" applyBorder="1" applyAlignment="1">
      <alignment horizontal="center" vertical="center"/>
    </xf>
    <xf numFmtId="0" fontId="28" fillId="0" borderId="1" xfId="2" applyFont="1" applyBorder="1" applyAlignment="1">
      <alignment horizontal="center" vertical="center"/>
    </xf>
    <xf numFmtId="0" fontId="2" fillId="0" borderId="0" xfId="2" applyFont="1" applyAlignment="1">
      <alignment horizontal="center" wrapText="1"/>
    </xf>
    <xf numFmtId="0" fontId="28" fillId="0" borderId="9" xfId="1" applyFont="1" applyBorder="1" applyAlignment="1">
      <alignment horizontal="center" vertical="center" wrapText="1"/>
    </xf>
    <xf numFmtId="0" fontId="28" fillId="0" borderId="9" xfId="1" applyFont="1" applyBorder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28" fillId="0" borderId="7" xfId="1" applyFont="1" applyBorder="1" applyAlignment="1">
      <alignment horizontal="center" vertical="center" wrapText="1"/>
    </xf>
    <xf numFmtId="0" fontId="28" fillId="0" borderId="2" xfId="1" applyFont="1" applyBorder="1" applyAlignment="1">
      <alignment horizontal="center" vertical="center" wrapText="1"/>
    </xf>
    <xf numFmtId="0" fontId="28" fillId="0" borderId="8" xfId="1" applyFont="1" applyBorder="1" applyAlignment="1">
      <alignment horizontal="center" vertical="center" wrapText="1"/>
    </xf>
    <xf numFmtId="0" fontId="66" fillId="0" borderId="9" xfId="1" applyFont="1" applyBorder="1" applyAlignment="1">
      <alignment horizontal="center" vertical="center" wrapText="1"/>
    </xf>
    <xf numFmtId="0" fontId="66" fillId="0" borderId="0" xfId="1" applyFont="1" applyAlignment="1">
      <alignment horizontal="center" vertical="center" wrapText="1"/>
    </xf>
    <xf numFmtId="0" fontId="67" fillId="0" borderId="5" xfId="1" applyFont="1" applyBorder="1" applyAlignment="1">
      <alignment horizontal="center" vertical="center"/>
    </xf>
    <xf numFmtId="0" fontId="66" fillId="0" borderId="9" xfId="1" applyFont="1" applyBorder="1" applyAlignment="1">
      <alignment horizontal="center" vertical="center"/>
    </xf>
    <xf numFmtId="0" fontId="66" fillId="0" borderId="21" xfId="1" applyFont="1" applyBorder="1" applyAlignment="1">
      <alignment horizontal="center" vertical="center" wrapText="1"/>
    </xf>
    <xf numFmtId="0" fontId="66" fillId="0" borderId="2" xfId="1" applyFont="1" applyBorder="1" applyAlignment="1">
      <alignment horizontal="center" vertical="center" wrapText="1"/>
    </xf>
    <xf numFmtId="0" fontId="66" fillId="0" borderId="8" xfId="1" applyFont="1" applyBorder="1" applyAlignment="1">
      <alignment horizontal="center" vertical="center" wrapText="1"/>
    </xf>
    <xf numFmtId="0" fontId="66" fillId="0" borderId="4" xfId="1" applyFont="1" applyBorder="1" applyAlignment="1">
      <alignment horizontal="center" vertical="center" wrapText="1"/>
    </xf>
    <xf numFmtId="0" fontId="66" fillId="0" borderId="5" xfId="1" applyFont="1" applyBorder="1" applyAlignment="1">
      <alignment horizontal="center" vertical="center" wrapText="1"/>
    </xf>
    <xf numFmtId="0" fontId="66" fillId="0" borderId="6" xfId="1" applyFont="1" applyBorder="1" applyAlignment="1">
      <alignment horizontal="center" vertical="center" wrapText="1"/>
    </xf>
    <xf numFmtId="0" fontId="66" fillId="0" borderId="22" xfId="1" applyFont="1" applyBorder="1" applyAlignment="1">
      <alignment horizontal="center" vertical="center" wrapText="1"/>
    </xf>
    <xf numFmtId="0" fontId="66" fillId="0" borderId="23" xfId="1" applyFont="1" applyBorder="1" applyAlignment="1">
      <alignment horizontal="center" vertical="center" wrapText="1"/>
    </xf>
    <xf numFmtId="0" fontId="66" fillId="0" borderId="24" xfId="1" applyFont="1" applyBorder="1" applyAlignment="1">
      <alignment horizontal="center" vertical="center" wrapText="1"/>
    </xf>
    <xf numFmtId="0" fontId="66" fillId="0" borderId="11" xfId="1" applyFont="1" applyBorder="1" applyAlignment="1">
      <alignment horizontal="center" vertical="center" wrapText="1"/>
    </xf>
    <xf numFmtId="0" fontId="66" fillId="0" borderId="26" xfId="1" applyFont="1" applyBorder="1" applyAlignment="1">
      <alignment horizontal="center" vertical="center" wrapText="1"/>
    </xf>
    <xf numFmtId="0" fontId="66" fillId="0" borderId="7" xfId="1" applyFont="1" applyBorder="1" applyAlignment="1">
      <alignment horizontal="center" vertical="center" wrapText="1"/>
    </xf>
    <xf numFmtId="0" fontId="66" fillId="0" borderId="15" xfId="1" applyFont="1" applyBorder="1" applyAlignment="1">
      <alignment horizontal="center" vertical="center" wrapText="1"/>
    </xf>
    <xf numFmtId="0" fontId="66" fillId="0" borderId="10" xfId="1" applyFont="1" applyBorder="1" applyAlignment="1">
      <alignment horizontal="center" vertical="center" wrapText="1"/>
    </xf>
    <xf numFmtId="0" fontId="66" fillId="0" borderId="43" xfId="1" applyFont="1" applyBorder="1" applyAlignment="1">
      <alignment horizontal="center" vertical="center" wrapText="1"/>
    </xf>
    <xf numFmtId="0" fontId="75" fillId="0" borderId="0" xfId="2" applyFont="1" applyAlignment="1">
      <alignment horizontal="center" vertical="center"/>
    </xf>
    <xf numFmtId="0" fontId="75" fillId="0" borderId="9" xfId="1" applyFont="1" applyBorder="1" applyAlignment="1">
      <alignment horizontal="center" vertical="center"/>
    </xf>
    <xf numFmtId="0" fontId="75" fillId="0" borderId="9" xfId="1" applyFont="1" applyBorder="1" applyAlignment="1">
      <alignment horizontal="center" vertical="center" wrapText="1"/>
    </xf>
    <xf numFmtId="3" fontId="13" fillId="0" borderId="2" xfId="2" applyNumberFormat="1" applyFont="1" applyFill="1" applyBorder="1" applyAlignment="1">
      <alignment horizontal="right" vertical="top"/>
    </xf>
    <xf numFmtId="0" fontId="13" fillId="0" borderId="2" xfId="2" applyFont="1" applyFill="1" applyBorder="1" applyAlignment="1">
      <alignment vertical="top"/>
    </xf>
    <xf numFmtId="165" fontId="13" fillId="0" borderId="2" xfId="2" applyNumberFormat="1" applyFont="1" applyFill="1" applyBorder="1" applyAlignment="1">
      <alignment horizontal="right" vertical="top"/>
    </xf>
    <xf numFmtId="0" fontId="13" fillId="0" borderId="2" xfId="2" applyFont="1" applyFill="1" applyBorder="1" applyAlignment="1">
      <alignment horizontal="right"/>
    </xf>
    <xf numFmtId="167" fontId="13" fillId="0" borderId="2" xfId="2" applyNumberFormat="1" applyFont="1" applyFill="1" applyBorder="1" applyAlignment="1">
      <alignment horizontal="right"/>
    </xf>
    <xf numFmtId="5" fontId="13" fillId="0" borderId="2" xfId="2" applyNumberFormat="1" applyFont="1" applyFill="1" applyBorder="1" applyAlignment="1">
      <alignment horizontal="right" vertical="top"/>
    </xf>
    <xf numFmtId="0" fontId="13" fillId="0" borderId="2" xfId="2" applyFont="1" applyFill="1" applyBorder="1" applyAlignment="1">
      <alignment horizontal="left" vertical="top"/>
    </xf>
    <xf numFmtId="1" fontId="13" fillId="0" borderId="2" xfId="2" applyNumberFormat="1" applyFont="1" applyFill="1" applyBorder="1" applyAlignment="1">
      <alignment horizontal="right" vertical="top"/>
    </xf>
    <xf numFmtId="37" fontId="13" fillId="0" borderId="2" xfId="2" applyNumberFormat="1" applyFont="1" applyFill="1" applyBorder="1"/>
    <xf numFmtId="164" fontId="13" fillId="0" borderId="2" xfId="2" applyNumberFormat="1" applyFont="1" applyFill="1" applyBorder="1" applyAlignment="1">
      <alignment horizontal="right"/>
    </xf>
    <xf numFmtId="165" fontId="13" fillId="0" borderId="2" xfId="2" applyNumberFormat="1" applyFont="1" applyFill="1" applyBorder="1" applyAlignment="1">
      <alignment horizontal="right"/>
    </xf>
    <xf numFmtId="3" fontId="13" fillId="0" borderId="2" xfId="2" applyNumberFormat="1" applyFont="1" applyFill="1" applyBorder="1" applyAlignment="1">
      <alignment horizontal="right"/>
    </xf>
    <xf numFmtId="167" fontId="13" fillId="0" borderId="8" xfId="2" applyNumberFormat="1" applyFont="1" applyFill="1" applyBorder="1" applyAlignment="1">
      <alignment horizontal="right"/>
    </xf>
    <xf numFmtId="0" fontId="13" fillId="0" borderId="8" xfId="2" applyFont="1" applyFill="1" applyBorder="1" applyAlignment="1">
      <alignment vertical="top"/>
    </xf>
    <xf numFmtId="167" fontId="13" fillId="0" borderId="2" xfId="2" applyNumberFormat="1" applyFont="1" applyFill="1" applyBorder="1" applyAlignment="1">
      <alignment horizontal="right" vertical="top"/>
    </xf>
    <xf numFmtId="1" fontId="13" fillId="0" borderId="2" xfId="2" applyNumberFormat="1" applyFont="1" applyFill="1" applyBorder="1" applyAlignment="1">
      <alignment horizontal="right"/>
    </xf>
    <xf numFmtId="0" fontId="13" fillId="0" borderId="8" xfId="2" applyFont="1" applyFill="1" applyBorder="1" applyAlignment="1">
      <alignment horizontal="right"/>
    </xf>
    <xf numFmtId="177" fontId="13" fillId="0" borderId="2" xfId="2" applyNumberFormat="1" applyFont="1" applyFill="1" applyBorder="1" applyAlignment="1">
      <alignment horizontal="right"/>
    </xf>
    <xf numFmtId="165" fontId="13" fillId="0" borderId="2" xfId="2" applyNumberFormat="1" applyFont="1" applyFill="1" applyBorder="1" applyAlignment="1">
      <alignment vertical="top"/>
    </xf>
    <xf numFmtId="168" fontId="13" fillId="0" borderId="2" xfId="2" applyNumberFormat="1" applyFont="1" applyFill="1" applyBorder="1"/>
    <xf numFmtId="1" fontId="13" fillId="0" borderId="2" xfId="2" applyNumberFormat="1" applyFont="1" applyFill="1" applyBorder="1"/>
    <xf numFmtId="167" fontId="13" fillId="0" borderId="2" xfId="2" applyNumberFormat="1" applyFont="1" applyFill="1" applyBorder="1"/>
    <xf numFmtId="3" fontId="13" fillId="0" borderId="2" xfId="2" applyNumberFormat="1" applyFont="1" applyFill="1" applyBorder="1"/>
    <xf numFmtId="170" fontId="13" fillId="0" borderId="2" xfId="2" applyNumberFormat="1" applyFont="1" applyFill="1" applyBorder="1" applyAlignment="1">
      <alignment horizontal="right"/>
    </xf>
    <xf numFmtId="2" fontId="13" fillId="0" borderId="2" xfId="2" applyNumberFormat="1" applyFont="1" applyFill="1" applyBorder="1" applyAlignment="1">
      <alignment horizontal="right"/>
    </xf>
    <xf numFmtId="0" fontId="1" fillId="0" borderId="2" xfId="2" applyFill="1" applyBorder="1" applyAlignment="1">
      <alignment vertical="top"/>
    </xf>
    <xf numFmtId="167" fontId="13" fillId="0" borderId="2" xfId="2" applyNumberFormat="1" applyFont="1" applyFill="1" applyBorder="1" applyAlignment="1">
      <alignment vertical="center"/>
    </xf>
    <xf numFmtId="1" fontId="13" fillId="0" borderId="2" xfId="2" applyNumberFormat="1" applyFont="1" applyFill="1" applyBorder="1" applyAlignment="1">
      <alignment vertical="center"/>
    </xf>
    <xf numFmtId="2" fontId="13" fillId="0" borderId="2" xfId="2" applyNumberFormat="1" applyFont="1" applyFill="1" applyBorder="1" applyAlignment="1">
      <alignment vertical="top"/>
    </xf>
    <xf numFmtId="167" fontId="13" fillId="0" borderId="0" xfId="2" applyNumberFormat="1" applyFont="1" applyFill="1" applyAlignment="1">
      <alignment horizontal="right"/>
    </xf>
    <xf numFmtId="167" fontId="13" fillId="0" borderId="0" xfId="2" applyNumberFormat="1" applyFont="1" applyFill="1"/>
    <xf numFmtId="0" fontId="13" fillId="0" borderId="2" xfId="2" applyFont="1" applyFill="1" applyBorder="1" applyAlignment="1">
      <alignment vertical="top" wrapText="1"/>
    </xf>
    <xf numFmtId="168" fontId="13" fillId="0" borderId="2" xfId="2" applyNumberFormat="1" applyFont="1" applyFill="1" applyBorder="1" applyAlignment="1">
      <alignment horizontal="right" vertical="top"/>
    </xf>
    <xf numFmtId="168" fontId="13" fillId="0" borderId="8" xfId="2" applyNumberFormat="1" applyFont="1" applyFill="1" applyBorder="1" applyAlignment="1">
      <alignment horizontal="right" vertical="top"/>
    </xf>
    <xf numFmtId="9" fontId="3" fillId="0" borderId="7" xfId="6" applyNumberFormat="1" applyFont="1" applyBorder="1" applyAlignment="1">
      <alignment vertical="center"/>
    </xf>
    <xf numFmtId="9" fontId="3" fillId="0" borderId="8" xfId="6" applyNumberFormat="1" applyFont="1" applyBorder="1" applyAlignment="1">
      <alignment vertical="center"/>
    </xf>
    <xf numFmtId="167" fontId="64" fillId="0" borderId="13" xfId="5" quotePrefix="1" applyNumberFormat="1" applyFont="1" applyBorder="1" applyAlignment="1">
      <alignment horizontal="right" vertical="center"/>
    </xf>
    <xf numFmtId="167" fontId="64" fillId="2" borderId="13" xfId="5" quotePrefix="1" applyNumberFormat="1" applyFont="1" applyFill="1" applyBorder="1" applyAlignment="1">
      <alignment horizontal="right" vertical="center"/>
    </xf>
    <xf numFmtId="167" fontId="64" fillId="2" borderId="16" xfId="5" quotePrefix="1" applyNumberFormat="1" applyFont="1" applyFill="1" applyBorder="1" applyAlignment="1">
      <alignment horizontal="right" vertical="center"/>
    </xf>
    <xf numFmtId="167" fontId="64" fillId="2" borderId="17" xfId="5" quotePrefix="1" applyNumberFormat="1" applyFont="1" applyFill="1" applyBorder="1" applyAlignment="1">
      <alignment horizontal="right" vertical="center"/>
    </xf>
    <xf numFmtId="167" fontId="64" fillId="0" borderId="12" xfId="5" quotePrefix="1" applyNumberFormat="1" applyFont="1" applyBorder="1" applyAlignment="1">
      <alignment horizontal="right" vertical="center"/>
    </xf>
    <xf numFmtId="167" fontId="64" fillId="2" borderId="45" xfId="5" quotePrefix="1" applyNumberFormat="1" applyFont="1" applyFill="1" applyBorder="1" applyAlignment="1">
      <alignment horizontal="right" vertical="center"/>
    </xf>
    <xf numFmtId="167" fontId="64" fillId="2" borderId="46" xfId="5" quotePrefix="1" applyNumberFormat="1" applyFont="1" applyFill="1" applyBorder="1" applyAlignment="1">
      <alignment horizontal="right" vertical="center"/>
    </xf>
    <xf numFmtId="167" fontId="64" fillId="2" borderId="47" xfId="5" quotePrefix="1" applyNumberFormat="1" applyFont="1" applyFill="1" applyBorder="1" applyAlignment="1">
      <alignment horizontal="right" vertical="center"/>
    </xf>
    <xf numFmtId="167" fontId="64" fillId="2" borderId="1" xfId="5" quotePrefix="1" applyNumberFormat="1" applyFont="1" applyFill="1" applyBorder="1" applyAlignment="1">
      <alignment horizontal="right" vertical="center"/>
    </xf>
    <xf numFmtId="167" fontId="64" fillId="0" borderId="12" xfId="5" applyNumberFormat="1" applyFont="1" applyBorder="1" applyAlignment="1">
      <alignment vertical="center"/>
    </xf>
    <xf numFmtId="0" fontId="85" fillId="0" borderId="12" xfId="1" applyFont="1" applyBorder="1" applyAlignment="1">
      <alignment horizontal="center" vertical="center" wrapText="1"/>
    </xf>
  </cellXfs>
  <cellStyles count="43">
    <cellStyle name="40% - Accent3 2" xfId="40" xr:uid="{00000000-0005-0000-0000-000000000000}"/>
    <cellStyle name="40% - Accent6 2" xfId="31" xr:uid="{00000000-0005-0000-0000-000001000000}"/>
    <cellStyle name="Comma" xfId="8" builtinId="3"/>
    <cellStyle name="Comma [0] 2" xfId="3" xr:uid="{00000000-0005-0000-0000-000003000000}"/>
    <cellStyle name="Comma [0] 2 2" xfId="5" xr:uid="{00000000-0005-0000-0000-000004000000}"/>
    <cellStyle name="Comma [0] 2 2 2" xfId="14" xr:uid="{00000000-0005-0000-0000-000005000000}"/>
    <cellStyle name="Comma [0] 2 2 2 2" xfId="32" xr:uid="{00000000-0005-0000-0000-000006000000}"/>
    <cellStyle name="Comma [0] 2 3" xfId="30" xr:uid="{00000000-0005-0000-0000-000007000000}"/>
    <cellStyle name="Comma [0] 2 4" xfId="36" xr:uid="{00000000-0005-0000-0000-000008000000}"/>
    <cellStyle name="Comma 10" xfId="24" xr:uid="{00000000-0005-0000-0000-000009000000}"/>
    <cellStyle name="Comma 10 2" xfId="25" xr:uid="{00000000-0005-0000-0000-00000A000000}"/>
    <cellStyle name="Comma 10 3" xfId="26" xr:uid="{00000000-0005-0000-0000-00000B000000}"/>
    <cellStyle name="Comma 10 4" xfId="27" xr:uid="{00000000-0005-0000-0000-00000C000000}"/>
    <cellStyle name="Comma 2" xfId="4" xr:uid="{00000000-0005-0000-0000-00000D000000}"/>
    <cellStyle name="Comma 2 2" xfId="6" xr:uid="{00000000-0005-0000-0000-00000E000000}"/>
    <cellStyle name="Comma 2 2 2" xfId="18" xr:uid="{00000000-0005-0000-0000-00000F000000}"/>
    <cellStyle name="Comma 2 2 2 2" xfId="34" xr:uid="{00000000-0005-0000-0000-000010000000}"/>
    <cellStyle name="Comma 2 2 3" xfId="21" xr:uid="{00000000-0005-0000-0000-000011000000}"/>
    <cellStyle name="Comma 2 2 4" xfId="23" xr:uid="{00000000-0005-0000-0000-000012000000}"/>
    <cellStyle name="Comma 2 3" xfId="17" xr:uid="{00000000-0005-0000-0000-000013000000}"/>
    <cellStyle name="Comma 2 3 2" xfId="33" xr:uid="{00000000-0005-0000-0000-000014000000}"/>
    <cellStyle name="Comma 2 4" xfId="20" xr:uid="{00000000-0005-0000-0000-000015000000}"/>
    <cellStyle name="Comma 2 4 2" xfId="37" xr:uid="{00000000-0005-0000-0000-000016000000}"/>
    <cellStyle name="Comma 2 5" xfId="22" xr:uid="{00000000-0005-0000-0000-000017000000}"/>
    <cellStyle name="Comma 5" xfId="13" xr:uid="{00000000-0005-0000-0000-000018000000}"/>
    <cellStyle name="Hyperlink" xfId="12" builtinId="8"/>
    <cellStyle name="Hyperlink 2" xfId="11" xr:uid="{00000000-0005-0000-0000-00001A000000}"/>
    <cellStyle name="Normal" xfId="0" builtinId="0"/>
    <cellStyle name="Normal 10 2" xfId="42" xr:uid="{00000000-0005-0000-0000-00001C000000}"/>
    <cellStyle name="Normal 2" xfId="2" xr:uid="{00000000-0005-0000-0000-00001D000000}"/>
    <cellStyle name="Normal 2 2" xfId="28" xr:uid="{00000000-0005-0000-0000-00001E000000}"/>
    <cellStyle name="Normal 2 2 2" xfId="41" xr:uid="{00000000-0005-0000-0000-00001F000000}"/>
    <cellStyle name="Normal 3" xfId="1" xr:uid="{00000000-0005-0000-0000-000020000000}"/>
    <cellStyle name="Normal 3 2" xfId="9" xr:uid="{00000000-0005-0000-0000-000021000000}"/>
    <cellStyle name="Normal 3 2 2" xfId="19" xr:uid="{00000000-0005-0000-0000-000022000000}"/>
    <cellStyle name="Normal 4" xfId="7" xr:uid="{00000000-0005-0000-0000-000023000000}"/>
    <cellStyle name="Normal 5" xfId="35" xr:uid="{00000000-0005-0000-0000-000024000000}"/>
    <cellStyle name="Normal 6" xfId="39" xr:uid="{00000000-0005-0000-0000-000025000000}"/>
    <cellStyle name="Normal 6 3 2" xfId="38" xr:uid="{00000000-0005-0000-0000-000026000000}"/>
    <cellStyle name="Normal 9" xfId="29" xr:uid="{00000000-0005-0000-0000-000027000000}"/>
    <cellStyle name="Normal_MNTRG KETERSEDIAAN OBAT 08" xfId="15" xr:uid="{00000000-0005-0000-0000-000028000000}"/>
    <cellStyle name="Percent" xfId="10" builtinId="5"/>
    <cellStyle name="Percent 2" xfId="16" xr:uid="{00000000-0005-0000-0000-00002A000000}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.xml"/><Relationship Id="rId95" Type="http://schemas.openxmlformats.org/officeDocument/2006/relationships/externalLink" Target="externalLinks/externalLink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7.xml"/><Relationship Id="rId99" Type="http://schemas.openxmlformats.org/officeDocument/2006/relationships/externalLink" Target="externalLinks/externalLink12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6.xml"/><Relationship Id="rId98" Type="http://schemas.openxmlformats.org/officeDocument/2006/relationships/externalLink" Target="externalLinks/externalLink1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39</xdr:row>
      <xdr:rowOff>0</xdr:rowOff>
    </xdr:from>
    <xdr:to>
      <xdr:col>2</xdr:col>
      <xdr:colOff>0</xdr:colOff>
      <xdr:row>41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780CAB-5B77-460E-BD22-CA873304AD56}"/>
            </a:ext>
          </a:extLst>
        </xdr:cNvPr>
        <xdr:cNvGrpSpPr>
          <a:grpSpLocks/>
        </xdr:cNvGrpSpPr>
      </xdr:nvGrpSpPr>
      <xdr:grpSpPr bwMode="auto">
        <a:xfrm>
          <a:off x="3926417" y="7895167"/>
          <a:ext cx="0" cy="402166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AA33EFE4-EA48-498C-934F-7BB73E66B6BA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2B546987-01A8-4E23-8A67-A5307EBAEB11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F08F6AA-5A3A-4D75-9758-4E1120ACB390}"/>
            </a:ext>
          </a:extLst>
        </xdr:cNvPr>
        <xdr:cNvGrpSpPr>
          <a:grpSpLocks/>
        </xdr:cNvGrpSpPr>
      </xdr:nvGrpSpPr>
      <xdr:grpSpPr bwMode="auto">
        <a:xfrm>
          <a:off x="3084286" y="10150929"/>
          <a:ext cx="0" cy="0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D563FA8A-C0DB-4793-B216-7BDC313FDDB1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2F9152D-28CE-4BBD-B4F6-60CD9636C55B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CA7335-8D36-4A62-A447-5CDAC7201DDC}"/>
            </a:ext>
          </a:extLst>
        </xdr:cNvPr>
        <xdr:cNvGrpSpPr>
          <a:grpSpLocks/>
        </xdr:cNvGrpSpPr>
      </xdr:nvGrpSpPr>
      <xdr:grpSpPr bwMode="auto">
        <a:xfrm>
          <a:off x="3084286" y="10150929"/>
          <a:ext cx="0" cy="0"/>
          <a:chOff x="175" y="611"/>
          <a:chExt cx="8" cy="4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AB83EAA7-72FB-48F1-8973-96B9D0509C5D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FEFD6DB9-4ADF-458A-B286-CCC610630505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airaniKhairani/AppData/Local/Temp/b807c286-a397-4db6-8f67-b0c81cc443db_Profil%20Kesehatan%20Indonesia%202005.rar.3db/Data%20draft%20lamp/Yan%20&amp;%20Sumb%20Daya%206%20Me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mintaan%20Data%20SIK/Revisi%20Data%20Profil%20Kab.%20Talau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7%20Demam%20Berdarah/Laporan%20Harian_Bulanan/00%20Laporan%20harian%20DBD%20TALAUD%20202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mintaan%20Data%20SIK/9.%20Data%20Kesehatan%20Lingkungan%20tahun%202024%20(Tabel%2079-83)/Data%20Profil%20Kesling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airaniKhairani/AppData/Local/Temp/b807c286-a397-4db6-8f67-b0c81cc443db_Profil%20Kesehatan%20Indonesia%202005.rar.3db/Cantique/Cantik/Data%20draft%20lamp/Yan%20&amp;%20Sumb%20Daya%206%20Me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%20Dinkes%202025/LAMPIRAN-JUKNIS-PROFIL-KES_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ahun%202022/Profil%20Kesehatan/Profil%20Kab%20Kota/LAMPIRAN%20JUKNIS%20PROFIL%20KES%202022-Supr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%20Dinkes/Revisi%20Data%20Profil%20Kab.%20Talau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dah/Documents/BAHAN%20BALI/JUKNIS%20PROFIL/Users/user/Documents/Pedoman%20Profil%20Terpilah/JUKNIS%20PROFIL%202015/LAMPIRAN%20JUKNIS%20PROFIL%20KES%20201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Profil%20Dinkes%202025\Tabel%20Lengkap%20Dari%20Masing2%20Bidang\Tabel%20Profil%20Bidang%20Kesmas%20Tahun%202024%20Fix.xlsx" TargetMode="External"/><Relationship Id="rId1" Type="http://schemas.openxmlformats.org/officeDocument/2006/relationships/externalLinkPath" Target="Tabel%20Profil%20Bidang%20Kesmas%20Tahun%202024%20Fix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Downloads/Tabel%20Profil%20Bidang%20Kesmas%20Tahun%202024%20(1)%20(2)vxvxx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Downloads/Tabel%20Profil%20Bidang%20Kesmas%20Tahun%20202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llE.1.1"/>
      <sheetName val="IIIE.1.2"/>
      <sheetName val="IIIE.1.3"/>
      <sheetName val="IIIE.1.4"/>
      <sheetName val="IIIE.1.5"/>
      <sheetName val="L.III.E.2.I"/>
      <sheetName val="III.E2.2"/>
      <sheetName val="III.E.2.3"/>
      <sheetName val="IIIE.4"/>
      <sheetName val="IIIE.5"/>
      <sheetName val="IIIE.6"/>
      <sheetName val="IIIE.7"/>
      <sheetName val="IIIE.8"/>
      <sheetName val="IIIE.9"/>
      <sheetName val="IIIE.10"/>
      <sheetName val="IIIE.11"/>
      <sheetName val="IIIE.12"/>
      <sheetName val="IIIE.13"/>
      <sheetName val="III.13a"/>
      <sheetName val="III.E.15"/>
      <sheetName val="III.E.14"/>
      <sheetName val="III.E.16"/>
      <sheetName val="IIIE.17"/>
      <sheetName val="IIIE.18"/>
      <sheetName val="IIIE.19"/>
      <sheetName val="IIIE.20"/>
      <sheetName val="III.E.21"/>
      <sheetName val="IIIE.22"/>
      <sheetName val="IIIE.23"/>
      <sheetName val="IIIE.23a"/>
      <sheetName val="IIIE.24"/>
      <sheetName val="IIIE.24a"/>
      <sheetName val="IIIE.25"/>
      <sheetName val="III.E.26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</sheetNames>
    <sheetDataSet>
      <sheetData sheetId="0"/>
      <sheetData sheetId="1">
        <row r="5">
          <cell r="E5" t="str">
            <v>KABUPATEN/KOTA</v>
          </cell>
          <cell r="F5" t="str">
            <v>KEPULAUAN TALAUD</v>
          </cell>
        </row>
        <row r="6">
          <cell r="E6" t="str">
            <v>TAHUN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B9" t="str">
            <v>Melonguane</v>
          </cell>
          <cell r="C9" t="str">
            <v>Melonguane</v>
          </cell>
        </row>
        <row r="10">
          <cell r="B10" t="str">
            <v>Melonguane Timur</v>
          </cell>
          <cell r="C10" t="str">
            <v>Tule</v>
          </cell>
        </row>
        <row r="11">
          <cell r="B11" t="str">
            <v>Pulutan</v>
          </cell>
          <cell r="C11" t="str">
            <v>Pulutan</v>
          </cell>
        </row>
        <row r="12">
          <cell r="B12" t="str">
            <v>Rainis</v>
          </cell>
          <cell r="C12" t="str">
            <v>Rainis</v>
          </cell>
        </row>
        <row r="13">
          <cell r="B13" t="str">
            <v>Tanpan'amma</v>
          </cell>
          <cell r="C13" t="str">
            <v>Dapalan</v>
          </cell>
        </row>
        <row r="14">
          <cell r="B14" t="str">
            <v>Gemeh</v>
          </cell>
          <cell r="C14" t="str">
            <v>Gemeh</v>
          </cell>
        </row>
        <row r="15">
          <cell r="B15" t="str">
            <v>Essang</v>
          </cell>
          <cell r="C15" t="str">
            <v>Essang</v>
          </cell>
        </row>
        <row r="16">
          <cell r="B16" t="str">
            <v>Essang Selatan</v>
          </cell>
          <cell r="C16" t="str">
            <v>Sambuara</v>
          </cell>
        </row>
        <row r="17">
          <cell r="B17" t="str">
            <v>Beo Utara</v>
          </cell>
          <cell r="C17" t="str">
            <v>Lobbo</v>
          </cell>
        </row>
        <row r="18">
          <cell r="B18" t="str">
            <v xml:space="preserve">Beo </v>
          </cell>
          <cell r="C18" t="str">
            <v>Beo</v>
          </cell>
        </row>
        <row r="19">
          <cell r="B19" t="str">
            <v>Beo Selatan</v>
          </cell>
          <cell r="C19" t="str">
            <v>Tarohan</v>
          </cell>
        </row>
        <row r="20">
          <cell r="B20" t="str">
            <v>Damau</v>
          </cell>
          <cell r="C20" t="str">
            <v>Damau</v>
          </cell>
        </row>
        <row r="21">
          <cell r="B21" t="str">
            <v>Kabaruan</v>
          </cell>
          <cell r="C21" t="str">
            <v>Mangaran</v>
          </cell>
        </row>
        <row r="22">
          <cell r="B22" t="str">
            <v>Lirung</v>
          </cell>
          <cell r="C22" t="str">
            <v>Lirung</v>
          </cell>
        </row>
        <row r="23">
          <cell r="B23" t="str">
            <v>Kalongan</v>
          </cell>
          <cell r="C23" t="str">
            <v>Kalongan</v>
          </cell>
        </row>
        <row r="24">
          <cell r="B24" t="str">
            <v>Moronge</v>
          </cell>
          <cell r="C24" t="str">
            <v>Moronge</v>
          </cell>
        </row>
        <row r="25">
          <cell r="B25" t="str">
            <v>Salibabu</v>
          </cell>
          <cell r="C25" t="str">
            <v>Salibabu</v>
          </cell>
        </row>
        <row r="26">
          <cell r="B26" t="str">
            <v>Nanusa</v>
          </cell>
          <cell r="C26" t="str">
            <v>Karatung</v>
          </cell>
        </row>
        <row r="27">
          <cell r="C27" t="str">
            <v>Marampit</v>
          </cell>
        </row>
        <row r="28">
          <cell r="C28" t="str">
            <v>Kakorotan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Feb"/>
      <sheetName val="Mar"/>
      <sheetName val="Apr"/>
      <sheetName val="Mei"/>
      <sheetName val="Jun"/>
      <sheetName val="Jul"/>
      <sheetName val="AGS"/>
      <sheetName val="Sep"/>
      <sheetName val="Okt"/>
      <sheetName val="Nov"/>
      <sheetName val="Des"/>
      <sheetName val="Total 1 Tahun"/>
      <sheetName val="Total 1 Tahun (2)"/>
      <sheetName val="Analisa Data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</sheetNames>
    <sheetDataSet>
      <sheetData sheetId="0"/>
      <sheetData sheetId="1">
        <row r="5">
          <cell r="E5" t="str">
            <v>KABUPATEN/KOTA</v>
          </cell>
          <cell r="F5" t="str">
            <v>KEPULAUAN TALAUD</v>
          </cell>
        </row>
        <row r="6">
          <cell r="E6" t="str">
            <v>TAHUN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Melonguane Timur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llE.1.1"/>
      <sheetName val="IIIE.1.2"/>
      <sheetName val="IIIE.1.3"/>
      <sheetName val="IIIE.1.4"/>
      <sheetName val="IIIE.1.5"/>
      <sheetName val="L.III.E.2.I"/>
      <sheetName val="III.E2.2"/>
      <sheetName val="III.E.2.3"/>
      <sheetName val="IIIE.4"/>
      <sheetName val="IIIE.5"/>
      <sheetName val="IIIE.6"/>
      <sheetName val="IIIE.7"/>
      <sheetName val="IIIE.8"/>
      <sheetName val="IIIE.9"/>
      <sheetName val="IIIE.10"/>
      <sheetName val="IIIE.11"/>
      <sheetName val="IIIE.12"/>
      <sheetName val="IIIE.13"/>
      <sheetName val="III.13a"/>
      <sheetName val="III.E.15"/>
      <sheetName val="III.E.14"/>
      <sheetName val="III.E.16"/>
      <sheetName val="IIIE.17"/>
      <sheetName val="IIIE.18"/>
      <sheetName val="IIIE.19"/>
      <sheetName val="IIIE.20"/>
      <sheetName val="III.E.21"/>
      <sheetName val="IIIE.22"/>
      <sheetName val="IIIE.23"/>
      <sheetName val="IIIE.23a"/>
      <sheetName val="IIIE.24"/>
      <sheetName val="IIIE.24a"/>
      <sheetName val="IIIE.25"/>
      <sheetName val="III.E.26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9 a"/>
      <sheetName val="79 b"/>
      <sheetName val="79 c"/>
      <sheetName val="80"/>
      <sheetName val="81"/>
      <sheetName val="82"/>
      <sheetName val="83"/>
      <sheetName val="84"/>
    </sheetNames>
    <sheetDataSet>
      <sheetData sheetId="0"/>
      <sheetData sheetId="1">
        <row r="5">
          <cell r="E5" t="str">
            <v>KABUPATEN/KOTA</v>
          </cell>
        </row>
        <row r="6">
          <cell r="E6" t="str">
            <v>TAHUN</v>
          </cell>
        </row>
      </sheetData>
      <sheetData sheetId="2">
        <row r="11">
          <cell r="E11">
            <v>0</v>
          </cell>
        </row>
        <row r="28">
          <cell r="E28">
            <v>0</v>
          </cell>
        </row>
      </sheetData>
      <sheetData sheetId="3">
        <row r="16">
          <cell r="F16" t="e">
            <v>#DIV/0!</v>
          </cell>
        </row>
      </sheetData>
      <sheetData sheetId="4">
        <row r="12">
          <cell r="J12">
            <v>0</v>
          </cell>
        </row>
      </sheetData>
      <sheetData sheetId="5">
        <row r="13">
          <cell r="C13" t="e">
            <v>#DIV/0!</v>
          </cell>
        </row>
      </sheetData>
      <sheetData sheetId="6">
        <row r="13">
          <cell r="E13">
            <v>100</v>
          </cell>
        </row>
      </sheetData>
      <sheetData sheetId="7">
        <row r="31">
          <cell r="M31" t="e">
            <v>#DIV/0!</v>
          </cell>
        </row>
      </sheetData>
      <sheetData sheetId="8"/>
      <sheetData sheetId="9">
        <row r="9">
          <cell r="B9"/>
          <cell r="C9"/>
        </row>
        <row r="10">
          <cell r="B10"/>
          <cell r="C10"/>
        </row>
        <row r="11">
          <cell r="B11"/>
          <cell r="C11"/>
        </row>
        <row r="12">
          <cell r="B12"/>
          <cell r="C12"/>
        </row>
        <row r="13">
          <cell r="B13"/>
          <cell r="C13"/>
        </row>
        <row r="14">
          <cell r="B14"/>
          <cell r="C14"/>
        </row>
        <row r="15">
          <cell r="B15"/>
          <cell r="C15"/>
        </row>
        <row r="16">
          <cell r="B16"/>
          <cell r="C16"/>
        </row>
        <row r="17">
          <cell r="B17"/>
          <cell r="C17"/>
        </row>
        <row r="18">
          <cell r="B18"/>
          <cell r="C18"/>
        </row>
        <row r="19">
          <cell r="B19"/>
          <cell r="C19"/>
        </row>
        <row r="20">
          <cell r="B20"/>
          <cell r="C20"/>
        </row>
        <row r="21">
          <cell r="B21"/>
          <cell r="C21"/>
        </row>
        <row r="22">
          <cell r="B22"/>
          <cell r="C22"/>
        </row>
        <row r="23">
          <cell r="B23"/>
          <cell r="C23"/>
        </row>
        <row r="24">
          <cell r="B24"/>
          <cell r="C24"/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</sheetData>
      <sheetData sheetId="10"/>
      <sheetData sheetId="11"/>
      <sheetData sheetId="12"/>
      <sheetData sheetId="13">
        <row r="38">
          <cell r="C38"/>
        </row>
      </sheetData>
      <sheetData sheetId="14">
        <row r="39">
          <cell r="C39"/>
        </row>
      </sheetData>
      <sheetData sheetId="15">
        <row r="37">
          <cell r="C37"/>
        </row>
      </sheetData>
      <sheetData sheetId="16">
        <row r="37">
          <cell r="C37"/>
          <cell r="H37">
            <v>0</v>
          </cell>
          <cell r="K37">
            <v>0</v>
          </cell>
          <cell r="N37">
            <v>0</v>
          </cell>
        </row>
      </sheetData>
      <sheetData sheetId="17">
        <row r="38">
          <cell r="C38"/>
        </row>
      </sheetData>
      <sheetData sheetId="18"/>
      <sheetData sheetId="19"/>
      <sheetData sheetId="20"/>
      <sheetData sheetId="21">
        <row r="35">
          <cell r="D35">
            <v>0</v>
          </cell>
          <cell r="G35">
            <v>0</v>
          </cell>
          <cell r="J35">
            <v>0</v>
          </cell>
        </row>
      </sheetData>
      <sheetData sheetId="22">
        <row r="34">
          <cell r="H34">
            <v>0</v>
          </cell>
        </row>
      </sheetData>
      <sheetData sheetId="23"/>
      <sheetData sheetId="24">
        <row r="35">
          <cell r="F35" t="e">
            <v>#DIV/0!</v>
          </cell>
        </row>
      </sheetData>
      <sheetData sheetId="25">
        <row r="33">
          <cell r="P33" t="e">
            <v>#DIV/0!</v>
          </cell>
        </row>
      </sheetData>
      <sheetData sheetId="26"/>
      <sheetData sheetId="27"/>
      <sheetData sheetId="28">
        <row r="34">
          <cell r="F34" t="e">
            <v>#DIV/0!</v>
          </cell>
        </row>
      </sheetData>
      <sheetData sheetId="29"/>
      <sheetData sheetId="30"/>
      <sheetData sheetId="31"/>
      <sheetData sheetId="32">
        <row r="36">
          <cell r="G36" t="e">
            <v>#DIV/0!</v>
          </cell>
        </row>
      </sheetData>
      <sheetData sheetId="33"/>
      <sheetData sheetId="34">
        <row r="35">
          <cell r="D35">
            <v>0</v>
          </cell>
        </row>
      </sheetData>
      <sheetData sheetId="35"/>
      <sheetData sheetId="36"/>
      <sheetData sheetId="37">
        <row r="34">
          <cell r="H34" t="e">
            <v>#DIV/0!</v>
          </cell>
        </row>
      </sheetData>
      <sheetData sheetId="38">
        <row r="34">
          <cell r="H34" t="e">
            <v>#DIV/0!</v>
          </cell>
        </row>
      </sheetData>
      <sheetData sheetId="39"/>
      <sheetData sheetId="40">
        <row r="34">
          <cell r="H34" t="e">
            <v>#DIV/0!</v>
          </cell>
        </row>
      </sheetData>
      <sheetData sheetId="41"/>
      <sheetData sheetId="42"/>
      <sheetData sheetId="43">
        <row r="34">
          <cell r="T34" t="e">
            <v>#DIV/0!</v>
          </cell>
        </row>
      </sheetData>
      <sheetData sheetId="44"/>
      <sheetData sheetId="45"/>
      <sheetData sheetId="46"/>
      <sheetData sheetId="47">
        <row r="34">
          <cell r="J34" t="e">
            <v>#DIV/0!</v>
          </cell>
        </row>
      </sheetData>
      <sheetData sheetId="48"/>
      <sheetData sheetId="49"/>
      <sheetData sheetId="50"/>
      <sheetData sheetId="51"/>
      <sheetData sheetId="52">
        <row r="37">
          <cell r="H37" t="e">
            <v>#DIV/0!</v>
          </cell>
        </row>
      </sheetData>
      <sheetData sheetId="53">
        <row r="36">
          <cell r="H36" t="e">
            <v>#DIV/0!</v>
          </cell>
        </row>
      </sheetData>
      <sheetData sheetId="54">
        <row r="36">
          <cell r="H36" t="e">
            <v>#DIV/0!</v>
          </cell>
        </row>
      </sheetData>
      <sheetData sheetId="55"/>
      <sheetData sheetId="56"/>
      <sheetData sheetId="57">
        <row r="35">
          <cell r="K35" t="e">
            <v>#DIV/0!</v>
          </cell>
        </row>
      </sheetData>
      <sheetData sheetId="58"/>
      <sheetData sheetId="59">
        <row r="20">
          <cell r="C20">
            <v>0</v>
          </cell>
        </row>
      </sheetData>
      <sheetData sheetId="60"/>
      <sheetData sheetId="61"/>
      <sheetData sheetId="62"/>
      <sheetData sheetId="63"/>
      <sheetData sheetId="64">
        <row r="36">
          <cell r="J36">
            <v>0</v>
          </cell>
        </row>
      </sheetData>
      <sheetData sheetId="65"/>
      <sheetData sheetId="66"/>
      <sheetData sheetId="67"/>
      <sheetData sheetId="68"/>
      <sheetData sheetId="69">
        <row r="37">
          <cell r="D37">
            <v>0</v>
          </cell>
          <cell r="F37">
            <v>0</v>
          </cell>
          <cell r="J37">
            <v>0</v>
          </cell>
          <cell r="M37">
            <v>0</v>
          </cell>
          <cell r="Q37">
            <v>0</v>
          </cell>
        </row>
      </sheetData>
      <sheetData sheetId="70"/>
      <sheetData sheetId="71"/>
      <sheetData sheetId="72">
        <row r="35">
          <cell r="J35" t="e">
            <v>#DIV/0!</v>
          </cell>
        </row>
      </sheetData>
      <sheetData sheetId="73">
        <row r="35">
          <cell r="Q35" t="e">
            <v>#DIV/0!</v>
          </cell>
        </row>
      </sheetData>
      <sheetData sheetId="74">
        <row r="36">
          <cell r="P36">
            <v>0</v>
          </cell>
        </row>
      </sheetData>
      <sheetData sheetId="75">
        <row r="36">
          <cell r="H36" t="e">
            <v>#DIV/0!</v>
          </cell>
        </row>
      </sheetData>
      <sheetData sheetId="76"/>
      <sheetData sheetId="77">
        <row r="36">
          <cell r="G36" t="e">
            <v>#DIV/0!</v>
          </cell>
        </row>
      </sheetData>
      <sheetData sheetId="78"/>
      <sheetData sheetId="79"/>
      <sheetData sheetId="80"/>
      <sheetData sheetId="81"/>
      <sheetData sheetId="82">
        <row r="37">
          <cell r="G37"/>
        </row>
      </sheetData>
      <sheetData sheetId="83">
        <row r="36">
          <cell r="I36"/>
          <cell r="K36"/>
          <cell r="M36"/>
          <cell r="O36"/>
        </row>
      </sheetData>
      <sheetData sheetId="84"/>
      <sheetData sheetId="8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9a"/>
      <sheetName val="9b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8 A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8 A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a"/>
      <sheetName val="73"/>
      <sheetName val="74"/>
      <sheetName val="75"/>
      <sheetName val="7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0</v>
          </cell>
        </row>
        <row r="12">
          <cell r="J1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</sheetNames>
    <sheetDataSet>
      <sheetData sheetId="0" refreshError="1"/>
      <sheetData sheetId="1" refreshError="1">
        <row r="5">
          <cell r="E5" t="str">
            <v>KABUPATEN/KOTA</v>
          </cell>
          <cell r="F5" t="str">
            <v>KEPULAUAN TALAUD</v>
          </cell>
        </row>
        <row r="6">
          <cell r="E6" t="str">
            <v>TAHUN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B10" t="str">
            <v>RSUD Mala Talaud</v>
          </cell>
          <cell r="C10">
            <v>114</v>
          </cell>
          <cell r="F10">
            <v>3302</v>
          </cell>
        </row>
        <row r="11">
          <cell r="B11" t="str">
            <v>RSB Gemeh</v>
          </cell>
          <cell r="C11">
            <v>20</v>
          </cell>
          <cell r="F11">
            <v>88</v>
          </cell>
        </row>
      </sheetData>
      <sheetData sheetId="9" refreshError="1">
        <row r="9">
          <cell r="B9" t="str">
            <v>Melonguane</v>
          </cell>
          <cell r="C9" t="str">
            <v>Melonguane</v>
          </cell>
        </row>
        <row r="10">
          <cell r="B10" t="str">
            <v>Melonguane Timur</v>
          </cell>
          <cell r="C10" t="str">
            <v>Tule</v>
          </cell>
        </row>
        <row r="11">
          <cell r="B11" t="str">
            <v>Pulutan</v>
          </cell>
          <cell r="C11" t="str">
            <v>Pulutan</v>
          </cell>
        </row>
        <row r="12">
          <cell r="B12" t="str">
            <v>Rainis</v>
          </cell>
          <cell r="C12" t="str">
            <v>Rainis</v>
          </cell>
        </row>
        <row r="13">
          <cell r="B13" t="str">
            <v>Tanpan'amma</v>
          </cell>
          <cell r="C13" t="str">
            <v>Dapalan</v>
          </cell>
        </row>
        <row r="14">
          <cell r="B14" t="str">
            <v>Gemeh</v>
          </cell>
          <cell r="C14" t="str">
            <v>Gemeh</v>
          </cell>
        </row>
        <row r="15">
          <cell r="B15" t="str">
            <v>Essang</v>
          </cell>
          <cell r="C15" t="str">
            <v>Essang</v>
          </cell>
        </row>
        <row r="16">
          <cell r="B16" t="str">
            <v>Essang Selatan</v>
          </cell>
          <cell r="C16" t="str">
            <v>Sambuara</v>
          </cell>
        </row>
        <row r="17">
          <cell r="B17" t="str">
            <v>Beo Utara</v>
          </cell>
          <cell r="C17" t="str">
            <v>Lobbo</v>
          </cell>
        </row>
        <row r="18">
          <cell r="B18" t="str">
            <v xml:space="preserve">Beo </v>
          </cell>
          <cell r="C18" t="str">
            <v>Beo</v>
          </cell>
        </row>
        <row r="19">
          <cell r="B19" t="str">
            <v>Beo Selatan</v>
          </cell>
          <cell r="C19" t="str">
            <v>Tarohan</v>
          </cell>
        </row>
        <row r="20">
          <cell r="B20" t="str">
            <v>Damau</v>
          </cell>
          <cell r="C20" t="str">
            <v>Damau</v>
          </cell>
        </row>
        <row r="21">
          <cell r="B21" t="str">
            <v>Kabaruan</v>
          </cell>
          <cell r="C21" t="str">
            <v>Mangaran</v>
          </cell>
        </row>
        <row r="22">
          <cell r="B22" t="str">
            <v>Lirung</v>
          </cell>
          <cell r="C22" t="str">
            <v>Lirung</v>
          </cell>
        </row>
        <row r="23">
          <cell r="B23" t="str">
            <v>Kalongan</v>
          </cell>
          <cell r="C23" t="str">
            <v>Kalongan</v>
          </cell>
        </row>
        <row r="24">
          <cell r="B24" t="str">
            <v>Moronge</v>
          </cell>
          <cell r="C24" t="str">
            <v>Moronge</v>
          </cell>
        </row>
        <row r="25">
          <cell r="B25" t="str">
            <v>Salibabu</v>
          </cell>
          <cell r="C25" t="str">
            <v>Salibabu</v>
          </cell>
        </row>
        <row r="26">
          <cell r="B26" t="str">
            <v>Nanusa</v>
          </cell>
          <cell r="C26" t="str">
            <v>Karatung</v>
          </cell>
        </row>
        <row r="27">
          <cell r="C27" t="str">
            <v>Marampit</v>
          </cell>
        </row>
        <row r="28">
          <cell r="C28" t="str">
            <v>Kakorotan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</sheetNames>
    <sheetDataSet>
      <sheetData sheetId="0"/>
      <sheetData sheetId="1">
        <row r="5">
          <cell r="E5" t="str">
            <v>KABUPATEN/KOTA</v>
          </cell>
        </row>
        <row r="6">
          <cell r="E6" t="str">
            <v>TAHUN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1"/>
      <sheetName val="22"/>
      <sheetName val="23"/>
      <sheetName val="24"/>
      <sheetName val="28"/>
      <sheetName val="32"/>
      <sheetName val="33"/>
      <sheetName val="34"/>
      <sheetName val="35"/>
      <sheetName val="36"/>
      <sheetName val="37"/>
      <sheetName val="38"/>
      <sheetName val="39"/>
      <sheetName val="40"/>
      <sheetName val="45"/>
      <sheetName val="46"/>
      <sheetName val="47"/>
      <sheetName val="48"/>
      <sheetName val="49"/>
      <sheetName val="50"/>
      <sheetName val="51"/>
      <sheetName val="52"/>
      <sheetName val="53"/>
      <sheetName val="55"/>
      <sheetName val="80"/>
      <sheetName val="81"/>
      <sheetName val="82"/>
      <sheetName val="83"/>
      <sheetName val="84"/>
    </sheetNames>
    <sheetDataSet>
      <sheetData sheetId="0"/>
      <sheetData sheetId="1"/>
      <sheetData sheetId="2"/>
      <sheetData sheetId="3">
        <row r="11">
          <cell r="D11">
            <v>90</v>
          </cell>
        </row>
        <row r="12">
          <cell r="D12">
            <v>32</v>
          </cell>
        </row>
        <row r="13">
          <cell r="D13">
            <v>76</v>
          </cell>
        </row>
        <row r="14">
          <cell r="D14">
            <v>46</v>
          </cell>
        </row>
        <row r="15">
          <cell r="D15">
            <v>87.999999999999986</v>
          </cell>
        </row>
        <row r="16">
          <cell r="D16">
            <v>43</v>
          </cell>
        </row>
        <row r="17">
          <cell r="D17">
            <v>211.99999999999997</v>
          </cell>
        </row>
        <row r="18">
          <cell r="D18">
            <v>45</v>
          </cell>
        </row>
        <row r="19">
          <cell r="D19">
            <v>30</v>
          </cell>
        </row>
        <row r="20">
          <cell r="D20">
            <v>90</v>
          </cell>
        </row>
        <row r="21">
          <cell r="D21">
            <v>94</v>
          </cell>
        </row>
        <row r="22">
          <cell r="D22">
            <v>85</v>
          </cell>
        </row>
        <row r="23">
          <cell r="D23">
            <v>8</v>
          </cell>
        </row>
        <row r="24">
          <cell r="D24">
            <v>5.9999999999999991</v>
          </cell>
        </row>
        <row r="25">
          <cell r="D25">
            <v>55.000000000000007</v>
          </cell>
        </row>
        <row r="26">
          <cell r="D26">
            <v>60</v>
          </cell>
        </row>
        <row r="27">
          <cell r="D27">
            <v>65</v>
          </cell>
        </row>
        <row r="28">
          <cell r="D28">
            <v>90</v>
          </cell>
        </row>
        <row r="29">
          <cell r="D29">
            <v>60</v>
          </cell>
        </row>
        <row r="30">
          <cell r="D30">
            <v>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"/>
      <sheetName val="22"/>
      <sheetName val="23"/>
      <sheetName val="24"/>
      <sheetName val="26"/>
      <sheetName val="27"/>
      <sheetName val="28"/>
      <sheetName val="32"/>
      <sheetName val="33"/>
      <sheetName val="34"/>
      <sheetName val="35"/>
      <sheetName val="36"/>
      <sheetName val="37"/>
      <sheetName val="38"/>
      <sheetName val="39"/>
      <sheetName val="40"/>
      <sheetName val="45"/>
      <sheetName val="46"/>
      <sheetName val="47"/>
      <sheetName val="48"/>
      <sheetName val="49"/>
      <sheetName val="51"/>
      <sheetName val="52"/>
      <sheetName val="54"/>
      <sheetName val="55"/>
      <sheetName val="58"/>
      <sheetName val="80"/>
      <sheetName val="81"/>
      <sheetName val="82"/>
      <sheetName val="83"/>
      <sheetName val="8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C11" t="str">
            <v>Melonguane</v>
          </cell>
          <cell r="D11">
            <v>75</v>
          </cell>
          <cell r="E11">
            <v>93</v>
          </cell>
          <cell r="F11">
            <v>168</v>
          </cell>
        </row>
        <row r="12">
          <cell r="C12" t="str">
            <v>Tule</v>
          </cell>
          <cell r="D12">
            <v>16</v>
          </cell>
          <cell r="E12">
            <v>24</v>
          </cell>
          <cell r="F12">
            <v>40</v>
          </cell>
        </row>
        <row r="13">
          <cell r="C13" t="str">
            <v>Pulutan</v>
          </cell>
          <cell r="D13">
            <v>8</v>
          </cell>
          <cell r="E13">
            <v>14</v>
          </cell>
          <cell r="F13">
            <v>22</v>
          </cell>
        </row>
        <row r="14">
          <cell r="C14" t="str">
            <v>Rainis</v>
          </cell>
          <cell r="D14">
            <v>29</v>
          </cell>
          <cell r="E14">
            <v>40</v>
          </cell>
          <cell r="F14">
            <v>69</v>
          </cell>
        </row>
        <row r="15">
          <cell r="C15" t="str">
            <v>Dapalan</v>
          </cell>
          <cell r="D15">
            <v>32</v>
          </cell>
          <cell r="E15">
            <v>46</v>
          </cell>
          <cell r="F15">
            <v>78</v>
          </cell>
        </row>
        <row r="16">
          <cell r="C16" t="str">
            <v>Gemeh</v>
          </cell>
          <cell r="D16">
            <v>30</v>
          </cell>
          <cell r="E16">
            <v>39</v>
          </cell>
          <cell r="F16">
            <v>69</v>
          </cell>
        </row>
        <row r="17">
          <cell r="C17" t="str">
            <v>Essang</v>
          </cell>
          <cell r="D17">
            <v>18</v>
          </cell>
          <cell r="E17">
            <v>23</v>
          </cell>
          <cell r="F17">
            <v>41</v>
          </cell>
        </row>
        <row r="18">
          <cell r="C18" t="str">
            <v>Sambuara</v>
          </cell>
          <cell r="D18">
            <v>19</v>
          </cell>
          <cell r="E18">
            <v>29</v>
          </cell>
          <cell r="F18">
            <v>48</v>
          </cell>
        </row>
        <row r="19">
          <cell r="C19" t="str">
            <v>Lobbo</v>
          </cell>
          <cell r="D19">
            <v>21</v>
          </cell>
          <cell r="E19">
            <v>28</v>
          </cell>
          <cell r="F19">
            <v>49</v>
          </cell>
        </row>
        <row r="20">
          <cell r="C20" t="str">
            <v>Beo</v>
          </cell>
          <cell r="D20">
            <v>27</v>
          </cell>
          <cell r="E20">
            <v>41</v>
          </cell>
          <cell r="F20">
            <v>68</v>
          </cell>
        </row>
        <row r="21">
          <cell r="C21" t="str">
            <v>Tarohan</v>
          </cell>
          <cell r="D21">
            <v>16</v>
          </cell>
          <cell r="E21">
            <v>29</v>
          </cell>
          <cell r="F21">
            <v>45</v>
          </cell>
        </row>
        <row r="22">
          <cell r="C22" t="str">
            <v>Damau</v>
          </cell>
          <cell r="D22">
            <v>13</v>
          </cell>
          <cell r="E22">
            <v>18</v>
          </cell>
          <cell r="F22">
            <v>31</v>
          </cell>
        </row>
        <row r="23">
          <cell r="C23" t="str">
            <v>Mangaran</v>
          </cell>
          <cell r="D23">
            <v>28</v>
          </cell>
          <cell r="E23">
            <v>41</v>
          </cell>
          <cell r="F23">
            <v>69</v>
          </cell>
        </row>
        <row r="24">
          <cell r="C24" t="str">
            <v>Lirung</v>
          </cell>
          <cell r="D24">
            <v>32</v>
          </cell>
          <cell r="E24">
            <v>36</v>
          </cell>
          <cell r="F24">
            <v>68</v>
          </cell>
        </row>
        <row r="25">
          <cell r="C25" t="str">
            <v>Kalongan</v>
          </cell>
          <cell r="D25">
            <v>14</v>
          </cell>
          <cell r="E25">
            <v>21</v>
          </cell>
          <cell r="F25">
            <v>35</v>
          </cell>
        </row>
        <row r="26">
          <cell r="C26" t="str">
            <v>Moronge</v>
          </cell>
          <cell r="D26">
            <v>16</v>
          </cell>
          <cell r="E26">
            <v>22</v>
          </cell>
          <cell r="F26">
            <v>38</v>
          </cell>
        </row>
        <row r="27">
          <cell r="C27" t="str">
            <v>Salibabu</v>
          </cell>
          <cell r="D27">
            <v>23</v>
          </cell>
          <cell r="E27">
            <v>34</v>
          </cell>
          <cell r="F27">
            <v>57</v>
          </cell>
        </row>
        <row r="28">
          <cell r="C28" t="str">
            <v>Karatung</v>
          </cell>
          <cell r="D28">
            <v>2</v>
          </cell>
          <cell r="E28">
            <v>4</v>
          </cell>
          <cell r="F28">
            <v>6</v>
          </cell>
        </row>
        <row r="29">
          <cell r="C29" t="str">
            <v>Marampit</v>
          </cell>
          <cell r="D29">
            <v>5</v>
          </cell>
          <cell r="E29">
            <v>8</v>
          </cell>
          <cell r="F29">
            <v>13</v>
          </cell>
        </row>
        <row r="30">
          <cell r="C30" t="str">
            <v>Kakorotan</v>
          </cell>
          <cell r="D30">
            <v>1</v>
          </cell>
          <cell r="E30">
            <v>3</v>
          </cell>
          <cell r="F30">
            <v>4</v>
          </cell>
        </row>
        <row r="31">
          <cell r="C31" t="str">
            <v>Miangas</v>
          </cell>
          <cell r="D31">
            <v>1</v>
          </cell>
          <cell r="E31">
            <v>1</v>
          </cell>
          <cell r="F31">
            <v>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F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"/>
      <sheetName val="22"/>
      <sheetName val="23"/>
      <sheetName val="24"/>
      <sheetName val="28"/>
      <sheetName val="32"/>
      <sheetName val="33"/>
      <sheetName val="34"/>
      <sheetName val="35"/>
      <sheetName val="36"/>
      <sheetName val="37"/>
      <sheetName val="38"/>
      <sheetName val="39"/>
      <sheetName val="40"/>
      <sheetName val="45"/>
      <sheetName val="46"/>
      <sheetName val="47"/>
      <sheetName val="48"/>
      <sheetName val="49"/>
      <sheetName val="51"/>
      <sheetName val="52"/>
      <sheetName val="54"/>
      <sheetName val="55"/>
      <sheetName val="58"/>
      <sheetName val="80"/>
      <sheetName val="81"/>
      <sheetName val="82"/>
      <sheetName val="83"/>
      <sheetName val="8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2">
          <cell r="C12" t="str">
            <v>MANGARAN</v>
          </cell>
          <cell r="I12">
            <v>234</v>
          </cell>
        </row>
        <row r="13">
          <cell r="C13" t="str">
            <v>DAMAU</v>
          </cell>
          <cell r="I13">
            <v>166</v>
          </cell>
        </row>
        <row r="14">
          <cell r="C14" t="str">
            <v>LIRUNG</v>
          </cell>
          <cell r="I14">
            <v>355</v>
          </cell>
        </row>
        <row r="15">
          <cell r="C15" t="str">
            <v>SALIBABU</v>
          </cell>
          <cell r="I15">
            <v>315</v>
          </cell>
        </row>
        <row r="16">
          <cell r="C16" t="str">
            <v>KALONGAN</v>
          </cell>
          <cell r="I16">
            <v>205</v>
          </cell>
        </row>
        <row r="17">
          <cell r="C17" t="str">
            <v>MORONGE</v>
          </cell>
          <cell r="I17">
            <v>186</v>
          </cell>
        </row>
        <row r="18">
          <cell r="C18" t="str">
            <v>MELONGUANE</v>
          </cell>
          <cell r="I18">
            <v>632</v>
          </cell>
        </row>
        <row r="19">
          <cell r="C19" t="str">
            <v>TULE</v>
          </cell>
          <cell r="I19">
            <v>178</v>
          </cell>
        </row>
        <row r="20">
          <cell r="C20" t="str">
            <v>B E O</v>
          </cell>
          <cell r="I20">
            <v>278</v>
          </cell>
        </row>
        <row r="21">
          <cell r="C21" t="str">
            <v>LOBBO</v>
          </cell>
          <cell r="I21">
            <v>231</v>
          </cell>
        </row>
        <row r="22">
          <cell r="C22" t="str">
            <v>TAROHAN</v>
          </cell>
          <cell r="I22">
            <v>198</v>
          </cell>
        </row>
        <row r="23">
          <cell r="C23" t="str">
            <v>RAINIS</v>
          </cell>
          <cell r="I23">
            <v>340</v>
          </cell>
        </row>
        <row r="24">
          <cell r="C24" t="str">
            <v>DAPALAN</v>
          </cell>
          <cell r="I24">
            <v>189</v>
          </cell>
        </row>
        <row r="25">
          <cell r="C25" t="str">
            <v>PULUTAN</v>
          </cell>
          <cell r="I25">
            <v>85</v>
          </cell>
        </row>
        <row r="26">
          <cell r="C26" t="str">
            <v>ESSANG</v>
          </cell>
          <cell r="I26">
            <v>204</v>
          </cell>
        </row>
        <row r="27">
          <cell r="C27" t="str">
            <v>SAMBUARA</v>
          </cell>
          <cell r="I27">
            <v>198</v>
          </cell>
        </row>
        <row r="28">
          <cell r="C28" t="str">
            <v>GEMEH</v>
          </cell>
          <cell r="I28">
            <v>291</v>
          </cell>
        </row>
        <row r="29">
          <cell r="C29" t="str">
            <v>KARATUNG</v>
          </cell>
          <cell r="I29">
            <v>26</v>
          </cell>
        </row>
        <row r="30">
          <cell r="C30" t="str">
            <v>MARAMPIT</v>
          </cell>
          <cell r="I30">
            <v>52</v>
          </cell>
        </row>
        <row r="31">
          <cell r="C31" t="str">
            <v>KAKOROTAN</v>
          </cell>
          <cell r="I31">
            <v>24</v>
          </cell>
        </row>
        <row r="32">
          <cell r="C32" t="str">
            <v>MIANGAS</v>
          </cell>
          <cell r="I32">
            <v>41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</sheetPr>
  <dimension ref="A1:I213"/>
  <sheetViews>
    <sheetView tabSelected="1" zoomScale="60" zoomScaleNormal="60" workbookViewId="0">
      <pane xSplit="2" ySplit="6" topLeftCell="C94" activePane="bottomRight" state="frozen"/>
      <selection activeCell="A4" sqref="A4:Y5"/>
      <selection pane="topRight" activeCell="A4" sqref="A4:Y5"/>
      <selection pane="bottomLeft" activeCell="A4" sqref="A4:Y5"/>
      <selection pane="bottomRight" activeCell="M47" sqref="M47"/>
    </sheetView>
  </sheetViews>
  <sheetFormatPr defaultColWidth="9.1796875" defaultRowHeight="14" x14ac:dyDescent="0.3"/>
  <cols>
    <col min="1" max="1" width="4.81640625" style="144" customWidth="1"/>
    <col min="2" max="2" width="64.54296875" style="145" customWidth="1"/>
    <col min="3" max="4" width="11" style="146" hidden="1" customWidth="1"/>
    <col min="5" max="5" width="18.26953125" style="146" bestFit="1" customWidth="1"/>
    <col min="6" max="6" width="28.26953125" style="147" customWidth="1"/>
    <col min="7" max="7" width="12.54296875" style="148" customWidth="1"/>
    <col min="8" max="8" width="5.7265625" style="141" customWidth="1"/>
    <col min="9" max="256" width="9.1796875" style="141"/>
    <col min="257" max="257" width="4.81640625" style="141" customWidth="1"/>
    <col min="258" max="258" width="52.54296875" style="141" customWidth="1"/>
    <col min="259" max="261" width="11" style="141" customWidth="1"/>
    <col min="262" max="262" width="28.26953125" style="141" customWidth="1"/>
    <col min="263" max="263" width="12.54296875" style="141" customWidth="1"/>
    <col min="264" max="264" width="5.7265625" style="141" customWidth="1"/>
    <col min="265" max="512" width="9.1796875" style="141"/>
    <col min="513" max="513" width="4.81640625" style="141" customWidth="1"/>
    <col min="514" max="514" width="52.54296875" style="141" customWidth="1"/>
    <col min="515" max="517" width="11" style="141" customWidth="1"/>
    <col min="518" max="518" width="28.26953125" style="141" customWidth="1"/>
    <col min="519" max="519" width="12.54296875" style="141" customWidth="1"/>
    <col min="520" max="520" width="5.7265625" style="141" customWidth="1"/>
    <col min="521" max="768" width="9.1796875" style="141"/>
    <col min="769" max="769" width="4.81640625" style="141" customWidth="1"/>
    <col min="770" max="770" width="52.54296875" style="141" customWidth="1"/>
    <col min="771" max="773" width="11" style="141" customWidth="1"/>
    <col min="774" max="774" width="28.26953125" style="141" customWidth="1"/>
    <col min="775" max="775" width="12.54296875" style="141" customWidth="1"/>
    <col min="776" max="776" width="5.7265625" style="141" customWidth="1"/>
    <col min="777" max="1024" width="9.1796875" style="141"/>
    <col min="1025" max="1025" width="4.81640625" style="141" customWidth="1"/>
    <col min="1026" max="1026" width="52.54296875" style="141" customWidth="1"/>
    <col min="1027" max="1029" width="11" style="141" customWidth="1"/>
    <col min="1030" max="1030" width="28.26953125" style="141" customWidth="1"/>
    <col min="1031" max="1031" width="12.54296875" style="141" customWidth="1"/>
    <col min="1032" max="1032" width="5.7265625" style="141" customWidth="1"/>
    <col min="1033" max="1280" width="9.1796875" style="141"/>
    <col min="1281" max="1281" width="4.81640625" style="141" customWidth="1"/>
    <col min="1282" max="1282" width="52.54296875" style="141" customWidth="1"/>
    <col min="1283" max="1285" width="11" style="141" customWidth="1"/>
    <col min="1286" max="1286" width="28.26953125" style="141" customWidth="1"/>
    <col min="1287" max="1287" width="12.54296875" style="141" customWidth="1"/>
    <col min="1288" max="1288" width="5.7265625" style="141" customWidth="1"/>
    <col min="1289" max="1536" width="9.1796875" style="141"/>
    <col min="1537" max="1537" width="4.81640625" style="141" customWidth="1"/>
    <col min="1538" max="1538" width="52.54296875" style="141" customWidth="1"/>
    <col min="1539" max="1541" width="11" style="141" customWidth="1"/>
    <col min="1542" max="1542" width="28.26953125" style="141" customWidth="1"/>
    <col min="1543" max="1543" width="12.54296875" style="141" customWidth="1"/>
    <col min="1544" max="1544" width="5.7265625" style="141" customWidth="1"/>
    <col min="1545" max="1792" width="9.1796875" style="141"/>
    <col min="1793" max="1793" width="4.81640625" style="141" customWidth="1"/>
    <col min="1794" max="1794" width="52.54296875" style="141" customWidth="1"/>
    <col min="1795" max="1797" width="11" style="141" customWidth="1"/>
    <col min="1798" max="1798" width="28.26953125" style="141" customWidth="1"/>
    <col min="1799" max="1799" width="12.54296875" style="141" customWidth="1"/>
    <col min="1800" max="1800" width="5.7265625" style="141" customWidth="1"/>
    <col min="1801" max="2048" width="9.1796875" style="141"/>
    <col min="2049" max="2049" width="4.81640625" style="141" customWidth="1"/>
    <col min="2050" max="2050" width="52.54296875" style="141" customWidth="1"/>
    <col min="2051" max="2053" width="11" style="141" customWidth="1"/>
    <col min="2054" max="2054" width="28.26953125" style="141" customWidth="1"/>
    <col min="2055" max="2055" width="12.54296875" style="141" customWidth="1"/>
    <col min="2056" max="2056" width="5.7265625" style="141" customWidth="1"/>
    <col min="2057" max="2304" width="9.1796875" style="141"/>
    <col min="2305" max="2305" width="4.81640625" style="141" customWidth="1"/>
    <col min="2306" max="2306" width="52.54296875" style="141" customWidth="1"/>
    <col min="2307" max="2309" width="11" style="141" customWidth="1"/>
    <col min="2310" max="2310" width="28.26953125" style="141" customWidth="1"/>
    <col min="2311" max="2311" width="12.54296875" style="141" customWidth="1"/>
    <col min="2312" max="2312" width="5.7265625" style="141" customWidth="1"/>
    <col min="2313" max="2560" width="9.1796875" style="141"/>
    <col min="2561" max="2561" width="4.81640625" style="141" customWidth="1"/>
    <col min="2562" max="2562" width="52.54296875" style="141" customWidth="1"/>
    <col min="2563" max="2565" width="11" style="141" customWidth="1"/>
    <col min="2566" max="2566" width="28.26953125" style="141" customWidth="1"/>
    <col min="2567" max="2567" width="12.54296875" style="141" customWidth="1"/>
    <col min="2568" max="2568" width="5.7265625" style="141" customWidth="1"/>
    <col min="2569" max="2816" width="9.1796875" style="141"/>
    <col min="2817" max="2817" width="4.81640625" style="141" customWidth="1"/>
    <col min="2818" max="2818" width="52.54296875" style="141" customWidth="1"/>
    <col min="2819" max="2821" width="11" style="141" customWidth="1"/>
    <col min="2822" max="2822" width="28.26953125" style="141" customWidth="1"/>
    <col min="2823" max="2823" width="12.54296875" style="141" customWidth="1"/>
    <col min="2824" max="2824" width="5.7265625" style="141" customWidth="1"/>
    <col min="2825" max="3072" width="9.1796875" style="141"/>
    <col min="3073" max="3073" width="4.81640625" style="141" customWidth="1"/>
    <col min="3074" max="3074" width="52.54296875" style="141" customWidth="1"/>
    <col min="3075" max="3077" width="11" style="141" customWidth="1"/>
    <col min="3078" max="3078" width="28.26953125" style="141" customWidth="1"/>
    <col min="3079" max="3079" width="12.54296875" style="141" customWidth="1"/>
    <col min="3080" max="3080" width="5.7265625" style="141" customWidth="1"/>
    <col min="3081" max="3328" width="9.1796875" style="141"/>
    <col min="3329" max="3329" width="4.81640625" style="141" customWidth="1"/>
    <col min="3330" max="3330" width="52.54296875" style="141" customWidth="1"/>
    <col min="3331" max="3333" width="11" style="141" customWidth="1"/>
    <col min="3334" max="3334" width="28.26953125" style="141" customWidth="1"/>
    <col min="3335" max="3335" width="12.54296875" style="141" customWidth="1"/>
    <col min="3336" max="3336" width="5.7265625" style="141" customWidth="1"/>
    <col min="3337" max="3584" width="9.1796875" style="141"/>
    <col min="3585" max="3585" width="4.81640625" style="141" customWidth="1"/>
    <col min="3586" max="3586" width="52.54296875" style="141" customWidth="1"/>
    <col min="3587" max="3589" width="11" style="141" customWidth="1"/>
    <col min="3590" max="3590" width="28.26953125" style="141" customWidth="1"/>
    <col min="3591" max="3591" width="12.54296875" style="141" customWidth="1"/>
    <col min="3592" max="3592" width="5.7265625" style="141" customWidth="1"/>
    <col min="3593" max="3840" width="9.1796875" style="141"/>
    <col min="3841" max="3841" width="4.81640625" style="141" customWidth="1"/>
    <col min="3842" max="3842" width="52.54296875" style="141" customWidth="1"/>
    <col min="3843" max="3845" width="11" style="141" customWidth="1"/>
    <col min="3846" max="3846" width="28.26953125" style="141" customWidth="1"/>
    <col min="3847" max="3847" width="12.54296875" style="141" customWidth="1"/>
    <col min="3848" max="3848" width="5.7265625" style="141" customWidth="1"/>
    <col min="3849" max="4096" width="9.1796875" style="141"/>
    <col min="4097" max="4097" width="4.81640625" style="141" customWidth="1"/>
    <col min="4098" max="4098" width="52.54296875" style="141" customWidth="1"/>
    <col min="4099" max="4101" width="11" style="141" customWidth="1"/>
    <col min="4102" max="4102" width="28.26953125" style="141" customWidth="1"/>
    <col min="4103" max="4103" width="12.54296875" style="141" customWidth="1"/>
    <col min="4104" max="4104" width="5.7265625" style="141" customWidth="1"/>
    <col min="4105" max="4352" width="9.1796875" style="141"/>
    <col min="4353" max="4353" width="4.81640625" style="141" customWidth="1"/>
    <col min="4354" max="4354" width="52.54296875" style="141" customWidth="1"/>
    <col min="4355" max="4357" width="11" style="141" customWidth="1"/>
    <col min="4358" max="4358" width="28.26953125" style="141" customWidth="1"/>
    <col min="4359" max="4359" width="12.54296875" style="141" customWidth="1"/>
    <col min="4360" max="4360" width="5.7265625" style="141" customWidth="1"/>
    <col min="4361" max="4608" width="9.1796875" style="141"/>
    <col min="4609" max="4609" width="4.81640625" style="141" customWidth="1"/>
    <col min="4610" max="4610" width="52.54296875" style="141" customWidth="1"/>
    <col min="4611" max="4613" width="11" style="141" customWidth="1"/>
    <col min="4614" max="4614" width="28.26953125" style="141" customWidth="1"/>
    <col min="4615" max="4615" width="12.54296875" style="141" customWidth="1"/>
    <col min="4616" max="4616" width="5.7265625" style="141" customWidth="1"/>
    <col min="4617" max="4864" width="9.1796875" style="141"/>
    <col min="4865" max="4865" width="4.81640625" style="141" customWidth="1"/>
    <col min="4866" max="4866" width="52.54296875" style="141" customWidth="1"/>
    <col min="4867" max="4869" width="11" style="141" customWidth="1"/>
    <col min="4870" max="4870" width="28.26953125" style="141" customWidth="1"/>
    <col min="4871" max="4871" width="12.54296875" style="141" customWidth="1"/>
    <col min="4872" max="4872" width="5.7265625" style="141" customWidth="1"/>
    <col min="4873" max="5120" width="9.1796875" style="141"/>
    <col min="5121" max="5121" width="4.81640625" style="141" customWidth="1"/>
    <col min="5122" max="5122" width="52.54296875" style="141" customWidth="1"/>
    <col min="5123" max="5125" width="11" style="141" customWidth="1"/>
    <col min="5126" max="5126" width="28.26953125" style="141" customWidth="1"/>
    <col min="5127" max="5127" width="12.54296875" style="141" customWidth="1"/>
    <col min="5128" max="5128" width="5.7265625" style="141" customWidth="1"/>
    <col min="5129" max="5376" width="9.1796875" style="141"/>
    <col min="5377" max="5377" width="4.81640625" style="141" customWidth="1"/>
    <col min="5378" max="5378" width="52.54296875" style="141" customWidth="1"/>
    <col min="5379" max="5381" width="11" style="141" customWidth="1"/>
    <col min="5382" max="5382" width="28.26953125" style="141" customWidth="1"/>
    <col min="5383" max="5383" width="12.54296875" style="141" customWidth="1"/>
    <col min="5384" max="5384" width="5.7265625" style="141" customWidth="1"/>
    <col min="5385" max="5632" width="9.1796875" style="141"/>
    <col min="5633" max="5633" width="4.81640625" style="141" customWidth="1"/>
    <col min="5634" max="5634" width="52.54296875" style="141" customWidth="1"/>
    <col min="5635" max="5637" width="11" style="141" customWidth="1"/>
    <col min="5638" max="5638" width="28.26953125" style="141" customWidth="1"/>
    <col min="5639" max="5639" width="12.54296875" style="141" customWidth="1"/>
    <col min="5640" max="5640" width="5.7265625" style="141" customWidth="1"/>
    <col min="5641" max="5888" width="9.1796875" style="141"/>
    <col min="5889" max="5889" width="4.81640625" style="141" customWidth="1"/>
    <col min="5890" max="5890" width="52.54296875" style="141" customWidth="1"/>
    <col min="5891" max="5893" width="11" style="141" customWidth="1"/>
    <col min="5894" max="5894" width="28.26953125" style="141" customWidth="1"/>
    <col min="5895" max="5895" width="12.54296875" style="141" customWidth="1"/>
    <col min="5896" max="5896" width="5.7265625" style="141" customWidth="1"/>
    <col min="5897" max="6144" width="9.1796875" style="141"/>
    <col min="6145" max="6145" width="4.81640625" style="141" customWidth="1"/>
    <col min="6146" max="6146" width="52.54296875" style="141" customWidth="1"/>
    <col min="6147" max="6149" width="11" style="141" customWidth="1"/>
    <col min="6150" max="6150" width="28.26953125" style="141" customWidth="1"/>
    <col min="6151" max="6151" width="12.54296875" style="141" customWidth="1"/>
    <col min="6152" max="6152" width="5.7265625" style="141" customWidth="1"/>
    <col min="6153" max="6400" width="9.1796875" style="141"/>
    <col min="6401" max="6401" width="4.81640625" style="141" customWidth="1"/>
    <col min="6402" max="6402" width="52.54296875" style="141" customWidth="1"/>
    <col min="6403" max="6405" width="11" style="141" customWidth="1"/>
    <col min="6406" max="6406" width="28.26953125" style="141" customWidth="1"/>
    <col min="6407" max="6407" width="12.54296875" style="141" customWidth="1"/>
    <col min="6408" max="6408" width="5.7265625" style="141" customWidth="1"/>
    <col min="6409" max="6656" width="9.1796875" style="141"/>
    <col min="6657" max="6657" width="4.81640625" style="141" customWidth="1"/>
    <col min="6658" max="6658" width="52.54296875" style="141" customWidth="1"/>
    <col min="6659" max="6661" width="11" style="141" customWidth="1"/>
    <col min="6662" max="6662" width="28.26953125" style="141" customWidth="1"/>
    <col min="6663" max="6663" width="12.54296875" style="141" customWidth="1"/>
    <col min="6664" max="6664" width="5.7265625" style="141" customWidth="1"/>
    <col min="6665" max="6912" width="9.1796875" style="141"/>
    <col min="6913" max="6913" width="4.81640625" style="141" customWidth="1"/>
    <col min="6914" max="6914" width="52.54296875" style="141" customWidth="1"/>
    <col min="6915" max="6917" width="11" style="141" customWidth="1"/>
    <col min="6918" max="6918" width="28.26953125" style="141" customWidth="1"/>
    <col min="6919" max="6919" width="12.54296875" style="141" customWidth="1"/>
    <col min="6920" max="6920" width="5.7265625" style="141" customWidth="1"/>
    <col min="6921" max="7168" width="9.1796875" style="141"/>
    <col min="7169" max="7169" width="4.81640625" style="141" customWidth="1"/>
    <col min="7170" max="7170" width="52.54296875" style="141" customWidth="1"/>
    <col min="7171" max="7173" width="11" style="141" customWidth="1"/>
    <col min="7174" max="7174" width="28.26953125" style="141" customWidth="1"/>
    <col min="7175" max="7175" width="12.54296875" style="141" customWidth="1"/>
    <col min="7176" max="7176" width="5.7265625" style="141" customWidth="1"/>
    <col min="7177" max="7424" width="9.1796875" style="141"/>
    <col min="7425" max="7425" width="4.81640625" style="141" customWidth="1"/>
    <col min="7426" max="7426" width="52.54296875" style="141" customWidth="1"/>
    <col min="7427" max="7429" width="11" style="141" customWidth="1"/>
    <col min="7430" max="7430" width="28.26953125" style="141" customWidth="1"/>
    <col min="7431" max="7431" width="12.54296875" style="141" customWidth="1"/>
    <col min="7432" max="7432" width="5.7265625" style="141" customWidth="1"/>
    <col min="7433" max="7680" width="9.1796875" style="141"/>
    <col min="7681" max="7681" width="4.81640625" style="141" customWidth="1"/>
    <col min="7682" max="7682" width="52.54296875" style="141" customWidth="1"/>
    <col min="7683" max="7685" width="11" style="141" customWidth="1"/>
    <col min="7686" max="7686" width="28.26953125" style="141" customWidth="1"/>
    <col min="7687" max="7687" width="12.54296875" style="141" customWidth="1"/>
    <col min="7688" max="7688" width="5.7265625" style="141" customWidth="1"/>
    <col min="7689" max="7936" width="9.1796875" style="141"/>
    <col min="7937" max="7937" width="4.81640625" style="141" customWidth="1"/>
    <col min="7938" max="7938" width="52.54296875" style="141" customWidth="1"/>
    <col min="7939" max="7941" width="11" style="141" customWidth="1"/>
    <col min="7942" max="7942" width="28.26953125" style="141" customWidth="1"/>
    <col min="7943" max="7943" width="12.54296875" style="141" customWidth="1"/>
    <col min="7944" max="7944" width="5.7265625" style="141" customWidth="1"/>
    <col min="7945" max="8192" width="9.1796875" style="141"/>
    <col min="8193" max="8193" width="4.81640625" style="141" customWidth="1"/>
    <col min="8194" max="8194" width="52.54296875" style="141" customWidth="1"/>
    <col min="8195" max="8197" width="11" style="141" customWidth="1"/>
    <col min="8198" max="8198" width="28.26953125" style="141" customWidth="1"/>
    <col min="8199" max="8199" width="12.54296875" style="141" customWidth="1"/>
    <col min="8200" max="8200" width="5.7265625" style="141" customWidth="1"/>
    <col min="8201" max="8448" width="9.1796875" style="141"/>
    <col min="8449" max="8449" width="4.81640625" style="141" customWidth="1"/>
    <col min="8450" max="8450" width="52.54296875" style="141" customWidth="1"/>
    <col min="8451" max="8453" width="11" style="141" customWidth="1"/>
    <col min="8454" max="8454" width="28.26953125" style="141" customWidth="1"/>
    <col min="8455" max="8455" width="12.54296875" style="141" customWidth="1"/>
    <col min="8456" max="8456" width="5.7265625" style="141" customWidth="1"/>
    <col min="8457" max="8704" width="9.1796875" style="141"/>
    <col min="8705" max="8705" width="4.81640625" style="141" customWidth="1"/>
    <col min="8706" max="8706" width="52.54296875" style="141" customWidth="1"/>
    <col min="8707" max="8709" width="11" style="141" customWidth="1"/>
    <col min="8710" max="8710" width="28.26953125" style="141" customWidth="1"/>
    <col min="8711" max="8711" width="12.54296875" style="141" customWidth="1"/>
    <col min="8712" max="8712" width="5.7265625" style="141" customWidth="1"/>
    <col min="8713" max="8960" width="9.1796875" style="141"/>
    <col min="8961" max="8961" width="4.81640625" style="141" customWidth="1"/>
    <col min="8962" max="8962" width="52.54296875" style="141" customWidth="1"/>
    <col min="8963" max="8965" width="11" style="141" customWidth="1"/>
    <col min="8966" max="8966" width="28.26953125" style="141" customWidth="1"/>
    <col min="8967" max="8967" width="12.54296875" style="141" customWidth="1"/>
    <col min="8968" max="8968" width="5.7265625" style="141" customWidth="1"/>
    <col min="8969" max="9216" width="9.1796875" style="141"/>
    <col min="9217" max="9217" width="4.81640625" style="141" customWidth="1"/>
    <col min="9218" max="9218" width="52.54296875" style="141" customWidth="1"/>
    <col min="9219" max="9221" width="11" style="141" customWidth="1"/>
    <col min="9222" max="9222" width="28.26953125" style="141" customWidth="1"/>
    <col min="9223" max="9223" width="12.54296875" style="141" customWidth="1"/>
    <col min="9224" max="9224" width="5.7265625" style="141" customWidth="1"/>
    <col min="9225" max="9472" width="9.1796875" style="141"/>
    <col min="9473" max="9473" width="4.81640625" style="141" customWidth="1"/>
    <col min="9474" max="9474" width="52.54296875" style="141" customWidth="1"/>
    <col min="9475" max="9477" width="11" style="141" customWidth="1"/>
    <col min="9478" max="9478" width="28.26953125" style="141" customWidth="1"/>
    <col min="9479" max="9479" width="12.54296875" style="141" customWidth="1"/>
    <col min="9480" max="9480" width="5.7265625" style="141" customWidth="1"/>
    <col min="9481" max="9728" width="9.1796875" style="141"/>
    <col min="9729" max="9729" width="4.81640625" style="141" customWidth="1"/>
    <col min="9730" max="9730" width="52.54296875" style="141" customWidth="1"/>
    <col min="9731" max="9733" width="11" style="141" customWidth="1"/>
    <col min="9734" max="9734" width="28.26953125" style="141" customWidth="1"/>
    <col min="9735" max="9735" width="12.54296875" style="141" customWidth="1"/>
    <col min="9736" max="9736" width="5.7265625" style="141" customWidth="1"/>
    <col min="9737" max="9984" width="9.1796875" style="141"/>
    <col min="9985" max="9985" width="4.81640625" style="141" customWidth="1"/>
    <col min="9986" max="9986" width="52.54296875" style="141" customWidth="1"/>
    <col min="9987" max="9989" width="11" style="141" customWidth="1"/>
    <col min="9990" max="9990" width="28.26953125" style="141" customWidth="1"/>
    <col min="9991" max="9991" width="12.54296875" style="141" customWidth="1"/>
    <col min="9992" max="9992" width="5.7265625" style="141" customWidth="1"/>
    <col min="9993" max="10240" width="9.1796875" style="141"/>
    <col min="10241" max="10241" width="4.81640625" style="141" customWidth="1"/>
    <col min="10242" max="10242" width="52.54296875" style="141" customWidth="1"/>
    <col min="10243" max="10245" width="11" style="141" customWidth="1"/>
    <col min="10246" max="10246" width="28.26953125" style="141" customWidth="1"/>
    <col min="10247" max="10247" width="12.54296875" style="141" customWidth="1"/>
    <col min="10248" max="10248" width="5.7265625" style="141" customWidth="1"/>
    <col min="10249" max="10496" width="9.1796875" style="141"/>
    <col min="10497" max="10497" width="4.81640625" style="141" customWidth="1"/>
    <col min="10498" max="10498" width="52.54296875" style="141" customWidth="1"/>
    <col min="10499" max="10501" width="11" style="141" customWidth="1"/>
    <col min="10502" max="10502" width="28.26953125" style="141" customWidth="1"/>
    <col min="10503" max="10503" width="12.54296875" style="141" customWidth="1"/>
    <col min="10504" max="10504" width="5.7265625" style="141" customWidth="1"/>
    <col min="10505" max="10752" width="9.1796875" style="141"/>
    <col min="10753" max="10753" width="4.81640625" style="141" customWidth="1"/>
    <col min="10754" max="10754" width="52.54296875" style="141" customWidth="1"/>
    <col min="10755" max="10757" width="11" style="141" customWidth="1"/>
    <col min="10758" max="10758" width="28.26953125" style="141" customWidth="1"/>
    <col min="10759" max="10759" width="12.54296875" style="141" customWidth="1"/>
    <col min="10760" max="10760" width="5.7265625" style="141" customWidth="1"/>
    <col min="10761" max="11008" width="9.1796875" style="141"/>
    <col min="11009" max="11009" width="4.81640625" style="141" customWidth="1"/>
    <col min="11010" max="11010" width="52.54296875" style="141" customWidth="1"/>
    <col min="11011" max="11013" width="11" style="141" customWidth="1"/>
    <col min="11014" max="11014" width="28.26953125" style="141" customWidth="1"/>
    <col min="11015" max="11015" width="12.54296875" style="141" customWidth="1"/>
    <col min="11016" max="11016" width="5.7265625" style="141" customWidth="1"/>
    <col min="11017" max="11264" width="9.1796875" style="141"/>
    <col min="11265" max="11265" width="4.81640625" style="141" customWidth="1"/>
    <col min="11266" max="11266" width="52.54296875" style="141" customWidth="1"/>
    <col min="11267" max="11269" width="11" style="141" customWidth="1"/>
    <col min="11270" max="11270" width="28.26953125" style="141" customWidth="1"/>
    <col min="11271" max="11271" width="12.54296875" style="141" customWidth="1"/>
    <col min="11272" max="11272" width="5.7265625" style="141" customWidth="1"/>
    <col min="11273" max="11520" width="9.1796875" style="141"/>
    <col min="11521" max="11521" width="4.81640625" style="141" customWidth="1"/>
    <col min="11522" max="11522" width="52.54296875" style="141" customWidth="1"/>
    <col min="11523" max="11525" width="11" style="141" customWidth="1"/>
    <col min="11526" max="11526" width="28.26953125" style="141" customWidth="1"/>
    <col min="11527" max="11527" width="12.54296875" style="141" customWidth="1"/>
    <col min="11528" max="11528" width="5.7265625" style="141" customWidth="1"/>
    <col min="11529" max="11776" width="9.1796875" style="141"/>
    <col min="11777" max="11777" width="4.81640625" style="141" customWidth="1"/>
    <col min="11778" max="11778" width="52.54296875" style="141" customWidth="1"/>
    <col min="11779" max="11781" width="11" style="141" customWidth="1"/>
    <col min="11782" max="11782" width="28.26953125" style="141" customWidth="1"/>
    <col min="11783" max="11783" width="12.54296875" style="141" customWidth="1"/>
    <col min="11784" max="11784" width="5.7265625" style="141" customWidth="1"/>
    <col min="11785" max="12032" width="9.1796875" style="141"/>
    <col min="12033" max="12033" width="4.81640625" style="141" customWidth="1"/>
    <col min="12034" max="12034" width="52.54296875" style="141" customWidth="1"/>
    <col min="12035" max="12037" width="11" style="141" customWidth="1"/>
    <col min="12038" max="12038" width="28.26953125" style="141" customWidth="1"/>
    <col min="12039" max="12039" width="12.54296875" style="141" customWidth="1"/>
    <col min="12040" max="12040" width="5.7265625" style="141" customWidth="1"/>
    <col min="12041" max="12288" width="9.1796875" style="141"/>
    <col min="12289" max="12289" width="4.81640625" style="141" customWidth="1"/>
    <col min="12290" max="12290" width="52.54296875" style="141" customWidth="1"/>
    <col min="12291" max="12293" width="11" style="141" customWidth="1"/>
    <col min="12294" max="12294" width="28.26953125" style="141" customWidth="1"/>
    <col min="12295" max="12295" width="12.54296875" style="141" customWidth="1"/>
    <col min="12296" max="12296" width="5.7265625" style="141" customWidth="1"/>
    <col min="12297" max="12544" width="9.1796875" style="141"/>
    <col min="12545" max="12545" width="4.81640625" style="141" customWidth="1"/>
    <col min="12546" max="12546" width="52.54296875" style="141" customWidth="1"/>
    <col min="12547" max="12549" width="11" style="141" customWidth="1"/>
    <col min="12550" max="12550" width="28.26953125" style="141" customWidth="1"/>
    <col min="12551" max="12551" width="12.54296875" style="141" customWidth="1"/>
    <col min="12552" max="12552" width="5.7265625" style="141" customWidth="1"/>
    <col min="12553" max="12800" width="9.1796875" style="141"/>
    <col min="12801" max="12801" width="4.81640625" style="141" customWidth="1"/>
    <col min="12802" max="12802" width="52.54296875" style="141" customWidth="1"/>
    <col min="12803" max="12805" width="11" style="141" customWidth="1"/>
    <col min="12806" max="12806" width="28.26953125" style="141" customWidth="1"/>
    <col min="12807" max="12807" width="12.54296875" style="141" customWidth="1"/>
    <col min="12808" max="12808" width="5.7265625" style="141" customWidth="1"/>
    <col min="12809" max="13056" width="9.1796875" style="141"/>
    <col min="13057" max="13057" width="4.81640625" style="141" customWidth="1"/>
    <col min="13058" max="13058" width="52.54296875" style="141" customWidth="1"/>
    <col min="13059" max="13061" width="11" style="141" customWidth="1"/>
    <col min="13062" max="13062" width="28.26953125" style="141" customWidth="1"/>
    <col min="13063" max="13063" width="12.54296875" style="141" customWidth="1"/>
    <col min="13064" max="13064" width="5.7265625" style="141" customWidth="1"/>
    <col min="13065" max="13312" width="9.1796875" style="141"/>
    <col min="13313" max="13313" width="4.81640625" style="141" customWidth="1"/>
    <col min="13314" max="13314" width="52.54296875" style="141" customWidth="1"/>
    <col min="13315" max="13317" width="11" style="141" customWidth="1"/>
    <col min="13318" max="13318" width="28.26953125" style="141" customWidth="1"/>
    <col min="13319" max="13319" width="12.54296875" style="141" customWidth="1"/>
    <col min="13320" max="13320" width="5.7265625" style="141" customWidth="1"/>
    <col min="13321" max="13568" width="9.1796875" style="141"/>
    <col min="13569" max="13569" width="4.81640625" style="141" customWidth="1"/>
    <col min="13570" max="13570" width="52.54296875" style="141" customWidth="1"/>
    <col min="13571" max="13573" width="11" style="141" customWidth="1"/>
    <col min="13574" max="13574" width="28.26953125" style="141" customWidth="1"/>
    <col min="13575" max="13575" width="12.54296875" style="141" customWidth="1"/>
    <col min="13576" max="13576" width="5.7265625" style="141" customWidth="1"/>
    <col min="13577" max="13824" width="9.1796875" style="141"/>
    <col min="13825" max="13825" width="4.81640625" style="141" customWidth="1"/>
    <col min="13826" max="13826" width="52.54296875" style="141" customWidth="1"/>
    <col min="13827" max="13829" width="11" style="141" customWidth="1"/>
    <col min="13830" max="13830" width="28.26953125" style="141" customWidth="1"/>
    <col min="13831" max="13831" width="12.54296875" style="141" customWidth="1"/>
    <col min="13832" max="13832" width="5.7265625" style="141" customWidth="1"/>
    <col min="13833" max="14080" width="9.1796875" style="141"/>
    <col min="14081" max="14081" width="4.81640625" style="141" customWidth="1"/>
    <col min="14082" max="14082" width="52.54296875" style="141" customWidth="1"/>
    <col min="14083" max="14085" width="11" style="141" customWidth="1"/>
    <col min="14086" max="14086" width="28.26953125" style="141" customWidth="1"/>
    <col min="14087" max="14087" width="12.54296875" style="141" customWidth="1"/>
    <col min="14088" max="14088" width="5.7265625" style="141" customWidth="1"/>
    <col min="14089" max="14336" width="9.1796875" style="141"/>
    <col min="14337" max="14337" width="4.81640625" style="141" customWidth="1"/>
    <col min="14338" max="14338" width="52.54296875" style="141" customWidth="1"/>
    <col min="14339" max="14341" width="11" style="141" customWidth="1"/>
    <col min="14342" max="14342" width="28.26953125" style="141" customWidth="1"/>
    <col min="14343" max="14343" width="12.54296875" style="141" customWidth="1"/>
    <col min="14344" max="14344" width="5.7265625" style="141" customWidth="1"/>
    <col min="14345" max="14592" width="9.1796875" style="141"/>
    <col min="14593" max="14593" width="4.81640625" style="141" customWidth="1"/>
    <col min="14594" max="14594" width="52.54296875" style="141" customWidth="1"/>
    <col min="14595" max="14597" width="11" style="141" customWidth="1"/>
    <col min="14598" max="14598" width="28.26953125" style="141" customWidth="1"/>
    <col min="14599" max="14599" width="12.54296875" style="141" customWidth="1"/>
    <col min="14600" max="14600" width="5.7265625" style="141" customWidth="1"/>
    <col min="14601" max="14848" width="9.1796875" style="141"/>
    <col min="14849" max="14849" width="4.81640625" style="141" customWidth="1"/>
    <col min="14850" max="14850" width="52.54296875" style="141" customWidth="1"/>
    <col min="14851" max="14853" width="11" style="141" customWidth="1"/>
    <col min="14854" max="14854" width="28.26953125" style="141" customWidth="1"/>
    <col min="14855" max="14855" width="12.54296875" style="141" customWidth="1"/>
    <col min="14856" max="14856" width="5.7265625" style="141" customWidth="1"/>
    <col min="14857" max="15104" width="9.1796875" style="141"/>
    <col min="15105" max="15105" width="4.81640625" style="141" customWidth="1"/>
    <col min="15106" max="15106" width="52.54296875" style="141" customWidth="1"/>
    <col min="15107" max="15109" width="11" style="141" customWidth="1"/>
    <col min="15110" max="15110" width="28.26953125" style="141" customWidth="1"/>
    <col min="15111" max="15111" width="12.54296875" style="141" customWidth="1"/>
    <col min="15112" max="15112" width="5.7265625" style="141" customWidth="1"/>
    <col min="15113" max="15360" width="9.1796875" style="141"/>
    <col min="15361" max="15361" width="4.81640625" style="141" customWidth="1"/>
    <col min="15362" max="15362" width="52.54296875" style="141" customWidth="1"/>
    <col min="15363" max="15365" width="11" style="141" customWidth="1"/>
    <col min="15366" max="15366" width="28.26953125" style="141" customWidth="1"/>
    <col min="15367" max="15367" width="12.54296875" style="141" customWidth="1"/>
    <col min="15368" max="15368" width="5.7265625" style="141" customWidth="1"/>
    <col min="15369" max="15616" width="9.1796875" style="141"/>
    <col min="15617" max="15617" width="4.81640625" style="141" customWidth="1"/>
    <col min="15618" max="15618" width="52.54296875" style="141" customWidth="1"/>
    <col min="15619" max="15621" width="11" style="141" customWidth="1"/>
    <col min="15622" max="15622" width="28.26953125" style="141" customWidth="1"/>
    <col min="15623" max="15623" width="12.54296875" style="141" customWidth="1"/>
    <col min="15624" max="15624" width="5.7265625" style="141" customWidth="1"/>
    <col min="15625" max="15872" width="9.1796875" style="141"/>
    <col min="15873" max="15873" width="4.81640625" style="141" customWidth="1"/>
    <col min="15874" max="15874" width="52.54296875" style="141" customWidth="1"/>
    <col min="15875" max="15877" width="11" style="141" customWidth="1"/>
    <col min="15878" max="15878" width="28.26953125" style="141" customWidth="1"/>
    <col min="15879" max="15879" width="12.54296875" style="141" customWidth="1"/>
    <col min="15880" max="15880" width="5.7265625" style="141" customWidth="1"/>
    <col min="15881" max="16128" width="9.1796875" style="141"/>
    <col min="16129" max="16129" width="4.81640625" style="141" customWidth="1"/>
    <col min="16130" max="16130" width="52.54296875" style="141" customWidth="1"/>
    <col min="16131" max="16133" width="11" style="141" customWidth="1"/>
    <col min="16134" max="16134" width="28.26953125" style="141" customWidth="1"/>
    <col min="16135" max="16135" width="12.54296875" style="141" customWidth="1"/>
    <col min="16136" max="16136" width="5.7265625" style="141" customWidth="1"/>
    <col min="16137" max="16384" width="9.1796875" style="141"/>
  </cols>
  <sheetData>
    <row r="1" spans="1:8" x14ac:dyDescent="0.3">
      <c r="A1" s="1588" t="s">
        <v>126</v>
      </c>
      <c r="B1" s="1588"/>
      <c r="C1" s="1588"/>
      <c r="D1" s="1588"/>
      <c r="E1" s="1588"/>
      <c r="F1" s="1588"/>
      <c r="G1" s="1588"/>
    </row>
    <row r="2" spans="1:8" ht="15.5" x14ac:dyDescent="0.3">
      <c r="A2" s="1588" t="s">
        <v>3</v>
      </c>
      <c r="B2" s="1588"/>
      <c r="C2" s="1588"/>
      <c r="D2" s="1588"/>
      <c r="E2" s="1588"/>
      <c r="F2" s="1588"/>
      <c r="G2" s="1588"/>
      <c r="H2" s="142"/>
    </row>
    <row r="3" spans="1:8" x14ac:dyDescent="0.3">
      <c r="A3" s="1588" t="s">
        <v>762</v>
      </c>
      <c r="B3" s="1588"/>
      <c r="C3" s="1588"/>
      <c r="D3" s="1588"/>
      <c r="E3" s="1588"/>
      <c r="F3" s="1588"/>
      <c r="G3" s="1588"/>
      <c r="H3" s="143"/>
    </row>
    <row r="4" spans="1:8" ht="12" customHeight="1" x14ac:dyDescent="0.3"/>
    <row r="5" spans="1:8" ht="13.5" customHeight="1" x14ac:dyDescent="0.3">
      <c r="A5" s="1589" t="s">
        <v>5</v>
      </c>
      <c r="B5" s="1590" t="s">
        <v>127</v>
      </c>
      <c r="C5" s="1591" t="s">
        <v>128</v>
      </c>
      <c r="D5" s="1592"/>
      <c r="E5" s="1592"/>
      <c r="F5" s="1593"/>
      <c r="G5" s="1594" t="s">
        <v>129</v>
      </c>
    </row>
    <row r="6" spans="1:8" ht="15" customHeight="1" x14ac:dyDescent="0.3">
      <c r="A6" s="1589"/>
      <c r="B6" s="1590"/>
      <c r="C6" s="149" t="s">
        <v>130</v>
      </c>
      <c r="D6" s="149" t="s">
        <v>131</v>
      </c>
      <c r="E6" s="149" t="s">
        <v>132</v>
      </c>
      <c r="F6" s="150" t="s">
        <v>133</v>
      </c>
      <c r="G6" s="1595"/>
    </row>
    <row r="7" spans="1:8" x14ac:dyDescent="0.3">
      <c r="A7" s="151" t="s">
        <v>134</v>
      </c>
      <c r="B7" s="152" t="s">
        <v>135</v>
      </c>
      <c r="C7" s="153"/>
      <c r="D7" s="153"/>
      <c r="E7" s="153"/>
      <c r="F7" s="154"/>
      <c r="G7" s="155"/>
    </row>
    <row r="8" spans="1:8" ht="14.5" customHeight="1" x14ac:dyDescent="0.3">
      <c r="A8" s="156">
        <v>1</v>
      </c>
      <c r="B8" s="157" t="s">
        <v>136</v>
      </c>
      <c r="C8" s="158"/>
      <c r="D8" s="158"/>
      <c r="E8" s="159">
        <v>1251</v>
      </c>
      <c r="F8" s="156" t="s">
        <v>137</v>
      </c>
      <c r="G8" s="160" t="s">
        <v>138</v>
      </c>
    </row>
    <row r="9" spans="1:8" ht="14.5" customHeight="1" x14ac:dyDescent="0.3">
      <c r="A9" s="156">
        <v>2</v>
      </c>
      <c r="B9" s="157" t="s">
        <v>139</v>
      </c>
      <c r="C9" s="158"/>
      <c r="D9" s="158"/>
      <c r="E9" s="159">
        <v>153</v>
      </c>
      <c r="F9" s="156" t="s">
        <v>140</v>
      </c>
      <c r="G9" s="160" t="s">
        <v>138</v>
      </c>
    </row>
    <row r="10" spans="1:8" ht="14.5" customHeight="1" x14ac:dyDescent="0.3">
      <c r="A10" s="156">
        <v>3</v>
      </c>
      <c r="B10" s="157" t="s">
        <v>141</v>
      </c>
      <c r="C10" s="159"/>
      <c r="D10" s="159"/>
      <c r="E10" s="256">
        <v>101020</v>
      </c>
      <c r="F10" s="156" t="s">
        <v>142</v>
      </c>
      <c r="G10" s="160" t="s">
        <v>143</v>
      </c>
    </row>
    <row r="11" spans="1:8" ht="14.5" customHeight="1" x14ac:dyDescent="0.3">
      <c r="A11" s="156">
        <v>4</v>
      </c>
      <c r="B11" s="157" t="s">
        <v>144</v>
      </c>
      <c r="C11" s="161"/>
      <c r="D11" s="161"/>
      <c r="E11" s="1012">
        <v>20763</v>
      </c>
      <c r="F11" s="156" t="s">
        <v>142</v>
      </c>
      <c r="G11" s="160" t="s">
        <v>138</v>
      </c>
    </row>
    <row r="12" spans="1:8" ht="14.5" customHeight="1" x14ac:dyDescent="0.3">
      <c r="A12" s="156">
        <v>5</v>
      </c>
      <c r="B12" s="157" t="s">
        <v>145</v>
      </c>
      <c r="C12" s="161"/>
      <c r="D12" s="161"/>
      <c r="E12" s="1012" t="s">
        <v>1570</v>
      </c>
      <c r="F12" s="156" t="s">
        <v>146</v>
      </c>
      <c r="G12" s="160" t="s">
        <v>138</v>
      </c>
    </row>
    <row r="13" spans="1:8" ht="14.5" customHeight="1" x14ac:dyDescent="0.3">
      <c r="A13" s="156">
        <v>6</v>
      </c>
      <c r="B13" s="157" t="s">
        <v>147</v>
      </c>
      <c r="C13" s="161"/>
      <c r="D13" s="161"/>
      <c r="E13" s="162" t="s">
        <v>1571</v>
      </c>
      <c r="F13" s="163" t="s">
        <v>148</v>
      </c>
      <c r="G13" s="160" t="s">
        <v>143</v>
      </c>
    </row>
    <row r="14" spans="1:8" ht="14.5" customHeight="1" x14ac:dyDescent="0.3">
      <c r="A14" s="156">
        <v>7</v>
      </c>
      <c r="B14" s="157" t="s">
        <v>149</v>
      </c>
      <c r="C14" s="161"/>
      <c r="D14" s="161"/>
      <c r="E14" s="162" t="s">
        <v>1572</v>
      </c>
      <c r="F14" s="164"/>
      <c r="G14" s="160" t="s">
        <v>143</v>
      </c>
    </row>
    <row r="15" spans="1:8" ht="14.5" customHeight="1" x14ac:dyDescent="0.3">
      <c r="A15" s="156">
        <v>8</v>
      </c>
      <c r="B15" s="157" t="s">
        <v>150</v>
      </c>
      <c r="C15" s="162"/>
      <c r="D15" s="213"/>
      <c r="E15" s="213">
        <v>99.95</v>
      </c>
      <c r="F15" s="156" t="s">
        <v>65</v>
      </c>
      <c r="G15" s="160" t="s">
        <v>151</v>
      </c>
    </row>
    <row r="16" spans="1:8" ht="14.5" customHeight="1" x14ac:dyDescent="0.3">
      <c r="A16" s="156">
        <v>9</v>
      </c>
      <c r="B16" s="157" t="s">
        <v>152</v>
      </c>
      <c r="C16" s="162"/>
      <c r="D16" s="162"/>
      <c r="E16" s="162"/>
      <c r="F16" s="156"/>
      <c r="G16" s="160"/>
    </row>
    <row r="17" spans="1:7" x14ac:dyDescent="0.3">
      <c r="A17" s="156"/>
      <c r="B17" s="157" t="s">
        <v>153</v>
      </c>
      <c r="C17" s="162"/>
      <c r="D17" s="162"/>
      <c r="E17" s="162">
        <v>25.2</v>
      </c>
      <c r="F17" s="156" t="s">
        <v>65</v>
      </c>
      <c r="G17" s="160" t="s">
        <v>151</v>
      </c>
    </row>
    <row r="18" spans="1:7" x14ac:dyDescent="0.3">
      <c r="A18" s="165"/>
      <c r="B18" s="157" t="s">
        <v>154</v>
      </c>
      <c r="C18" s="162"/>
      <c r="D18" s="162"/>
      <c r="E18" s="162">
        <v>31.4</v>
      </c>
      <c r="F18" s="156" t="s">
        <v>65</v>
      </c>
      <c r="G18" s="160" t="s">
        <v>151</v>
      </c>
    </row>
    <row r="19" spans="1:7" x14ac:dyDescent="0.3">
      <c r="A19" s="165"/>
      <c r="B19" s="157" t="s">
        <v>155</v>
      </c>
      <c r="C19" s="162"/>
      <c r="D19" s="162"/>
      <c r="E19" s="162">
        <v>31.4</v>
      </c>
      <c r="F19" s="156" t="s">
        <v>65</v>
      </c>
      <c r="G19" s="160" t="s">
        <v>151</v>
      </c>
    </row>
    <row r="20" spans="1:7" x14ac:dyDescent="0.3">
      <c r="A20" s="165"/>
      <c r="B20" s="157" t="s">
        <v>156</v>
      </c>
      <c r="C20" s="162"/>
      <c r="D20" s="162"/>
      <c r="E20" s="162">
        <v>0</v>
      </c>
      <c r="F20" s="156" t="s">
        <v>65</v>
      </c>
      <c r="G20" s="160" t="s">
        <v>151</v>
      </c>
    </row>
    <row r="21" spans="1:7" x14ac:dyDescent="0.3">
      <c r="A21" s="165"/>
      <c r="B21" s="157" t="s">
        <v>157</v>
      </c>
      <c r="C21" s="162"/>
      <c r="D21" s="162"/>
      <c r="E21" s="162">
        <v>0</v>
      </c>
      <c r="F21" s="156" t="s">
        <v>65</v>
      </c>
      <c r="G21" s="160" t="s">
        <v>151</v>
      </c>
    </row>
    <row r="22" spans="1:7" x14ac:dyDescent="0.3">
      <c r="A22" s="165"/>
      <c r="B22" s="157" t="s">
        <v>158</v>
      </c>
      <c r="C22" s="162"/>
      <c r="D22" s="162"/>
      <c r="E22" s="162">
        <v>0</v>
      </c>
      <c r="F22" s="156" t="s">
        <v>65</v>
      </c>
      <c r="G22" s="160" t="s">
        <v>151</v>
      </c>
    </row>
    <row r="23" spans="1:7" ht="12.75" customHeight="1" x14ac:dyDescent="0.3">
      <c r="A23" s="165"/>
      <c r="B23" s="157" t="s">
        <v>159</v>
      </c>
      <c r="C23" s="162"/>
      <c r="D23" s="162"/>
      <c r="E23" s="162">
        <v>0</v>
      </c>
      <c r="F23" s="156" t="s">
        <v>65</v>
      </c>
      <c r="G23" s="160" t="s">
        <v>151</v>
      </c>
    </row>
    <row r="24" spans="1:7" ht="15" customHeight="1" x14ac:dyDescent="0.3">
      <c r="A24" s="165"/>
      <c r="B24" s="166"/>
      <c r="C24" s="167"/>
      <c r="D24" s="167"/>
      <c r="E24" s="167"/>
      <c r="F24" s="156"/>
      <c r="G24" s="160"/>
    </row>
    <row r="25" spans="1:7" x14ac:dyDescent="0.3">
      <c r="A25" s="168" t="s">
        <v>160</v>
      </c>
      <c r="B25" s="169" t="s">
        <v>161</v>
      </c>
      <c r="C25" s="170"/>
      <c r="D25" s="170"/>
      <c r="E25" s="170"/>
      <c r="F25" s="156"/>
      <c r="G25" s="171"/>
    </row>
    <row r="26" spans="1:7" x14ac:dyDescent="0.3">
      <c r="A26" s="168" t="s">
        <v>162</v>
      </c>
      <c r="B26" s="169" t="s">
        <v>163</v>
      </c>
      <c r="C26" s="170"/>
      <c r="D26" s="170"/>
      <c r="E26" s="170"/>
      <c r="F26" s="156"/>
      <c r="G26" s="171"/>
    </row>
    <row r="27" spans="1:7" x14ac:dyDescent="0.3">
      <c r="A27" s="164">
        <v>10</v>
      </c>
      <c r="B27" s="157" t="s">
        <v>164</v>
      </c>
      <c r="C27" s="172"/>
      <c r="D27" s="172"/>
      <c r="E27" s="159">
        <v>2</v>
      </c>
      <c r="F27" s="156" t="s">
        <v>165</v>
      </c>
      <c r="G27" s="160" t="s">
        <v>166</v>
      </c>
    </row>
    <row r="28" spans="1:7" x14ac:dyDescent="0.3">
      <c r="A28" s="164">
        <v>11</v>
      </c>
      <c r="B28" s="157" t="s">
        <v>167</v>
      </c>
      <c r="C28" s="172"/>
      <c r="D28" s="172"/>
      <c r="E28" s="159">
        <f>'[3]4'!J12</f>
        <v>0</v>
      </c>
      <c r="F28" s="156" t="s">
        <v>165</v>
      </c>
      <c r="G28" s="160" t="s">
        <v>166</v>
      </c>
    </row>
    <row r="29" spans="1:7" x14ac:dyDescent="0.3">
      <c r="A29" s="164">
        <v>12</v>
      </c>
      <c r="B29" s="157" t="s">
        <v>168</v>
      </c>
      <c r="C29" s="172"/>
      <c r="D29" s="172"/>
      <c r="E29" s="159">
        <v>12</v>
      </c>
      <c r="F29" s="156" t="s">
        <v>169</v>
      </c>
      <c r="G29" s="160" t="s">
        <v>166</v>
      </c>
    </row>
    <row r="30" spans="1:7" x14ac:dyDescent="0.3">
      <c r="A30" s="164">
        <v>13</v>
      </c>
      <c r="B30" s="157" t="s">
        <v>170</v>
      </c>
      <c r="C30" s="172"/>
      <c r="D30" s="172"/>
      <c r="E30" s="159">
        <v>9</v>
      </c>
      <c r="F30" s="156" t="s">
        <v>169</v>
      </c>
      <c r="G30" s="160" t="s">
        <v>166</v>
      </c>
    </row>
    <row r="31" spans="1:7" x14ac:dyDescent="0.3">
      <c r="A31" s="164">
        <v>14</v>
      </c>
      <c r="B31" s="157" t="s">
        <v>171</v>
      </c>
      <c r="C31" s="172"/>
      <c r="D31" s="172"/>
      <c r="E31" s="159">
        <v>0</v>
      </c>
      <c r="F31" s="156" t="s">
        <v>172</v>
      </c>
      <c r="G31" s="160" t="s">
        <v>166</v>
      </c>
    </row>
    <row r="32" spans="1:7" x14ac:dyDescent="0.3">
      <c r="A32" s="164">
        <v>15</v>
      </c>
      <c r="B32" s="157" t="s">
        <v>173</v>
      </c>
      <c r="C32" s="172"/>
      <c r="D32" s="172"/>
      <c r="E32" s="159">
        <v>24</v>
      </c>
      <c r="F32" s="156" t="s">
        <v>174</v>
      </c>
      <c r="G32" s="160" t="s">
        <v>166</v>
      </c>
    </row>
    <row r="33" spans="1:9" x14ac:dyDescent="0.3">
      <c r="A33" s="164">
        <v>16</v>
      </c>
      <c r="B33" s="157" t="s">
        <v>175</v>
      </c>
      <c r="C33" s="172"/>
      <c r="D33" s="173"/>
      <c r="E33" s="159">
        <v>20</v>
      </c>
      <c r="F33" s="163" t="s">
        <v>176</v>
      </c>
      <c r="G33" s="160" t="s">
        <v>166</v>
      </c>
    </row>
    <row r="34" spans="1:9" x14ac:dyDescent="0.3">
      <c r="A34" s="164">
        <v>17</v>
      </c>
      <c r="B34" s="157" t="s">
        <v>177</v>
      </c>
      <c r="C34" s="172"/>
      <c r="D34" s="173"/>
      <c r="E34" s="159">
        <v>2</v>
      </c>
      <c r="F34" s="163" t="s">
        <v>178</v>
      </c>
      <c r="G34" s="160" t="s">
        <v>166</v>
      </c>
    </row>
    <row r="35" spans="1:9" x14ac:dyDescent="0.3">
      <c r="A35" s="164">
        <v>18</v>
      </c>
      <c r="B35" s="157" t="s">
        <v>179</v>
      </c>
      <c r="C35" s="172"/>
      <c r="D35" s="173"/>
      <c r="E35" s="159">
        <v>0</v>
      </c>
      <c r="F35" s="163" t="s">
        <v>180</v>
      </c>
      <c r="G35" s="160" t="s">
        <v>166</v>
      </c>
    </row>
    <row r="36" spans="1:9" ht="15" customHeight="1" x14ac:dyDescent="0.3">
      <c r="A36" s="164">
        <v>19</v>
      </c>
      <c r="B36" s="157" t="s">
        <v>181</v>
      </c>
      <c r="C36" s="174"/>
      <c r="D36" s="174"/>
      <c r="E36" s="175">
        <f>'[3]6'!E13</f>
        <v>100</v>
      </c>
      <c r="F36" s="156" t="s">
        <v>65</v>
      </c>
      <c r="G36" s="160" t="s">
        <v>182</v>
      </c>
    </row>
    <row r="37" spans="1:9" x14ac:dyDescent="0.3">
      <c r="A37" s="176"/>
      <c r="B37" s="157"/>
      <c r="C37" s="174"/>
      <c r="D37" s="177"/>
      <c r="E37" s="175"/>
      <c r="F37" s="156"/>
      <c r="G37" s="160"/>
    </row>
    <row r="38" spans="1:9" x14ac:dyDescent="0.3">
      <c r="A38" s="168" t="s">
        <v>183</v>
      </c>
      <c r="B38" s="169" t="s">
        <v>184</v>
      </c>
      <c r="C38" s="174"/>
      <c r="D38" s="177"/>
      <c r="E38" s="175"/>
      <c r="F38" s="156"/>
      <c r="G38" s="160"/>
    </row>
    <row r="39" spans="1:9" x14ac:dyDescent="0.3">
      <c r="A39" s="156">
        <v>20</v>
      </c>
      <c r="B39" s="157" t="s">
        <v>185</v>
      </c>
      <c r="C39" s="175"/>
      <c r="D39" s="175"/>
      <c r="E39" s="175">
        <v>68.992999999999995</v>
      </c>
      <c r="F39" s="156" t="s">
        <v>65</v>
      </c>
      <c r="G39" s="160" t="s">
        <v>186</v>
      </c>
    </row>
    <row r="40" spans="1:9" x14ac:dyDescent="0.3">
      <c r="A40" s="156">
        <v>21</v>
      </c>
      <c r="B40" s="157" t="s">
        <v>187</v>
      </c>
      <c r="C40" s="175"/>
      <c r="D40" s="175"/>
      <c r="E40" s="175">
        <v>5.4909999999999997</v>
      </c>
      <c r="F40" s="156" t="s">
        <v>65</v>
      </c>
      <c r="G40" s="160" t="s">
        <v>186</v>
      </c>
      <c r="I40" s="178"/>
    </row>
    <row r="41" spans="1:9" ht="14.5" x14ac:dyDescent="0.35">
      <c r="A41" s="156">
        <v>22</v>
      </c>
      <c r="B41" s="157" t="s">
        <v>188</v>
      </c>
      <c r="C41" s="179"/>
      <c r="D41" s="179"/>
      <c r="E41" s="179">
        <v>14.7</v>
      </c>
      <c r="F41" s="156" t="s">
        <v>189</v>
      </c>
      <c r="G41" s="160" t="s">
        <v>190</v>
      </c>
      <c r="I41" s="178"/>
    </row>
    <row r="42" spans="1:9" ht="14.5" x14ac:dyDescent="0.35">
      <c r="A42" s="156">
        <v>23</v>
      </c>
      <c r="B42" s="157" t="s">
        <v>191</v>
      </c>
      <c r="C42" s="179"/>
      <c r="D42" s="179"/>
      <c r="E42" s="179">
        <v>29</v>
      </c>
      <c r="F42" s="156" t="s">
        <v>189</v>
      </c>
      <c r="G42" s="160" t="s">
        <v>190</v>
      </c>
    </row>
    <row r="43" spans="1:9" ht="14.5" x14ac:dyDescent="0.35">
      <c r="A43" s="156">
        <v>24</v>
      </c>
      <c r="B43" s="157" t="s">
        <v>192</v>
      </c>
      <c r="C43" s="180"/>
      <c r="D43" s="181"/>
      <c r="E43" s="162">
        <v>42.4</v>
      </c>
      <c r="F43" s="156" t="s">
        <v>65</v>
      </c>
      <c r="G43" s="160" t="s">
        <v>193</v>
      </c>
      <c r="I43" s="178"/>
    </row>
    <row r="44" spans="1:9" ht="14.5" x14ac:dyDescent="0.35">
      <c r="A44" s="156">
        <v>25</v>
      </c>
      <c r="B44" s="157" t="s">
        <v>194</v>
      </c>
      <c r="C44" s="182"/>
      <c r="D44" s="183"/>
      <c r="E44" s="1012">
        <v>33</v>
      </c>
      <c r="F44" s="156" t="s">
        <v>195</v>
      </c>
      <c r="G44" s="160" t="s">
        <v>193</v>
      </c>
      <c r="I44" s="178"/>
    </row>
    <row r="45" spans="1:9" ht="14.5" x14ac:dyDescent="0.35">
      <c r="A45" s="156">
        <v>26</v>
      </c>
      <c r="B45" s="157" t="s">
        <v>196</v>
      </c>
      <c r="C45" s="182"/>
      <c r="D45" s="183"/>
      <c r="E45" s="1012">
        <v>89</v>
      </c>
      <c r="F45" s="156" t="s">
        <v>197</v>
      </c>
      <c r="G45" s="160" t="s">
        <v>193</v>
      </c>
      <c r="I45" s="178"/>
    </row>
    <row r="46" spans="1:9" ht="14.5" x14ac:dyDescent="0.35">
      <c r="A46" s="156">
        <v>27</v>
      </c>
      <c r="B46" s="157" t="s">
        <v>198</v>
      </c>
      <c r="C46" s="182"/>
      <c r="D46" s="183"/>
      <c r="E46" s="1012">
        <v>8</v>
      </c>
      <c r="F46" s="156" t="s">
        <v>197</v>
      </c>
      <c r="G46" s="160" t="s">
        <v>193</v>
      </c>
      <c r="I46" s="178"/>
    </row>
    <row r="47" spans="1:9" x14ac:dyDescent="0.3">
      <c r="A47" s="156">
        <v>28</v>
      </c>
      <c r="B47" s="157" t="s">
        <v>199</v>
      </c>
      <c r="C47" s="182"/>
      <c r="D47" s="183"/>
      <c r="E47" s="184">
        <v>100</v>
      </c>
      <c r="F47" s="156" t="s">
        <v>65</v>
      </c>
      <c r="G47" s="160" t="s">
        <v>200</v>
      </c>
    </row>
    <row r="48" spans="1:9" x14ac:dyDescent="0.3">
      <c r="A48" s="156">
        <v>29</v>
      </c>
      <c r="B48" s="157" t="s">
        <v>201</v>
      </c>
      <c r="C48" s="182"/>
      <c r="D48" s="183"/>
      <c r="E48" s="184">
        <v>100</v>
      </c>
      <c r="F48" s="156" t="s">
        <v>65</v>
      </c>
      <c r="G48" s="160" t="s">
        <v>202</v>
      </c>
    </row>
    <row r="49" spans="1:9" ht="14.5" x14ac:dyDescent="0.3">
      <c r="A49" s="156">
        <v>30</v>
      </c>
      <c r="B49" s="157" t="s">
        <v>203</v>
      </c>
      <c r="C49" s="182"/>
      <c r="D49" s="183"/>
      <c r="E49" s="184">
        <v>120</v>
      </c>
      <c r="F49" s="156" t="s">
        <v>65</v>
      </c>
      <c r="G49" s="185" t="s">
        <v>204</v>
      </c>
    </row>
    <row r="50" spans="1:9" x14ac:dyDescent="0.3">
      <c r="A50" s="156"/>
      <c r="B50" s="157"/>
      <c r="C50" s="182"/>
      <c r="D50" s="183"/>
      <c r="E50" s="175"/>
      <c r="F50" s="156"/>
      <c r="G50" s="160"/>
    </row>
    <row r="51" spans="1:9" x14ac:dyDescent="0.3">
      <c r="A51" s="176"/>
      <c r="B51" s="166"/>
      <c r="C51" s="186"/>
      <c r="D51" s="187"/>
      <c r="E51" s="187"/>
      <c r="F51" s="156"/>
      <c r="G51" s="160"/>
    </row>
    <row r="52" spans="1:9" ht="15" customHeight="1" x14ac:dyDescent="0.3">
      <c r="A52" s="168" t="s">
        <v>205</v>
      </c>
      <c r="B52" s="169" t="s">
        <v>206</v>
      </c>
      <c r="C52" s="188"/>
      <c r="D52" s="183"/>
      <c r="E52" s="187"/>
      <c r="F52" s="156"/>
      <c r="G52" s="160"/>
    </row>
    <row r="53" spans="1:9" x14ac:dyDescent="0.3">
      <c r="A53" s="164">
        <v>31</v>
      </c>
      <c r="B53" s="157" t="s">
        <v>207</v>
      </c>
      <c r="C53" s="188"/>
      <c r="D53" s="189"/>
      <c r="E53" s="190">
        <v>154</v>
      </c>
      <c r="F53" s="163" t="s">
        <v>208</v>
      </c>
      <c r="G53" s="160" t="s">
        <v>209</v>
      </c>
    </row>
    <row r="54" spans="1:9" x14ac:dyDescent="0.3">
      <c r="A54" s="164">
        <v>32</v>
      </c>
      <c r="B54" s="157" t="s">
        <v>210</v>
      </c>
      <c r="C54" s="188"/>
      <c r="D54" s="189"/>
      <c r="E54" s="175">
        <v>154</v>
      </c>
      <c r="F54" s="163" t="s">
        <v>65</v>
      </c>
      <c r="G54" s="160" t="s">
        <v>209</v>
      </c>
    </row>
    <row r="55" spans="1:9" x14ac:dyDescent="0.3">
      <c r="A55" s="164">
        <v>33</v>
      </c>
      <c r="B55" s="157" t="s">
        <v>211</v>
      </c>
      <c r="C55" s="188"/>
      <c r="D55" s="189"/>
      <c r="E55" s="184">
        <v>100</v>
      </c>
      <c r="F55" s="163" t="s">
        <v>212</v>
      </c>
      <c r="G55" s="160" t="s">
        <v>209</v>
      </c>
    </row>
    <row r="56" spans="1:9" x14ac:dyDescent="0.3">
      <c r="A56" s="164">
        <v>34</v>
      </c>
      <c r="B56" s="157" t="s">
        <v>213</v>
      </c>
      <c r="C56" s="188"/>
      <c r="D56" s="189"/>
      <c r="E56" s="190">
        <v>153</v>
      </c>
      <c r="F56" s="156" t="s">
        <v>213</v>
      </c>
      <c r="G56" s="160" t="s">
        <v>209</v>
      </c>
    </row>
    <row r="57" spans="1:9" x14ac:dyDescent="0.3">
      <c r="A57" s="176"/>
      <c r="B57" s="166"/>
      <c r="C57" s="186"/>
      <c r="D57" s="187"/>
      <c r="E57" s="187"/>
      <c r="F57" s="156"/>
      <c r="G57" s="160"/>
    </row>
    <row r="58" spans="1:9" x14ac:dyDescent="0.3">
      <c r="A58" s="168" t="s">
        <v>214</v>
      </c>
      <c r="B58" s="169" t="s">
        <v>215</v>
      </c>
      <c r="C58" s="170"/>
      <c r="D58" s="170"/>
      <c r="E58" s="170"/>
      <c r="F58" s="156"/>
      <c r="G58" s="171"/>
    </row>
    <row r="59" spans="1:9" x14ac:dyDescent="0.3">
      <c r="A59" s="156">
        <v>35</v>
      </c>
      <c r="B59" s="157" t="s">
        <v>216</v>
      </c>
      <c r="C59" s="191"/>
      <c r="D59" s="192"/>
      <c r="E59" s="192">
        <v>13</v>
      </c>
      <c r="F59" s="156" t="s">
        <v>217</v>
      </c>
      <c r="G59" s="160" t="s">
        <v>218</v>
      </c>
    </row>
    <row r="60" spans="1:9" x14ac:dyDescent="0.3">
      <c r="A60" s="156">
        <v>36</v>
      </c>
      <c r="B60" s="157" t="s">
        <v>219</v>
      </c>
      <c r="C60" s="192"/>
      <c r="D60" s="192"/>
      <c r="E60" s="192">
        <v>28</v>
      </c>
      <c r="F60" s="156" t="s">
        <v>217</v>
      </c>
      <c r="G60" s="160" t="s">
        <v>218</v>
      </c>
    </row>
    <row r="61" spans="1:9" x14ac:dyDescent="0.3">
      <c r="A61" s="156">
        <v>37</v>
      </c>
      <c r="B61" s="157" t="s">
        <v>220</v>
      </c>
      <c r="C61" s="193"/>
      <c r="D61" s="193"/>
      <c r="E61" s="192">
        <v>41</v>
      </c>
      <c r="F61" s="156" t="s">
        <v>221</v>
      </c>
      <c r="G61" s="160" t="s">
        <v>218</v>
      </c>
      <c r="I61" s="178"/>
    </row>
    <row r="62" spans="1:9" x14ac:dyDescent="0.3">
      <c r="A62" s="156">
        <v>38</v>
      </c>
      <c r="B62" s="157" t="s">
        <v>222</v>
      </c>
      <c r="C62" s="192"/>
      <c r="D62" s="192"/>
      <c r="E62" s="1930">
        <v>6</v>
      </c>
      <c r="F62" s="1931" t="s">
        <v>217</v>
      </c>
      <c r="G62" s="160" t="s">
        <v>218</v>
      </c>
      <c r="I62" s="178"/>
    </row>
    <row r="63" spans="1:9" x14ac:dyDescent="0.3">
      <c r="A63" s="156">
        <v>39</v>
      </c>
      <c r="B63" s="157" t="s">
        <v>223</v>
      </c>
      <c r="C63" s="193"/>
      <c r="D63" s="193"/>
      <c r="E63" s="1930">
        <v>1</v>
      </c>
      <c r="F63" s="1931" t="s">
        <v>221</v>
      </c>
      <c r="G63" s="160" t="s">
        <v>218</v>
      </c>
      <c r="I63" s="178"/>
    </row>
    <row r="64" spans="1:9" x14ac:dyDescent="0.3">
      <c r="A64" s="156">
        <v>40</v>
      </c>
      <c r="B64" s="157" t="s">
        <v>224</v>
      </c>
      <c r="C64" s="193"/>
      <c r="D64" s="192"/>
      <c r="E64" s="1930">
        <v>149</v>
      </c>
      <c r="F64" s="1931" t="s">
        <v>217</v>
      </c>
      <c r="G64" s="160" t="s">
        <v>225</v>
      </c>
      <c r="I64" s="178"/>
    </row>
    <row r="65" spans="1:9" x14ac:dyDescent="0.3">
      <c r="A65" s="156">
        <v>41</v>
      </c>
      <c r="B65" s="157" t="s">
        <v>226</v>
      </c>
      <c r="C65" s="193"/>
      <c r="D65" s="192"/>
      <c r="E65" s="1930">
        <v>298</v>
      </c>
      <c r="F65" s="1931" t="s">
        <v>221</v>
      </c>
      <c r="G65" s="160" t="s">
        <v>225</v>
      </c>
      <c r="I65" s="178"/>
    </row>
    <row r="66" spans="1:9" x14ac:dyDescent="0.3">
      <c r="A66" s="156">
        <v>42</v>
      </c>
      <c r="B66" s="157" t="s">
        <v>227</v>
      </c>
      <c r="C66" s="192"/>
      <c r="D66" s="192"/>
      <c r="E66" s="1930">
        <v>413</v>
      </c>
      <c r="F66" s="1931" t="s">
        <v>217</v>
      </c>
      <c r="G66" s="160" t="s">
        <v>225</v>
      </c>
      <c r="I66" s="178"/>
    </row>
    <row r="67" spans="1:9" x14ac:dyDescent="0.3">
      <c r="A67" s="156">
        <v>43</v>
      </c>
      <c r="B67" s="157" t="s">
        <v>228</v>
      </c>
      <c r="C67" s="193"/>
      <c r="D67" s="193"/>
      <c r="E67" s="1930">
        <v>413</v>
      </c>
      <c r="F67" s="1931" t="s">
        <v>221</v>
      </c>
      <c r="G67" s="160" t="s">
        <v>225</v>
      </c>
      <c r="I67" s="178"/>
    </row>
    <row r="68" spans="1:9" x14ac:dyDescent="0.3">
      <c r="A68" s="156">
        <v>44</v>
      </c>
      <c r="B68" s="157" t="s">
        <v>229</v>
      </c>
      <c r="C68" s="192"/>
      <c r="D68" s="192"/>
      <c r="E68" s="1930">
        <v>53</v>
      </c>
      <c r="F68" s="1931" t="s">
        <v>217</v>
      </c>
      <c r="G68" s="160" t="s">
        <v>230</v>
      </c>
      <c r="I68" s="178"/>
    </row>
    <row r="69" spans="1:9" x14ac:dyDescent="0.3">
      <c r="A69" s="156">
        <v>45</v>
      </c>
      <c r="B69" s="157" t="s">
        <v>231</v>
      </c>
      <c r="C69" s="192"/>
      <c r="D69" s="192"/>
      <c r="E69" s="1930">
        <v>61</v>
      </c>
      <c r="F69" s="1931" t="s">
        <v>217</v>
      </c>
      <c r="G69" s="160" t="s">
        <v>230</v>
      </c>
      <c r="I69" s="178"/>
    </row>
    <row r="70" spans="1:9" x14ac:dyDescent="0.3">
      <c r="A70" s="156">
        <v>46</v>
      </c>
      <c r="B70" s="157" t="s">
        <v>232</v>
      </c>
      <c r="C70" s="192"/>
      <c r="D70" s="192"/>
      <c r="E70" s="1930">
        <v>63</v>
      </c>
      <c r="F70" s="1931" t="s">
        <v>217</v>
      </c>
      <c r="G70" s="160" t="s">
        <v>230</v>
      </c>
      <c r="I70" s="178"/>
    </row>
    <row r="71" spans="1:9" x14ac:dyDescent="0.3">
      <c r="A71" s="156">
        <v>47</v>
      </c>
      <c r="B71" s="157" t="s">
        <v>233</v>
      </c>
      <c r="C71" s="192"/>
      <c r="D71" s="192"/>
      <c r="E71" s="1930">
        <v>13</v>
      </c>
      <c r="F71" s="1931" t="s">
        <v>217</v>
      </c>
      <c r="G71" s="160" t="s">
        <v>234</v>
      </c>
      <c r="I71" s="178"/>
    </row>
    <row r="72" spans="1:9" x14ac:dyDescent="0.3">
      <c r="A72" s="156">
        <v>48</v>
      </c>
      <c r="B72" s="157" t="s">
        <v>235</v>
      </c>
      <c r="C72" s="192"/>
      <c r="D72" s="192"/>
      <c r="E72" s="1930">
        <f>'[3]16'!H37</f>
        <v>0</v>
      </c>
      <c r="F72" s="1931" t="s">
        <v>217</v>
      </c>
      <c r="G72" s="160" t="s">
        <v>234</v>
      </c>
      <c r="I72" s="178"/>
    </row>
    <row r="73" spans="1:9" x14ac:dyDescent="0.3">
      <c r="A73" s="156">
        <v>49</v>
      </c>
      <c r="B73" s="157" t="s">
        <v>236</v>
      </c>
      <c r="C73" s="192"/>
      <c r="D73" s="192"/>
      <c r="E73" s="1930">
        <f>'[3]16'!K37</f>
        <v>0</v>
      </c>
      <c r="F73" s="1931" t="s">
        <v>217</v>
      </c>
      <c r="G73" s="160" t="s">
        <v>234</v>
      </c>
      <c r="I73" s="178"/>
    </row>
    <row r="74" spans="1:9" x14ac:dyDescent="0.3">
      <c r="A74" s="156">
        <v>50</v>
      </c>
      <c r="B74" s="157" t="s">
        <v>237</v>
      </c>
      <c r="C74" s="192"/>
      <c r="D74" s="192"/>
      <c r="E74" s="1930">
        <f>'[3]16'!N37</f>
        <v>0</v>
      </c>
      <c r="F74" s="1931" t="s">
        <v>217</v>
      </c>
      <c r="G74" s="160" t="s">
        <v>234</v>
      </c>
      <c r="I74" s="178"/>
    </row>
    <row r="75" spans="1:9" x14ac:dyDescent="0.3">
      <c r="A75" s="156">
        <v>51</v>
      </c>
      <c r="B75" s="157" t="s">
        <v>238</v>
      </c>
      <c r="C75" s="192"/>
      <c r="D75" s="192"/>
      <c r="E75" s="1930">
        <v>33</v>
      </c>
      <c r="F75" s="1931" t="s">
        <v>217</v>
      </c>
      <c r="G75" s="160" t="s">
        <v>239</v>
      </c>
      <c r="I75" s="178"/>
    </row>
    <row r="76" spans="1:9" x14ac:dyDescent="0.3">
      <c r="A76" s="156">
        <v>52</v>
      </c>
      <c r="B76" s="157" t="s">
        <v>240</v>
      </c>
      <c r="C76" s="192"/>
      <c r="D76" s="192"/>
      <c r="E76" s="1930">
        <v>13</v>
      </c>
      <c r="F76" s="1931" t="s">
        <v>217</v>
      </c>
      <c r="G76" s="160" t="s">
        <v>239</v>
      </c>
      <c r="I76" s="178"/>
    </row>
    <row r="77" spans="1:9" x14ac:dyDescent="0.3">
      <c r="A77" s="156">
        <v>53</v>
      </c>
      <c r="B77" s="157" t="s">
        <v>241</v>
      </c>
      <c r="C77" s="192"/>
      <c r="D77" s="192"/>
      <c r="E77" s="1930">
        <v>46</v>
      </c>
      <c r="F77" s="1931" t="s">
        <v>217</v>
      </c>
      <c r="G77" s="160" t="s">
        <v>239</v>
      </c>
      <c r="I77" s="178"/>
    </row>
    <row r="78" spans="1:9" x14ac:dyDescent="0.3">
      <c r="A78" s="165"/>
      <c r="B78" s="166"/>
      <c r="C78" s="187"/>
      <c r="D78" s="187"/>
      <c r="E78" s="1932"/>
      <c r="F78" s="1931"/>
      <c r="G78" s="160"/>
      <c r="I78" s="178"/>
    </row>
    <row r="79" spans="1:9" x14ac:dyDescent="0.3">
      <c r="A79" s="168" t="s">
        <v>242</v>
      </c>
      <c r="B79" s="169" t="s">
        <v>243</v>
      </c>
      <c r="C79" s="186"/>
      <c r="D79" s="186"/>
      <c r="E79" s="1933"/>
      <c r="F79" s="1931"/>
      <c r="G79" s="171"/>
      <c r="I79" s="194"/>
    </row>
    <row r="80" spans="1:9" x14ac:dyDescent="0.3">
      <c r="A80" s="156">
        <v>54</v>
      </c>
      <c r="B80" s="157" t="s">
        <v>244</v>
      </c>
      <c r="C80" s="188"/>
      <c r="D80" s="189"/>
      <c r="E80" s="1934">
        <v>100.15900000000001</v>
      </c>
      <c r="F80" s="1931" t="s">
        <v>65</v>
      </c>
      <c r="G80" s="160" t="s">
        <v>245</v>
      </c>
    </row>
    <row r="81" spans="1:9" x14ac:dyDescent="0.3">
      <c r="A81" s="156">
        <v>55</v>
      </c>
      <c r="B81" s="157" t="s">
        <v>246</v>
      </c>
      <c r="C81" s="188"/>
      <c r="D81" s="189"/>
      <c r="E81" s="1935">
        <v>157031576224</v>
      </c>
      <c r="F81" s="1936" t="s">
        <v>247</v>
      </c>
      <c r="G81" s="160" t="s">
        <v>248</v>
      </c>
      <c r="I81" s="178"/>
    </row>
    <row r="82" spans="1:9" x14ac:dyDescent="0.3">
      <c r="A82" s="156">
        <v>56</v>
      </c>
      <c r="B82" s="157" t="s">
        <v>249</v>
      </c>
      <c r="C82" s="188"/>
      <c r="D82" s="189"/>
      <c r="E82" s="1937">
        <v>100</v>
      </c>
      <c r="F82" s="1931" t="s">
        <v>65</v>
      </c>
      <c r="G82" s="160" t="s">
        <v>248</v>
      </c>
    </row>
    <row r="83" spans="1:9" x14ac:dyDescent="0.3">
      <c r="A83" s="156">
        <v>57</v>
      </c>
      <c r="B83" s="157" t="s">
        <v>250</v>
      </c>
      <c r="C83" s="188"/>
      <c r="D83" s="189"/>
      <c r="E83" s="1935">
        <v>157031576224</v>
      </c>
      <c r="F83" s="1931" t="s">
        <v>247</v>
      </c>
      <c r="G83" s="160" t="s">
        <v>248</v>
      </c>
    </row>
    <row r="84" spans="1:9" x14ac:dyDescent="0.3">
      <c r="A84" s="165"/>
      <c r="B84" s="166"/>
      <c r="C84" s="186"/>
      <c r="D84" s="187"/>
      <c r="E84" s="1932"/>
      <c r="F84" s="1931"/>
      <c r="G84" s="160"/>
    </row>
    <row r="85" spans="1:9" x14ac:dyDescent="0.3">
      <c r="A85" s="168" t="s">
        <v>251</v>
      </c>
      <c r="B85" s="169" t="s">
        <v>252</v>
      </c>
      <c r="C85" s="186"/>
      <c r="D85" s="186"/>
      <c r="E85" s="1933"/>
      <c r="F85" s="1931"/>
      <c r="G85" s="171"/>
    </row>
    <row r="86" spans="1:9" x14ac:dyDescent="0.3">
      <c r="A86" s="168" t="s">
        <v>253</v>
      </c>
      <c r="B86" s="169" t="s">
        <v>254</v>
      </c>
      <c r="C86" s="186"/>
      <c r="D86" s="186"/>
      <c r="E86" s="1933"/>
      <c r="F86" s="1931"/>
      <c r="G86" s="171"/>
    </row>
    <row r="87" spans="1:9" x14ac:dyDescent="0.3">
      <c r="A87" s="156">
        <v>58</v>
      </c>
      <c r="B87" s="157" t="s">
        <v>255</v>
      </c>
      <c r="C87" s="195"/>
      <c r="D87" s="195"/>
      <c r="E87" s="1938">
        <v>1021</v>
      </c>
      <c r="F87" s="1931" t="s">
        <v>217</v>
      </c>
      <c r="G87" s="160" t="s">
        <v>256</v>
      </c>
    </row>
    <row r="88" spans="1:9" x14ac:dyDescent="0.3">
      <c r="A88" s="156">
        <v>59</v>
      </c>
      <c r="B88" s="157" t="s">
        <v>257</v>
      </c>
      <c r="C88" s="196"/>
      <c r="D88" s="162"/>
      <c r="E88" s="1934">
        <v>1027</v>
      </c>
      <c r="F88" s="1931" t="s">
        <v>258</v>
      </c>
      <c r="G88" s="160" t="s">
        <v>256</v>
      </c>
    </row>
    <row r="89" spans="1:9" x14ac:dyDescent="0.3">
      <c r="A89" s="156">
        <v>60</v>
      </c>
      <c r="B89" s="157" t="s">
        <v>259</v>
      </c>
      <c r="C89" s="197"/>
      <c r="D89" s="198"/>
      <c r="E89" s="1939">
        <v>4</v>
      </c>
      <c r="F89" s="1931" t="s">
        <v>260</v>
      </c>
      <c r="G89" s="160" t="s">
        <v>261</v>
      </c>
    </row>
    <row r="90" spans="1:9" x14ac:dyDescent="0.3">
      <c r="A90" s="156">
        <v>61</v>
      </c>
      <c r="B90" s="157" t="s">
        <v>262</v>
      </c>
      <c r="C90" s="197"/>
      <c r="D90" s="198"/>
      <c r="E90" s="1939">
        <v>392</v>
      </c>
      <c r="F90" s="1931" t="s">
        <v>263</v>
      </c>
      <c r="G90" s="160" t="s">
        <v>261</v>
      </c>
    </row>
    <row r="91" spans="1:9" x14ac:dyDescent="0.3">
      <c r="A91" s="156">
        <v>62</v>
      </c>
      <c r="B91" s="157" t="s">
        <v>264</v>
      </c>
      <c r="C91" s="182"/>
      <c r="D91" s="162"/>
      <c r="E91" s="1934">
        <v>89.9</v>
      </c>
      <c r="F91" s="1931" t="s">
        <v>65</v>
      </c>
      <c r="G91" s="160" t="s">
        <v>265</v>
      </c>
    </row>
    <row r="92" spans="1:9" x14ac:dyDescent="0.3">
      <c r="A92" s="156">
        <v>63</v>
      </c>
      <c r="B92" s="157" t="s">
        <v>266</v>
      </c>
      <c r="C92" s="182"/>
      <c r="D92" s="162"/>
      <c r="E92" s="1934">
        <v>84.6</v>
      </c>
      <c r="F92" s="1931" t="s">
        <v>65</v>
      </c>
      <c r="G92" s="160" t="s">
        <v>265</v>
      </c>
    </row>
    <row r="93" spans="1:9" x14ac:dyDescent="0.3">
      <c r="A93" s="156">
        <v>64</v>
      </c>
      <c r="B93" s="157" t="s">
        <v>267</v>
      </c>
      <c r="C93" s="182"/>
      <c r="D93" s="162"/>
      <c r="E93" s="1934">
        <v>80.900000000000006</v>
      </c>
      <c r="F93" s="1931" t="s">
        <v>65</v>
      </c>
      <c r="G93" s="160" t="s">
        <v>265</v>
      </c>
    </row>
    <row r="94" spans="1:9" x14ac:dyDescent="0.3">
      <c r="A94" s="156">
        <v>65</v>
      </c>
      <c r="B94" s="157" t="s">
        <v>268</v>
      </c>
      <c r="C94" s="182"/>
      <c r="D94" s="162"/>
      <c r="E94" s="1934">
        <v>84.1</v>
      </c>
      <c r="F94" s="1931" t="s">
        <v>65</v>
      </c>
      <c r="G94" s="160" t="s">
        <v>265</v>
      </c>
    </row>
    <row r="95" spans="1:9" x14ac:dyDescent="0.3">
      <c r="A95" s="156">
        <v>66</v>
      </c>
      <c r="B95" s="157" t="s">
        <v>269</v>
      </c>
      <c r="C95" s="182"/>
      <c r="D95" s="162"/>
      <c r="E95" s="1934">
        <v>83.8</v>
      </c>
      <c r="F95" s="1931" t="s">
        <v>65</v>
      </c>
      <c r="G95" s="160" t="s">
        <v>265</v>
      </c>
    </row>
    <row r="96" spans="1:9" x14ac:dyDescent="0.3">
      <c r="A96" s="156">
        <v>67</v>
      </c>
      <c r="B96" s="157" t="s">
        <v>270</v>
      </c>
      <c r="C96" s="182"/>
      <c r="D96" s="162"/>
      <c r="E96" s="1934">
        <v>83.8</v>
      </c>
      <c r="F96" s="1931" t="s">
        <v>65</v>
      </c>
      <c r="G96" s="160" t="s">
        <v>265</v>
      </c>
    </row>
    <row r="97" spans="1:7" x14ac:dyDescent="0.3">
      <c r="A97" s="156">
        <v>68</v>
      </c>
      <c r="B97" s="157" t="s">
        <v>271</v>
      </c>
      <c r="C97" s="183"/>
      <c r="D97" s="162"/>
      <c r="E97" s="1934">
        <v>20</v>
      </c>
      <c r="F97" s="1931" t="s">
        <v>65</v>
      </c>
      <c r="G97" s="160" t="s">
        <v>272</v>
      </c>
    </row>
    <row r="98" spans="1:7" x14ac:dyDescent="0.3">
      <c r="A98" s="156">
        <v>69</v>
      </c>
      <c r="B98" s="157" t="s">
        <v>273</v>
      </c>
      <c r="C98" s="182"/>
      <c r="D98" s="162"/>
      <c r="E98" s="1934">
        <v>84.6</v>
      </c>
      <c r="F98" s="1931" t="s">
        <v>65</v>
      </c>
      <c r="G98" s="160" t="s">
        <v>274</v>
      </c>
    </row>
    <row r="99" spans="1:7" x14ac:dyDescent="0.3">
      <c r="A99" s="156">
        <v>70</v>
      </c>
      <c r="B99" s="157" t="s">
        <v>275</v>
      </c>
      <c r="C99" s="182"/>
      <c r="D99" s="162"/>
      <c r="E99" s="1934">
        <v>84.6</v>
      </c>
      <c r="F99" s="1931" t="s">
        <v>65</v>
      </c>
      <c r="G99" s="160" t="s">
        <v>274</v>
      </c>
    </row>
    <row r="100" spans="1:7" x14ac:dyDescent="0.3">
      <c r="A100" s="156">
        <v>71</v>
      </c>
      <c r="B100" s="157" t="s">
        <v>276</v>
      </c>
      <c r="C100" s="182"/>
      <c r="D100" s="162"/>
      <c r="E100" s="1934">
        <v>83</v>
      </c>
      <c r="F100" s="1931" t="s">
        <v>65</v>
      </c>
      <c r="G100" s="160" t="s">
        <v>277</v>
      </c>
    </row>
    <row r="101" spans="1:7" x14ac:dyDescent="0.3">
      <c r="A101" s="156">
        <v>72</v>
      </c>
      <c r="B101" s="157" t="s">
        <v>278</v>
      </c>
      <c r="C101" s="183"/>
      <c r="D101" s="161"/>
      <c r="E101" s="1934">
        <v>44.8</v>
      </c>
      <c r="F101" s="1931" t="s">
        <v>65</v>
      </c>
      <c r="G101" s="160" t="s">
        <v>279</v>
      </c>
    </row>
    <row r="102" spans="1:7" x14ac:dyDescent="0.3">
      <c r="A102" s="156">
        <v>73</v>
      </c>
      <c r="B102" s="157" t="s">
        <v>280</v>
      </c>
      <c r="C102" s="183"/>
      <c r="D102" s="161"/>
      <c r="E102" s="1934">
        <v>72.7</v>
      </c>
      <c r="F102" s="1931" t="s">
        <v>65</v>
      </c>
      <c r="G102" s="160" t="s">
        <v>281</v>
      </c>
    </row>
    <row r="103" spans="1:7" x14ac:dyDescent="0.3">
      <c r="A103" s="165"/>
      <c r="B103" s="166"/>
      <c r="C103" s="170"/>
      <c r="D103" s="170"/>
      <c r="E103" s="1940"/>
      <c r="F103" s="1931"/>
      <c r="G103" s="160"/>
    </row>
    <row r="104" spans="1:7" x14ac:dyDescent="0.3">
      <c r="A104" s="168" t="s">
        <v>282</v>
      </c>
      <c r="B104" s="169" t="s">
        <v>283</v>
      </c>
      <c r="C104" s="186"/>
      <c r="D104" s="186"/>
      <c r="E104" s="1933"/>
      <c r="F104" s="1931"/>
      <c r="G104" s="171"/>
    </row>
    <row r="105" spans="1:7" x14ac:dyDescent="0.3">
      <c r="A105" s="156">
        <v>74</v>
      </c>
      <c r="B105" s="157" t="s">
        <v>284</v>
      </c>
      <c r="C105" s="159"/>
      <c r="D105" s="159"/>
      <c r="E105" s="1941">
        <v>3</v>
      </c>
      <c r="F105" s="1931" t="s">
        <v>285</v>
      </c>
      <c r="G105" s="160" t="s">
        <v>286</v>
      </c>
    </row>
    <row r="106" spans="1:7" x14ac:dyDescent="0.3">
      <c r="A106" s="156">
        <v>75</v>
      </c>
      <c r="B106" s="157" t="s">
        <v>287</v>
      </c>
      <c r="C106" s="162"/>
      <c r="D106" s="162"/>
      <c r="E106" s="1934">
        <v>6</v>
      </c>
      <c r="F106" s="1931" t="s">
        <v>258</v>
      </c>
      <c r="G106" s="160" t="s">
        <v>286</v>
      </c>
    </row>
    <row r="107" spans="1:7" x14ac:dyDescent="0.3">
      <c r="A107" s="156">
        <v>76</v>
      </c>
      <c r="B107" s="157" t="s">
        <v>288</v>
      </c>
      <c r="C107" s="159"/>
      <c r="D107" s="159"/>
      <c r="E107" s="1941">
        <v>5</v>
      </c>
      <c r="F107" s="1931" t="s">
        <v>289</v>
      </c>
      <c r="G107" s="160" t="s">
        <v>286</v>
      </c>
    </row>
    <row r="108" spans="1:7" x14ac:dyDescent="0.3">
      <c r="A108" s="156">
        <v>77</v>
      </c>
      <c r="B108" s="157" t="s">
        <v>290</v>
      </c>
      <c r="C108" s="162"/>
      <c r="D108" s="162"/>
      <c r="E108" s="1934">
        <v>10</v>
      </c>
      <c r="F108" s="1931" t="s">
        <v>258</v>
      </c>
      <c r="G108" s="160" t="s">
        <v>286</v>
      </c>
    </row>
    <row r="109" spans="1:7" x14ac:dyDescent="0.3">
      <c r="A109" s="156">
        <v>78</v>
      </c>
      <c r="B109" s="157" t="s">
        <v>291</v>
      </c>
      <c r="C109" s="159"/>
      <c r="D109" s="159"/>
      <c r="E109" s="1941">
        <v>8</v>
      </c>
      <c r="F109" s="1931" t="s">
        <v>292</v>
      </c>
      <c r="G109" s="160" t="s">
        <v>286</v>
      </c>
    </row>
    <row r="110" spans="1:7" x14ac:dyDescent="0.3">
      <c r="A110" s="156">
        <v>79</v>
      </c>
      <c r="B110" s="157" t="s">
        <v>293</v>
      </c>
      <c r="C110" s="162"/>
      <c r="D110" s="162"/>
      <c r="E110" s="1934">
        <v>16</v>
      </c>
      <c r="F110" s="1931" t="s">
        <v>258</v>
      </c>
      <c r="G110" s="160" t="s">
        <v>286</v>
      </c>
    </row>
    <row r="111" spans="1:7" x14ac:dyDescent="0.3">
      <c r="A111" s="156">
        <v>80</v>
      </c>
      <c r="B111" s="157" t="s">
        <v>294</v>
      </c>
      <c r="C111" s="162"/>
      <c r="D111" s="162"/>
      <c r="E111" s="1934">
        <v>99.8</v>
      </c>
      <c r="F111" s="1931" t="s">
        <v>65</v>
      </c>
      <c r="G111" s="160" t="s">
        <v>295</v>
      </c>
    </row>
    <row r="112" spans="1:7" x14ac:dyDescent="0.3">
      <c r="A112" s="156">
        <v>81</v>
      </c>
      <c r="B112" s="157" t="s">
        <v>296</v>
      </c>
      <c r="C112" s="162"/>
      <c r="D112" s="162"/>
      <c r="E112" s="1934">
        <v>2.1</v>
      </c>
      <c r="F112" s="1931" t="s">
        <v>65</v>
      </c>
      <c r="G112" s="160" t="s">
        <v>295</v>
      </c>
    </row>
    <row r="113" spans="1:8" x14ac:dyDescent="0.3">
      <c r="A113" s="156">
        <v>82</v>
      </c>
      <c r="B113" s="157" t="s">
        <v>297</v>
      </c>
      <c r="C113" s="162"/>
      <c r="D113" s="162"/>
      <c r="E113" s="1934">
        <v>100</v>
      </c>
      <c r="F113" s="1931" t="s">
        <v>65</v>
      </c>
      <c r="G113" s="160" t="s">
        <v>298</v>
      </c>
    </row>
    <row r="114" spans="1:8" x14ac:dyDescent="0.3">
      <c r="A114" s="156">
        <v>83</v>
      </c>
      <c r="B114" s="157" t="s">
        <v>299</v>
      </c>
      <c r="C114" s="162"/>
      <c r="D114" s="162"/>
      <c r="E114" s="1934">
        <v>100</v>
      </c>
      <c r="F114" s="1931" t="s">
        <v>65</v>
      </c>
      <c r="G114" s="160" t="s">
        <v>298</v>
      </c>
    </row>
    <row r="115" spans="1:8" x14ac:dyDescent="0.3">
      <c r="A115" s="156">
        <v>84</v>
      </c>
      <c r="B115" s="157" t="s">
        <v>300</v>
      </c>
      <c r="C115" s="161"/>
      <c r="D115" s="161"/>
      <c r="E115" s="1934">
        <v>3.4</v>
      </c>
      <c r="F115" s="1931" t="s">
        <v>65</v>
      </c>
      <c r="G115" s="160" t="s">
        <v>301</v>
      </c>
    </row>
    <row r="116" spans="1:8" x14ac:dyDescent="0.3">
      <c r="A116" s="156">
        <v>85</v>
      </c>
      <c r="B116" s="157" t="s">
        <v>302</v>
      </c>
      <c r="C116" s="162"/>
      <c r="D116" s="162"/>
      <c r="E116" s="1934">
        <v>95</v>
      </c>
      <c r="F116" s="1931" t="s">
        <v>65</v>
      </c>
      <c r="G116" s="160" t="s">
        <v>303</v>
      </c>
    </row>
    <row r="117" spans="1:8" x14ac:dyDescent="0.3">
      <c r="A117" s="156">
        <v>86</v>
      </c>
      <c r="B117" s="157" t="s">
        <v>304</v>
      </c>
      <c r="C117" s="161"/>
      <c r="D117" s="161"/>
      <c r="E117" s="1934">
        <v>57.3</v>
      </c>
      <c r="F117" s="1931" t="s">
        <v>65</v>
      </c>
      <c r="G117" s="160" t="s">
        <v>305</v>
      </c>
    </row>
    <row r="118" spans="1:8" x14ac:dyDescent="0.3">
      <c r="A118" s="156">
        <v>87</v>
      </c>
      <c r="B118" s="157" t="s">
        <v>306</v>
      </c>
      <c r="C118" s="162"/>
      <c r="D118" s="162"/>
      <c r="E118" s="1934">
        <v>62.2</v>
      </c>
      <c r="F118" s="1931" t="s">
        <v>65</v>
      </c>
      <c r="G118" s="160" t="s">
        <v>307</v>
      </c>
    </row>
    <row r="119" spans="1:8" x14ac:dyDescent="0.3">
      <c r="A119" s="156">
        <v>88</v>
      </c>
      <c r="B119" s="157" t="s">
        <v>308</v>
      </c>
      <c r="C119" s="162"/>
      <c r="D119" s="162"/>
      <c r="E119" s="1934">
        <v>59.1</v>
      </c>
      <c r="F119" s="1931" t="s">
        <v>65</v>
      </c>
      <c r="G119" s="160" t="s">
        <v>307</v>
      </c>
    </row>
    <row r="120" spans="1:8" x14ac:dyDescent="0.3">
      <c r="A120" s="156">
        <v>89</v>
      </c>
      <c r="B120" s="199" t="s">
        <v>309</v>
      </c>
      <c r="C120" s="161"/>
      <c r="D120" s="161"/>
      <c r="E120" s="1942">
        <v>93.7</v>
      </c>
      <c r="F120" s="1943" t="s">
        <v>65</v>
      </c>
      <c r="G120" s="160" t="s">
        <v>310</v>
      </c>
    </row>
    <row r="121" spans="1:8" x14ac:dyDescent="0.3">
      <c r="A121" s="156">
        <v>90</v>
      </c>
      <c r="B121" s="157" t="s">
        <v>311</v>
      </c>
      <c r="C121" s="161"/>
      <c r="D121" s="161"/>
      <c r="E121" s="1934">
        <v>90.5</v>
      </c>
      <c r="F121" s="1931" t="s">
        <v>65</v>
      </c>
      <c r="G121" s="160" t="s">
        <v>310</v>
      </c>
    </row>
    <row r="122" spans="1:8" x14ac:dyDescent="0.3">
      <c r="A122" s="156">
        <v>91</v>
      </c>
      <c r="B122" s="157" t="s">
        <v>312</v>
      </c>
      <c r="C122" s="161"/>
      <c r="D122" s="161"/>
      <c r="E122" s="1934">
        <v>91.1</v>
      </c>
      <c r="F122" s="1931" t="s">
        <v>65</v>
      </c>
      <c r="G122" s="160" t="s">
        <v>310</v>
      </c>
    </row>
    <row r="123" spans="1:8" x14ac:dyDescent="0.3">
      <c r="A123" s="156">
        <v>92</v>
      </c>
      <c r="B123" s="157" t="s">
        <v>313</v>
      </c>
      <c r="C123" s="161"/>
      <c r="D123" s="161"/>
      <c r="E123" s="1934">
        <v>1.9</v>
      </c>
      <c r="F123" s="1931" t="s">
        <v>65</v>
      </c>
      <c r="G123" s="160" t="s">
        <v>314</v>
      </c>
      <c r="H123" s="200"/>
    </row>
    <row r="124" spans="1:8" x14ac:dyDescent="0.3">
      <c r="A124" s="156">
        <v>93</v>
      </c>
      <c r="B124" s="157" t="s">
        <v>315</v>
      </c>
      <c r="C124" s="161"/>
      <c r="D124" s="161"/>
      <c r="E124" s="1934">
        <v>94</v>
      </c>
      <c r="F124" s="1931" t="s">
        <v>65</v>
      </c>
      <c r="G124" s="160" t="s">
        <v>314</v>
      </c>
      <c r="H124" s="200"/>
    </row>
    <row r="125" spans="1:8" x14ac:dyDescent="0.3">
      <c r="A125" s="156">
        <v>94</v>
      </c>
      <c r="B125" s="157" t="s">
        <v>316</v>
      </c>
      <c r="C125" s="162"/>
      <c r="D125" s="162"/>
      <c r="E125" s="1934">
        <v>92.8</v>
      </c>
      <c r="F125" s="1931" t="s">
        <v>65</v>
      </c>
      <c r="G125" s="160" t="s">
        <v>317</v>
      </c>
    </row>
    <row r="126" spans="1:8" x14ac:dyDescent="0.3">
      <c r="A126" s="156">
        <v>95</v>
      </c>
      <c r="B126" s="157" t="s">
        <v>318</v>
      </c>
      <c r="C126" s="161"/>
      <c r="D126" s="161"/>
      <c r="E126" s="1934">
        <v>5.3</v>
      </c>
      <c r="F126" s="1931" t="s">
        <v>65</v>
      </c>
      <c r="G126" s="160" t="s">
        <v>319</v>
      </c>
    </row>
    <row r="127" spans="1:8" x14ac:dyDescent="0.3">
      <c r="A127" s="156">
        <v>96</v>
      </c>
      <c r="B127" s="157" t="s">
        <v>320</v>
      </c>
      <c r="C127" s="161"/>
      <c r="D127" s="161"/>
      <c r="E127" s="1934">
        <v>2.8</v>
      </c>
      <c r="F127" s="1931" t="s">
        <v>65</v>
      </c>
      <c r="G127" s="160" t="s">
        <v>319</v>
      </c>
    </row>
    <row r="128" spans="1:8" x14ac:dyDescent="0.3">
      <c r="A128" s="156">
        <v>97</v>
      </c>
      <c r="B128" s="157" t="s">
        <v>321</v>
      </c>
      <c r="C128" s="161"/>
      <c r="D128" s="161"/>
      <c r="E128" s="1934">
        <v>2.7</v>
      </c>
      <c r="F128" s="1931" t="s">
        <v>65</v>
      </c>
      <c r="G128" s="160" t="s">
        <v>319</v>
      </c>
    </row>
    <row r="129" spans="1:7" x14ac:dyDescent="0.3">
      <c r="A129" s="156">
        <v>98</v>
      </c>
      <c r="B129" s="157" t="s">
        <v>322</v>
      </c>
      <c r="C129" s="161"/>
      <c r="D129" s="161"/>
      <c r="E129" s="1934">
        <v>0</v>
      </c>
      <c r="F129" s="1931" t="s">
        <v>65</v>
      </c>
      <c r="G129" s="160" t="s">
        <v>319</v>
      </c>
    </row>
    <row r="130" spans="1:7" ht="16.5" customHeight="1" x14ac:dyDescent="0.3">
      <c r="A130" s="156">
        <v>99</v>
      </c>
      <c r="B130" s="201" t="s">
        <v>323</v>
      </c>
      <c r="C130" s="161"/>
      <c r="D130" s="161"/>
      <c r="E130" s="1944">
        <v>96.6</v>
      </c>
      <c r="F130" s="1931" t="s">
        <v>65</v>
      </c>
      <c r="G130" s="160" t="s">
        <v>324</v>
      </c>
    </row>
    <row r="131" spans="1:7" x14ac:dyDescent="0.3">
      <c r="A131" s="156">
        <v>100</v>
      </c>
      <c r="B131" s="201" t="s">
        <v>325</v>
      </c>
      <c r="C131" s="161"/>
      <c r="D131" s="161"/>
      <c r="E131" s="1937">
        <v>96</v>
      </c>
      <c r="F131" s="1931" t="s">
        <v>65</v>
      </c>
      <c r="G131" s="160" t="s">
        <v>324</v>
      </c>
    </row>
    <row r="132" spans="1:7" x14ac:dyDescent="0.3">
      <c r="A132" s="156">
        <v>101</v>
      </c>
      <c r="B132" s="201" t="s">
        <v>326</v>
      </c>
      <c r="C132" s="161"/>
      <c r="D132" s="161"/>
      <c r="E132" s="1937">
        <v>96</v>
      </c>
      <c r="F132" s="1931" t="s">
        <v>65</v>
      </c>
      <c r="G132" s="160" t="s">
        <v>324</v>
      </c>
    </row>
    <row r="133" spans="1:7" x14ac:dyDescent="0.3">
      <c r="A133" s="156">
        <v>102</v>
      </c>
      <c r="B133" s="201" t="s">
        <v>327</v>
      </c>
      <c r="C133" s="161"/>
      <c r="D133" s="161"/>
      <c r="E133" s="1937">
        <v>94</v>
      </c>
      <c r="F133" s="1931" t="s">
        <v>65</v>
      </c>
      <c r="G133" s="160" t="s">
        <v>324</v>
      </c>
    </row>
    <row r="134" spans="1:7" x14ac:dyDescent="0.3">
      <c r="A134" s="156"/>
      <c r="B134" s="201"/>
      <c r="C134" s="162"/>
      <c r="D134" s="162"/>
      <c r="E134" s="1944"/>
      <c r="F134" s="1931"/>
      <c r="G134" s="160"/>
    </row>
    <row r="135" spans="1:7" x14ac:dyDescent="0.3">
      <c r="A135" s="168" t="s">
        <v>328</v>
      </c>
      <c r="B135" s="169" t="s">
        <v>329</v>
      </c>
      <c r="C135" s="162"/>
      <c r="D135" s="162"/>
      <c r="E135" s="1944"/>
      <c r="F135" s="1931"/>
      <c r="G135" s="160"/>
    </row>
    <row r="136" spans="1:7" x14ac:dyDescent="0.3">
      <c r="A136" s="156">
        <v>103</v>
      </c>
      <c r="B136" s="157" t="s">
        <v>330</v>
      </c>
      <c r="C136" s="162"/>
      <c r="D136" s="162"/>
      <c r="E136" s="1934">
        <v>52.7</v>
      </c>
      <c r="F136" s="1931" t="s">
        <v>65</v>
      </c>
      <c r="G136" s="160" t="s">
        <v>331</v>
      </c>
    </row>
    <row r="137" spans="1:7" x14ac:dyDescent="0.3">
      <c r="A137" s="156">
        <v>104</v>
      </c>
      <c r="B137" s="157" t="s">
        <v>332</v>
      </c>
      <c r="C137" s="162"/>
      <c r="D137" s="162"/>
      <c r="E137" s="1934">
        <v>0</v>
      </c>
      <c r="F137" s="1931" t="s">
        <v>65</v>
      </c>
      <c r="G137" s="160" t="s">
        <v>333</v>
      </c>
    </row>
    <row r="138" spans="1:7" x14ac:dyDescent="0.3">
      <c r="A138" s="156">
        <v>105</v>
      </c>
      <c r="B138" s="157" t="s">
        <v>334</v>
      </c>
      <c r="C138" s="162"/>
      <c r="D138" s="162"/>
      <c r="E138" s="1945">
        <v>100</v>
      </c>
      <c r="F138" s="1931" t="s">
        <v>65</v>
      </c>
      <c r="G138" s="160" t="s">
        <v>335</v>
      </c>
    </row>
    <row r="139" spans="1:7" ht="15" customHeight="1" x14ac:dyDescent="0.3">
      <c r="A139" s="202"/>
      <c r="B139" s="203"/>
      <c r="C139" s="204"/>
      <c r="D139" s="204"/>
      <c r="E139" s="1946"/>
      <c r="F139" s="1943"/>
      <c r="G139" s="205"/>
    </row>
    <row r="140" spans="1:7" x14ac:dyDescent="0.3">
      <c r="A140" s="168" t="s">
        <v>336</v>
      </c>
      <c r="B140" s="169" t="s">
        <v>337</v>
      </c>
      <c r="C140" s="186"/>
      <c r="D140" s="186"/>
      <c r="E140" s="1933"/>
      <c r="F140" s="1931"/>
      <c r="G140" s="171"/>
    </row>
    <row r="141" spans="1:7" x14ac:dyDescent="0.3">
      <c r="A141" s="168" t="s">
        <v>338</v>
      </c>
      <c r="B141" s="206" t="s">
        <v>339</v>
      </c>
      <c r="C141" s="186"/>
      <c r="D141" s="186"/>
      <c r="E141" s="1933"/>
      <c r="F141" s="1931"/>
      <c r="G141" s="171"/>
    </row>
    <row r="142" spans="1:7" ht="28" x14ac:dyDescent="0.3">
      <c r="A142" s="164">
        <v>106</v>
      </c>
      <c r="B142" s="207" t="s">
        <v>340</v>
      </c>
      <c r="C142" s="208"/>
      <c r="D142" s="208"/>
      <c r="E142" s="1947">
        <v>21.2</v>
      </c>
      <c r="F142" s="1931" t="s">
        <v>65</v>
      </c>
      <c r="G142" s="160" t="s">
        <v>341</v>
      </c>
    </row>
    <row r="143" spans="1:7" ht="14.5" x14ac:dyDescent="0.35">
      <c r="A143" s="164">
        <v>107</v>
      </c>
      <c r="B143" s="207" t="s">
        <v>342</v>
      </c>
      <c r="C143" s="208"/>
      <c r="D143" s="208"/>
      <c r="E143" s="1947">
        <v>103.1</v>
      </c>
      <c r="F143" s="1931" t="s">
        <v>65</v>
      </c>
      <c r="G143" s="160" t="s">
        <v>341</v>
      </c>
    </row>
    <row r="144" spans="1:7" x14ac:dyDescent="0.3">
      <c r="A144" s="164">
        <v>108</v>
      </c>
      <c r="B144" s="157" t="s">
        <v>343</v>
      </c>
      <c r="C144" s="208"/>
      <c r="D144" s="208"/>
      <c r="E144" s="1947">
        <v>36.200000000000003</v>
      </c>
      <c r="F144" s="1948" t="s">
        <v>65</v>
      </c>
      <c r="G144" s="160" t="s">
        <v>341</v>
      </c>
    </row>
    <row r="145" spans="1:7" x14ac:dyDescent="0.3">
      <c r="A145" s="164">
        <v>109</v>
      </c>
      <c r="B145" s="157" t="s">
        <v>344</v>
      </c>
      <c r="C145" s="209"/>
      <c r="D145" s="209"/>
      <c r="E145" s="1949">
        <v>4.3</v>
      </c>
      <c r="F145" s="1931" t="s">
        <v>65</v>
      </c>
      <c r="G145" s="160" t="s">
        <v>345</v>
      </c>
    </row>
    <row r="146" spans="1:7" x14ac:dyDescent="0.3">
      <c r="A146" s="164">
        <v>110</v>
      </c>
      <c r="B146" s="157" t="s">
        <v>346</v>
      </c>
      <c r="C146" s="209"/>
      <c r="D146" s="209"/>
      <c r="E146" s="1949">
        <v>61.2</v>
      </c>
      <c r="F146" s="1931" t="s">
        <v>65</v>
      </c>
      <c r="G146" s="160" t="s">
        <v>345</v>
      </c>
    </row>
    <row r="147" spans="1:7" ht="14.5" x14ac:dyDescent="0.35">
      <c r="A147" s="164">
        <v>111</v>
      </c>
      <c r="B147" s="157" t="s">
        <v>347</v>
      </c>
      <c r="C147" s="209"/>
      <c r="D147" s="209"/>
      <c r="E147" s="1949">
        <v>65.5</v>
      </c>
      <c r="F147" s="1931" t="s">
        <v>65</v>
      </c>
      <c r="G147" s="160" t="s">
        <v>345</v>
      </c>
    </row>
    <row r="148" spans="1:7" x14ac:dyDescent="0.3">
      <c r="A148" s="164">
        <v>112</v>
      </c>
      <c r="B148" s="157" t="s">
        <v>348</v>
      </c>
      <c r="C148" s="183"/>
      <c r="D148" s="183"/>
      <c r="E148" s="1950">
        <v>139</v>
      </c>
      <c r="F148" s="1931" t="s">
        <v>65</v>
      </c>
      <c r="G148" s="160" t="s">
        <v>345</v>
      </c>
    </row>
    <row r="149" spans="1:7" x14ac:dyDescent="0.3">
      <c r="A149" s="164">
        <v>113</v>
      </c>
      <c r="B149" s="157" t="s">
        <v>349</v>
      </c>
      <c r="C149" s="183"/>
      <c r="D149" s="183"/>
      <c r="E149" s="1950">
        <v>334</v>
      </c>
      <c r="F149" s="1931" t="s">
        <v>65</v>
      </c>
      <c r="G149" s="160" t="s">
        <v>350</v>
      </c>
    </row>
    <row r="150" spans="1:7" x14ac:dyDescent="0.3">
      <c r="A150" s="164">
        <v>114</v>
      </c>
      <c r="B150" s="157" t="s">
        <v>351</v>
      </c>
      <c r="C150" s="183"/>
      <c r="D150" s="183"/>
      <c r="E150" s="1951">
        <v>0</v>
      </c>
      <c r="F150" s="1931" t="s">
        <v>65</v>
      </c>
      <c r="G150" s="160" t="s">
        <v>350</v>
      </c>
    </row>
    <row r="151" spans="1:7" x14ac:dyDescent="0.3">
      <c r="A151" s="164">
        <v>115</v>
      </c>
      <c r="B151" s="157" t="s">
        <v>352</v>
      </c>
      <c r="C151" s="210"/>
      <c r="D151" s="210"/>
      <c r="E151" s="1952">
        <v>115</v>
      </c>
      <c r="F151" s="1931" t="s">
        <v>353</v>
      </c>
      <c r="G151" s="160" t="s">
        <v>354</v>
      </c>
    </row>
    <row r="152" spans="1:7" x14ac:dyDescent="0.3">
      <c r="A152" s="164">
        <v>116</v>
      </c>
      <c r="B152" s="157" t="s">
        <v>355</v>
      </c>
      <c r="C152" s="183"/>
      <c r="D152" s="183"/>
      <c r="E152" s="1952">
        <v>1</v>
      </c>
      <c r="F152" s="1931" t="s">
        <v>65</v>
      </c>
      <c r="G152" s="160" t="s">
        <v>356</v>
      </c>
    </row>
    <row r="153" spans="1:7" x14ac:dyDescent="0.3">
      <c r="A153" s="164">
        <v>117</v>
      </c>
      <c r="B153" s="157" t="s">
        <v>357</v>
      </c>
      <c r="C153" s="183"/>
      <c r="D153" s="183"/>
      <c r="E153" s="1950">
        <v>24.4</v>
      </c>
      <c r="F153" s="1931" t="s">
        <v>65</v>
      </c>
      <c r="G153" s="160" t="s">
        <v>358</v>
      </c>
    </row>
    <row r="154" spans="1:7" x14ac:dyDescent="0.3">
      <c r="A154" s="164">
        <v>118</v>
      </c>
      <c r="B154" s="157" t="s">
        <v>359</v>
      </c>
      <c r="C154" s="183"/>
      <c r="D154" s="183"/>
      <c r="E154" s="1951">
        <v>7.3</v>
      </c>
      <c r="F154" s="1931" t="s">
        <v>65</v>
      </c>
      <c r="G154" s="160" t="s">
        <v>358</v>
      </c>
    </row>
    <row r="155" spans="1:7" x14ac:dyDescent="0.3">
      <c r="A155" s="164">
        <v>119</v>
      </c>
      <c r="B155" s="157" t="s">
        <v>360</v>
      </c>
      <c r="C155" s="211"/>
      <c r="D155" s="211"/>
      <c r="E155" s="1951">
        <v>0.1</v>
      </c>
      <c r="F155" s="1931" t="s">
        <v>65</v>
      </c>
      <c r="G155" s="160" t="s">
        <v>361</v>
      </c>
    </row>
    <row r="156" spans="1:7" x14ac:dyDescent="0.3">
      <c r="A156" s="164">
        <v>120</v>
      </c>
      <c r="B156" s="157" t="s">
        <v>362</v>
      </c>
      <c r="C156" s="211"/>
      <c r="D156" s="211"/>
      <c r="E156" s="1950">
        <v>100</v>
      </c>
      <c r="F156" s="1931" t="s">
        <v>65</v>
      </c>
      <c r="G156" s="160" t="s">
        <v>361</v>
      </c>
    </row>
    <row r="157" spans="1:7" x14ac:dyDescent="0.3">
      <c r="A157" s="164">
        <v>121</v>
      </c>
      <c r="B157" s="157" t="s">
        <v>363</v>
      </c>
      <c r="C157" s="211"/>
      <c r="D157" s="211"/>
      <c r="E157" s="1951">
        <v>0.1</v>
      </c>
      <c r="F157" s="1931" t="s">
        <v>65</v>
      </c>
      <c r="G157" s="160" t="s">
        <v>364</v>
      </c>
    </row>
    <row r="158" spans="1:7" x14ac:dyDescent="0.3">
      <c r="A158" s="164">
        <v>122</v>
      </c>
      <c r="B158" s="157" t="s">
        <v>365</v>
      </c>
      <c r="C158" s="159"/>
      <c r="D158" s="159"/>
      <c r="E158" s="1941">
        <v>14</v>
      </c>
      <c r="F158" s="1931" t="s">
        <v>353</v>
      </c>
      <c r="G158" s="160" t="s">
        <v>366</v>
      </c>
    </row>
    <row r="159" spans="1:7" x14ac:dyDescent="0.3">
      <c r="A159" s="164">
        <v>123</v>
      </c>
      <c r="B159" s="157" t="s">
        <v>367</v>
      </c>
      <c r="C159" s="159"/>
      <c r="D159" s="159"/>
      <c r="E159" s="1953">
        <v>14</v>
      </c>
      <c r="F159" s="1931" t="s">
        <v>221</v>
      </c>
      <c r="G159" s="160" t="s">
        <v>366</v>
      </c>
    </row>
    <row r="160" spans="1:7" x14ac:dyDescent="0.3">
      <c r="A160" s="164">
        <v>124</v>
      </c>
      <c r="B160" s="157" t="s">
        <v>368</v>
      </c>
      <c r="C160" s="161"/>
      <c r="D160" s="161"/>
      <c r="E160" s="1934">
        <v>7.1</v>
      </c>
      <c r="F160" s="1931" t="s">
        <v>65</v>
      </c>
      <c r="G160" s="160" t="s">
        <v>369</v>
      </c>
    </row>
    <row r="161" spans="1:7" x14ac:dyDescent="0.3">
      <c r="A161" s="164">
        <v>125</v>
      </c>
      <c r="B161" s="157" t="s">
        <v>370</v>
      </c>
      <c r="C161" s="161"/>
      <c r="D161" s="161"/>
      <c r="E161" s="1934">
        <v>0</v>
      </c>
      <c r="F161" s="1931" t="s">
        <v>65</v>
      </c>
      <c r="G161" s="160" t="s">
        <v>369</v>
      </c>
    </row>
    <row r="162" spans="1:7" x14ac:dyDescent="0.3">
      <c r="A162" s="164">
        <v>126</v>
      </c>
      <c r="B162" s="157" t="s">
        <v>371</v>
      </c>
      <c r="C162" s="161"/>
      <c r="D162" s="161"/>
      <c r="E162" s="1934">
        <v>0</v>
      </c>
      <c r="F162" s="1931" t="s">
        <v>65</v>
      </c>
      <c r="G162" s="160" t="s">
        <v>369</v>
      </c>
    </row>
    <row r="163" spans="1:7" x14ac:dyDescent="0.3">
      <c r="A163" s="164">
        <v>127</v>
      </c>
      <c r="B163" s="157" t="s">
        <v>372</v>
      </c>
      <c r="C163" s="161"/>
      <c r="D163" s="161"/>
      <c r="E163" s="1934">
        <v>0</v>
      </c>
      <c r="F163" s="1931" t="s">
        <v>221</v>
      </c>
      <c r="G163" s="160" t="s">
        <v>369</v>
      </c>
    </row>
    <row r="164" spans="1:7" x14ac:dyDescent="0.3">
      <c r="A164" s="164">
        <v>128</v>
      </c>
      <c r="B164" s="157" t="s">
        <v>373</v>
      </c>
      <c r="C164" s="161"/>
      <c r="D164" s="161"/>
      <c r="E164" s="1934">
        <v>14</v>
      </c>
      <c r="F164" s="1931" t="s">
        <v>374</v>
      </c>
      <c r="G164" s="160" t="s">
        <v>375</v>
      </c>
    </row>
    <row r="165" spans="1:7" x14ac:dyDescent="0.3">
      <c r="A165" s="164">
        <v>129</v>
      </c>
      <c r="B165" s="157" t="s">
        <v>376</v>
      </c>
      <c r="C165" s="161"/>
      <c r="D165" s="161"/>
      <c r="E165" s="1934">
        <v>0</v>
      </c>
      <c r="F165" s="1931" t="s">
        <v>65</v>
      </c>
      <c r="G165" s="160" t="s">
        <v>377</v>
      </c>
    </row>
    <row r="166" spans="1:7" x14ac:dyDescent="0.3">
      <c r="A166" s="164">
        <v>130</v>
      </c>
      <c r="B166" s="157" t="s">
        <v>378</v>
      </c>
      <c r="C166" s="161"/>
      <c r="D166" s="161"/>
      <c r="E166" s="1945">
        <v>100</v>
      </c>
      <c r="F166" s="1931" t="s">
        <v>65</v>
      </c>
      <c r="G166" s="160" t="s">
        <v>377</v>
      </c>
    </row>
    <row r="167" spans="1:7" x14ac:dyDescent="0.3">
      <c r="A167" s="176"/>
      <c r="B167" s="157"/>
      <c r="C167" s="162"/>
      <c r="D167" s="162"/>
      <c r="E167" s="1934"/>
      <c r="F167" s="1931"/>
      <c r="G167" s="160"/>
    </row>
    <row r="168" spans="1:7" x14ac:dyDescent="0.3">
      <c r="A168" s="212" t="s">
        <v>379</v>
      </c>
      <c r="B168" s="169" t="s">
        <v>380</v>
      </c>
      <c r="C168" s="213"/>
      <c r="D168" s="213"/>
      <c r="E168" s="1954"/>
      <c r="F168" s="1931"/>
      <c r="G168" s="160"/>
    </row>
    <row r="169" spans="1:7" x14ac:dyDescent="0.3">
      <c r="A169" s="156">
        <v>131</v>
      </c>
      <c r="B169" s="157" t="s">
        <v>381</v>
      </c>
      <c r="C169" s="182"/>
      <c r="D169" s="183"/>
      <c r="E169" s="1951">
        <v>0</v>
      </c>
      <c r="F169" s="1955" t="s">
        <v>382</v>
      </c>
      <c r="G169" s="160" t="s">
        <v>383</v>
      </c>
    </row>
    <row r="170" spans="1:7" x14ac:dyDescent="0.3">
      <c r="A170" s="156">
        <v>132</v>
      </c>
      <c r="B170" s="157" t="s">
        <v>384</v>
      </c>
      <c r="C170" s="159"/>
      <c r="D170" s="159"/>
      <c r="E170" s="1941">
        <f>'[3]69'!F37</f>
        <v>0</v>
      </c>
      <c r="F170" s="1931" t="s">
        <v>353</v>
      </c>
      <c r="G170" s="160" t="s">
        <v>385</v>
      </c>
    </row>
    <row r="171" spans="1:7" ht="14.5" x14ac:dyDescent="0.35">
      <c r="A171" s="156">
        <v>133</v>
      </c>
      <c r="B171" s="157" t="s">
        <v>386</v>
      </c>
      <c r="C171" s="214"/>
      <c r="D171" s="214"/>
      <c r="E171" s="1934">
        <v>0</v>
      </c>
      <c r="F171" s="1931" t="s">
        <v>65</v>
      </c>
      <c r="G171" s="160" t="s">
        <v>385</v>
      </c>
    </row>
    <row r="172" spans="1:7" x14ac:dyDescent="0.3">
      <c r="A172" s="156">
        <v>134</v>
      </c>
      <c r="B172" s="157" t="s">
        <v>387</v>
      </c>
      <c r="C172" s="159"/>
      <c r="D172" s="159"/>
      <c r="E172" s="1941">
        <f>'[3]69'!J37</f>
        <v>0</v>
      </c>
      <c r="F172" s="1931" t="s">
        <v>353</v>
      </c>
      <c r="G172" s="160" t="s">
        <v>385</v>
      </c>
    </row>
    <row r="173" spans="1:7" x14ac:dyDescent="0.3">
      <c r="A173" s="156">
        <v>135</v>
      </c>
      <c r="B173" s="157" t="s">
        <v>388</v>
      </c>
      <c r="C173" s="159"/>
      <c r="D173" s="159"/>
      <c r="E173" s="1941">
        <f>'[3]69'!M37</f>
        <v>0</v>
      </c>
      <c r="F173" s="1931" t="s">
        <v>353</v>
      </c>
      <c r="G173" s="160" t="s">
        <v>385</v>
      </c>
    </row>
    <row r="174" spans="1:7" ht="14.5" x14ac:dyDescent="0.35">
      <c r="A174" s="156">
        <v>136</v>
      </c>
      <c r="B174" s="157" t="s">
        <v>389</v>
      </c>
      <c r="C174" s="214"/>
      <c r="D174" s="214"/>
      <c r="E174" s="1934">
        <v>0</v>
      </c>
      <c r="F174" s="1931" t="s">
        <v>65</v>
      </c>
      <c r="G174" s="160" t="s">
        <v>385</v>
      </c>
    </row>
    <row r="175" spans="1:7" x14ac:dyDescent="0.3">
      <c r="A175" s="156">
        <v>137</v>
      </c>
      <c r="B175" s="157" t="s">
        <v>390</v>
      </c>
      <c r="C175" s="159"/>
      <c r="D175" s="159"/>
      <c r="E175" s="1941">
        <f>'[3]69'!Q37</f>
        <v>0</v>
      </c>
      <c r="F175" s="1931" t="s">
        <v>353</v>
      </c>
      <c r="G175" s="160" t="s">
        <v>385</v>
      </c>
    </row>
    <row r="176" spans="1:7" x14ac:dyDescent="0.3">
      <c r="A176" s="156">
        <v>138</v>
      </c>
      <c r="B176" s="157" t="s">
        <v>391</v>
      </c>
      <c r="C176" s="159"/>
      <c r="D176" s="159"/>
      <c r="E176" s="1941">
        <v>1</v>
      </c>
      <c r="F176" s="1931" t="s">
        <v>353</v>
      </c>
      <c r="G176" s="160" t="s">
        <v>385</v>
      </c>
    </row>
    <row r="177" spans="1:8" x14ac:dyDescent="0.3">
      <c r="A177" s="156">
        <v>139</v>
      </c>
      <c r="B177" s="157" t="s">
        <v>392</v>
      </c>
      <c r="C177" s="162"/>
      <c r="D177" s="162"/>
      <c r="E177" s="1945">
        <v>1</v>
      </c>
      <c r="F177" s="1931" t="s">
        <v>221</v>
      </c>
      <c r="G177" s="160" t="s">
        <v>385</v>
      </c>
    </row>
    <row r="178" spans="1:8" x14ac:dyDescent="0.3">
      <c r="A178" s="156">
        <v>140</v>
      </c>
      <c r="B178" s="157" t="s">
        <v>393</v>
      </c>
      <c r="C178" s="215"/>
      <c r="D178" s="215"/>
      <c r="E178" s="1945">
        <v>100</v>
      </c>
      <c r="F178" s="1931" t="s">
        <v>65</v>
      </c>
      <c r="G178" s="160" t="s">
        <v>394</v>
      </c>
    </row>
    <row r="179" spans="1:8" x14ac:dyDescent="0.3">
      <c r="A179" s="165"/>
      <c r="B179" s="157"/>
      <c r="C179" s="216"/>
      <c r="D179" s="216"/>
      <c r="E179" s="1934"/>
      <c r="F179" s="1931"/>
      <c r="G179" s="160"/>
    </row>
    <row r="180" spans="1:8" x14ac:dyDescent="0.3">
      <c r="A180" s="212" t="s">
        <v>395</v>
      </c>
      <c r="B180" s="169" t="s">
        <v>396</v>
      </c>
      <c r="C180" s="213"/>
      <c r="D180" s="213"/>
      <c r="E180" s="1954"/>
      <c r="F180" s="1931"/>
      <c r="G180" s="160"/>
    </row>
    <row r="181" spans="1:8" ht="15" customHeight="1" x14ac:dyDescent="0.35">
      <c r="A181" s="156">
        <v>141</v>
      </c>
      <c r="B181" s="217" t="s">
        <v>397</v>
      </c>
      <c r="C181" s="215"/>
      <c r="D181" s="215"/>
      <c r="E181" s="1956">
        <v>142</v>
      </c>
      <c r="F181" s="1931" t="s">
        <v>221</v>
      </c>
      <c r="G181" s="160" t="s">
        <v>398</v>
      </c>
    </row>
    <row r="182" spans="1:8" ht="15" customHeight="1" x14ac:dyDescent="0.35">
      <c r="A182" s="156">
        <v>142</v>
      </c>
      <c r="B182" s="217" t="s">
        <v>399</v>
      </c>
      <c r="C182" s="216"/>
      <c r="D182" s="216"/>
      <c r="E182" s="1956">
        <v>0.7</v>
      </c>
      <c r="F182" s="1931" t="s">
        <v>65</v>
      </c>
      <c r="G182" s="160" t="s">
        <v>398</v>
      </c>
    </row>
    <row r="183" spans="1:8" ht="15" customHeight="1" x14ac:dyDescent="0.35">
      <c r="A183" s="156">
        <v>143</v>
      </c>
      <c r="B183" s="157" t="s">
        <v>400</v>
      </c>
      <c r="C183" s="215"/>
      <c r="D183" s="215"/>
      <c r="E183" s="1956">
        <v>0.3</v>
      </c>
      <c r="F183" s="1931" t="s">
        <v>401</v>
      </c>
      <c r="G183" s="160" t="s">
        <v>402</v>
      </c>
    </row>
    <row r="184" spans="1:8" ht="15" customHeight="1" x14ac:dyDescent="0.3">
      <c r="A184" s="156">
        <v>144</v>
      </c>
      <c r="B184" s="157" t="s">
        <v>403</v>
      </c>
      <c r="C184" s="215"/>
      <c r="D184" s="215"/>
      <c r="E184" s="1957">
        <v>100</v>
      </c>
      <c r="F184" s="1931" t="s">
        <v>65</v>
      </c>
      <c r="G184" s="160" t="s">
        <v>402</v>
      </c>
    </row>
    <row r="185" spans="1:8" ht="15" customHeight="1" x14ac:dyDescent="0.3">
      <c r="A185" s="156">
        <v>145</v>
      </c>
      <c r="B185" s="157" t="s">
        <v>404</v>
      </c>
      <c r="C185" s="215"/>
      <c r="D185" s="215"/>
      <c r="E185" s="1957">
        <v>100</v>
      </c>
      <c r="F185" s="1931" t="s">
        <v>65</v>
      </c>
      <c r="G185" s="160" t="s">
        <v>402</v>
      </c>
    </row>
    <row r="186" spans="1:8" ht="15" customHeight="1" x14ac:dyDescent="0.3">
      <c r="A186" s="156">
        <v>146</v>
      </c>
      <c r="B186" s="218" t="s">
        <v>405</v>
      </c>
      <c r="C186" s="162"/>
      <c r="D186" s="162"/>
      <c r="E186" s="1934">
        <v>0</v>
      </c>
      <c r="F186" s="1958" t="s">
        <v>65</v>
      </c>
      <c r="G186" s="160" t="s">
        <v>402</v>
      </c>
      <c r="H186" s="200"/>
    </row>
    <row r="187" spans="1:8" ht="15" customHeight="1" x14ac:dyDescent="0.3">
      <c r="A187" s="156">
        <v>147</v>
      </c>
      <c r="B187" s="157" t="s">
        <v>406</v>
      </c>
      <c r="C187" s="159"/>
      <c r="D187" s="159"/>
      <c r="E187" s="1941">
        <v>3</v>
      </c>
      <c r="F187" s="1931" t="s">
        <v>353</v>
      </c>
      <c r="G187" s="160" t="s">
        <v>407</v>
      </c>
    </row>
    <row r="188" spans="1:8" x14ac:dyDescent="0.3">
      <c r="A188" s="165"/>
      <c r="B188" s="157"/>
      <c r="C188" s="159"/>
      <c r="D188" s="159"/>
      <c r="E188" s="1941"/>
      <c r="F188" s="1931"/>
      <c r="G188" s="160"/>
    </row>
    <row r="189" spans="1:8" x14ac:dyDescent="0.3">
      <c r="A189" s="212" t="s">
        <v>408</v>
      </c>
      <c r="B189" s="169" t="s">
        <v>409</v>
      </c>
      <c r="C189" s="213"/>
      <c r="D189" s="213"/>
      <c r="E189" s="1954"/>
      <c r="F189" s="1931"/>
      <c r="G189" s="160"/>
    </row>
    <row r="190" spans="1:8" ht="15" customHeight="1" x14ac:dyDescent="0.3">
      <c r="A190" s="156">
        <v>148</v>
      </c>
      <c r="B190" s="157" t="s">
        <v>410</v>
      </c>
      <c r="C190" s="162"/>
      <c r="D190" s="162"/>
      <c r="E190" s="1934">
        <v>41.3</v>
      </c>
      <c r="F190" s="1931" t="s">
        <v>65</v>
      </c>
      <c r="G190" s="160" t="s">
        <v>411</v>
      </c>
    </row>
    <row r="191" spans="1:8" x14ac:dyDescent="0.3">
      <c r="A191" s="156">
        <v>149</v>
      </c>
      <c r="B191" s="157" t="s">
        <v>412</v>
      </c>
      <c r="C191" s="219"/>
      <c r="D191" s="219"/>
      <c r="E191" s="1959">
        <v>99.6</v>
      </c>
      <c r="F191" s="1931" t="s">
        <v>65</v>
      </c>
      <c r="G191" s="160" t="s">
        <v>413</v>
      </c>
    </row>
    <row r="192" spans="1:8" ht="15" customHeight="1" x14ac:dyDescent="0.3">
      <c r="A192" s="156">
        <v>150</v>
      </c>
      <c r="B192" s="157" t="s">
        <v>414</v>
      </c>
      <c r="C192" s="221"/>
      <c r="D192" s="220"/>
      <c r="E192" s="1960">
        <v>0</v>
      </c>
      <c r="F192" s="1931" t="s">
        <v>415</v>
      </c>
      <c r="G192" s="160" t="s">
        <v>416</v>
      </c>
    </row>
    <row r="193" spans="1:7" ht="15" customHeight="1" x14ac:dyDescent="0.3">
      <c r="A193" s="156">
        <v>151</v>
      </c>
      <c r="B193" s="157" t="s">
        <v>417</v>
      </c>
      <c r="C193" s="221"/>
      <c r="D193" s="220"/>
      <c r="E193" s="1960">
        <v>0</v>
      </c>
      <c r="F193" s="1931" t="s">
        <v>65</v>
      </c>
      <c r="G193" s="160" t="s">
        <v>416</v>
      </c>
    </row>
    <row r="194" spans="1:7" ht="15" customHeight="1" x14ac:dyDescent="0.3">
      <c r="A194" s="156">
        <v>152</v>
      </c>
      <c r="B194" s="222" t="s">
        <v>418</v>
      </c>
      <c r="C194" s="221"/>
      <c r="D194" s="220"/>
      <c r="E194" s="1960">
        <v>0</v>
      </c>
      <c r="F194" s="1931" t="s">
        <v>65</v>
      </c>
      <c r="G194" s="160" t="s">
        <v>416</v>
      </c>
    </row>
    <row r="195" spans="1:7" ht="15" customHeight="1" x14ac:dyDescent="0.3">
      <c r="A195" s="156">
        <v>153</v>
      </c>
      <c r="B195" s="157" t="s">
        <v>419</v>
      </c>
      <c r="C195" s="161"/>
      <c r="D195" s="220"/>
      <c r="E195" s="1934">
        <v>0</v>
      </c>
      <c r="F195" s="1931" t="s">
        <v>65</v>
      </c>
      <c r="G195" s="160" t="s">
        <v>416</v>
      </c>
    </row>
    <row r="196" spans="1:7" ht="15" customHeight="1" x14ac:dyDescent="0.3">
      <c r="A196" s="156">
        <v>154</v>
      </c>
      <c r="B196" s="157" t="s">
        <v>420</v>
      </c>
      <c r="C196" s="223"/>
      <c r="D196" s="161"/>
      <c r="E196" s="1934">
        <v>17.399999999999999</v>
      </c>
      <c r="F196" s="1931" t="s">
        <v>65</v>
      </c>
      <c r="G196" s="160" t="s">
        <v>421</v>
      </c>
    </row>
    <row r="197" spans="1:7" ht="23.15" customHeight="1" x14ac:dyDescent="0.3">
      <c r="A197" s="156">
        <v>155</v>
      </c>
      <c r="B197" s="157" t="s">
        <v>422</v>
      </c>
      <c r="C197" s="223"/>
      <c r="D197" s="161"/>
      <c r="E197" s="1945">
        <v>4739</v>
      </c>
      <c r="F197" s="1961" t="s">
        <v>423</v>
      </c>
      <c r="G197" s="185" t="s">
        <v>424</v>
      </c>
    </row>
    <row r="198" spans="1:7" ht="15" customHeight="1" x14ac:dyDescent="0.3">
      <c r="A198" s="156">
        <v>156</v>
      </c>
      <c r="B198" s="224" t="s">
        <v>425</v>
      </c>
      <c r="C198" s="223"/>
      <c r="D198" s="161"/>
      <c r="E198" s="1945">
        <v>938</v>
      </c>
      <c r="F198" s="1931" t="s">
        <v>426</v>
      </c>
      <c r="G198" s="185" t="s">
        <v>427</v>
      </c>
    </row>
    <row r="199" spans="1:7" ht="15" customHeight="1" x14ac:dyDescent="0.3">
      <c r="A199" s="156">
        <v>157</v>
      </c>
      <c r="B199" s="224" t="s">
        <v>428</v>
      </c>
      <c r="C199" s="223"/>
      <c r="D199" s="161"/>
      <c r="E199" s="1934">
        <v>3.65</v>
      </c>
      <c r="F199" s="1931" t="s">
        <v>65</v>
      </c>
      <c r="G199" s="185" t="s">
        <v>429</v>
      </c>
    </row>
    <row r="200" spans="1:7" x14ac:dyDescent="0.3">
      <c r="A200" s="165"/>
      <c r="B200" s="166"/>
      <c r="C200" s="170"/>
      <c r="D200" s="170"/>
      <c r="E200" s="1940"/>
      <c r="F200" s="1931"/>
      <c r="G200" s="171"/>
    </row>
    <row r="201" spans="1:7" x14ac:dyDescent="0.3">
      <c r="A201" s="168" t="s">
        <v>430</v>
      </c>
      <c r="B201" s="169" t="s">
        <v>431</v>
      </c>
      <c r="C201" s="170"/>
      <c r="D201" s="170"/>
      <c r="E201" s="1940"/>
      <c r="F201" s="1931"/>
      <c r="G201" s="171"/>
    </row>
    <row r="202" spans="1:7" ht="29.65" customHeight="1" x14ac:dyDescent="0.3">
      <c r="A202" s="156">
        <v>158</v>
      </c>
      <c r="B202" s="225" t="s">
        <v>432</v>
      </c>
      <c r="C202" s="223"/>
      <c r="D202" s="223"/>
      <c r="E202" s="1962">
        <v>87.1</v>
      </c>
      <c r="F202" s="1931" t="s">
        <v>65</v>
      </c>
      <c r="G202" s="226" t="s">
        <v>433</v>
      </c>
    </row>
    <row r="203" spans="1:7" ht="16" customHeight="1" x14ac:dyDescent="0.3">
      <c r="A203" s="156">
        <v>159</v>
      </c>
      <c r="B203" s="157" t="s">
        <v>434</v>
      </c>
      <c r="C203" s="223"/>
      <c r="D203" s="223"/>
      <c r="E203" s="1962">
        <v>85.9</v>
      </c>
      <c r="F203" s="1931" t="s">
        <v>65</v>
      </c>
      <c r="G203" s="185" t="s">
        <v>435</v>
      </c>
    </row>
    <row r="204" spans="1:7" ht="16" customHeight="1" x14ac:dyDescent="0.3">
      <c r="A204" s="156">
        <v>160</v>
      </c>
      <c r="B204" s="201" t="s">
        <v>436</v>
      </c>
      <c r="C204" s="223"/>
      <c r="D204" s="223"/>
      <c r="E204" s="1962">
        <v>85.9</v>
      </c>
      <c r="F204" s="1931" t="s">
        <v>65</v>
      </c>
      <c r="G204" s="185" t="s">
        <v>435</v>
      </c>
    </row>
    <row r="205" spans="1:7" ht="16" customHeight="1" x14ac:dyDescent="0.3">
      <c r="A205" s="156">
        <v>161</v>
      </c>
      <c r="B205" s="201" t="s">
        <v>437</v>
      </c>
      <c r="C205" s="223"/>
      <c r="D205" s="223"/>
      <c r="E205" s="1962">
        <f>'[3]81'!G37</f>
        <v>0</v>
      </c>
      <c r="F205" s="1931" t="s">
        <v>65</v>
      </c>
      <c r="G205" s="185" t="s">
        <v>435</v>
      </c>
    </row>
    <row r="206" spans="1:7" ht="16" customHeight="1" x14ac:dyDescent="0.3">
      <c r="A206" s="156">
        <v>162</v>
      </c>
      <c r="B206" s="201" t="s">
        <v>438</v>
      </c>
      <c r="C206" s="223"/>
      <c r="D206" s="223"/>
      <c r="E206" s="1962">
        <v>86.9</v>
      </c>
      <c r="F206" s="1931" t="s">
        <v>65</v>
      </c>
      <c r="G206" s="185" t="s">
        <v>439</v>
      </c>
    </row>
    <row r="207" spans="1:7" ht="16" customHeight="1" x14ac:dyDescent="0.3">
      <c r="A207" s="156">
        <v>163</v>
      </c>
      <c r="B207" s="201" t="s">
        <v>440</v>
      </c>
      <c r="C207" s="223"/>
      <c r="D207" s="223"/>
      <c r="E207" s="1962">
        <f>'[3]82'!I36</f>
        <v>0</v>
      </c>
      <c r="F207" s="1931" t="s">
        <v>65</v>
      </c>
      <c r="G207" s="185" t="s">
        <v>439</v>
      </c>
    </row>
    <row r="208" spans="1:7" ht="16" customHeight="1" x14ac:dyDescent="0.3">
      <c r="A208" s="156">
        <v>164</v>
      </c>
      <c r="B208" s="201" t="s">
        <v>441</v>
      </c>
      <c r="C208" s="223"/>
      <c r="D208" s="223"/>
      <c r="E208" s="1962">
        <f>'[3]82'!K36</f>
        <v>0</v>
      </c>
      <c r="F208" s="1931" t="s">
        <v>65</v>
      </c>
      <c r="G208" s="185" t="s">
        <v>439</v>
      </c>
    </row>
    <row r="209" spans="1:7" ht="16" customHeight="1" x14ac:dyDescent="0.3">
      <c r="A209" s="156">
        <v>165</v>
      </c>
      <c r="B209" s="201" t="s">
        <v>442</v>
      </c>
      <c r="C209" s="223"/>
      <c r="D209" s="223"/>
      <c r="E209" s="1962">
        <f>'[3]82'!M36</f>
        <v>0</v>
      </c>
      <c r="F209" s="1931" t="s">
        <v>65</v>
      </c>
      <c r="G209" s="185" t="s">
        <v>439</v>
      </c>
    </row>
    <row r="210" spans="1:7" ht="16" customHeight="1" x14ac:dyDescent="0.3">
      <c r="A210" s="156">
        <v>166</v>
      </c>
      <c r="B210" s="201" t="s">
        <v>443</v>
      </c>
      <c r="C210" s="223"/>
      <c r="D210" s="223"/>
      <c r="E210" s="1962">
        <f>'[3]82'!O36</f>
        <v>0</v>
      </c>
      <c r="F210" s="1931" t="s">
        <v>65</v>
      </c>
      <c r="G210" s="185" t="s">
        <v>439</v>
      </c>
    </row>
    <row r="211" spans="1:7" ht="16" customHeight="1" x14ac:dyDescent="0.3">
      <c r="A211" s="156">
        <v>167</v>
      </c>
      <c r="B211" s="157" t="s">
        <v>444</v>
      </c>
      <c r="C211" s="223"/>
      <c r="D211" s="223"/>
      <c r="E211" s="1962">
        <v>0</v>
      </c>
      <c r="F211" s="1931" t="s">
        <v>65</v>
      </c>
      <c r="G211" s="185" t="s">
        <v>439</v>
      </c>
    </row>
    <row r="212" spans="1:7" ht="28.15" customHeight="1" x14ac:dyDescent="0.3">
      <c r="A212" s="156">
        <v>168</v>
      </c>
      <c r="B212" s="201" t="s">
        <v>445</v>
      </c>
      <c r="C212" s="223"/>
      <c r="D212" s="223"/>
      <c r="E212" s="1962">
        <v>76</v>
      </c>
      <c r="F212" s="1931" t="s">
        <v>65</v>
      </c>
      <c r="G212" s="185" t="s">
        <v>446</v>
      </c>
    </row>
    <row r="213" spans="1:7" ht="14.5" x14ac:dyDescent="0.3">
      <c r="A213" s="156">
        <v>169</v>
      </c>
      <c r="B213" s="227" t="s">
        <v>447</v>
      </c>
      <c r="C213" s="228"/>
      <c r="D213" s="228"/>
      <c r="E213" s="1963">
        <v>0</v>
      </c>
      <c r="F213" s="1943" t="s">
        <v>65</v>
      </c>
      <c r="G213" s="229" t="s">
        <v>448</v>
      </c>
    </row>
  </sheetData>
  <sheetProtection algorithmName="SHA-512" hashValue="LGxMBsxSpkcKQvfuxJ4WtBpxhQMshX4qwHc9wCxBJWQ5dE6Fq+Ep/GyaKv7mqssG4BxMcc4wluo5FNiSGEMHAA==" saltValue="zmOw2OqfiC+J61oP+HZ8Ng==" spinCount="100000" sheet="1" objects="1" scenarios="1" sort="0" autoFilter="0" pivotTables="0"/>
  <mergeCells count="7">
    <mergeCell ref="A1:G1"/>
    <mergeCell ref="A5:A6"/>
    <mergeCell ref="B5:B6"/>
    <mergeCell ref="C5:F5"/>
    <mergeCell ref="G5:G6"/>
    <mergeCell ref="A2:G2"/>
    <mergeCell ref="A3:G3"/>
  </mergeCells>
  <hyperlinks>
    <hyperlink ref="G8" location="'1'!A1" display="Tabel 1" xr:uid="{00000000-0004-0000-0000-000000000000}"/>
    <hyperlink ref="G15" location="'3'!A1" display="Tabel 3" xr:uid="{00000000-0004-0000-0000-000001000000}"/>
    <hyperlink ref="G9" location="'1'!A1" display="Tabel 1" xr:uid="{00000000-0004-0000-0000-000002000000}"/>
    <hyperlink ref="G12" location="'1'!A1" display="Tabel 1" xr:uid="{00000000-0004-0000-0000-000003000000}"/>
    <hyperlink ref="G13:G14" location="'2'!A1" display="Tabel 2" xr:uid="{00000000-0004-0000-0000-000004000000}"/>
    <hyperlink ref="G13" location="'2'!A1" display="Tabel 2" xr:uid="{00000000-0004-0000-0000-000005000000}"/>
    <hyperlink ref="G14" location="'2'!A1" display="Tabel 2" xr:uid="{00000000-0004-0000-0000-000006000000}"/>
    <hyperlink ref="G10" location="'2'!A1" display="Tabel 2" xr:uid="{00000000-0004-0000-0000-000007000000}"/>
    <hyperlink ref="G11" location="'1'!A1" display="Tabel 1" xr:uid="{00000000-0004-0000-0000-000008000000}"/>
    <hyperlink ref="G17:G23" location="'3'!A1" display="Tabel 3" xr:uid="{00000000-0004-0000-0000-000009000000}"/>
    <hyperlink ref="G105" location="'34'!A1" display="Tabel 34" xr:uid="{00000000-0004-0000-0000-00000A000000}"/>
    <hyperlink ref="G39" location="'5'!A1" display="Tabel 5" xr:uid="{00000000-0004-0000-0000-00000B000000}"/>
    <hyperlink ref="G41" location="'7'!A1" display="Tabel 7" xr:uid="{00000000-0004-0000-0000-00000C000000}"/>
    <hyperlink ref="G43" location="'8'!A1" display="Tabel 8" xr:uid="{00000000-0004-0000-0000-00000D000000}"/>
    <hyperlink ref="G27" location="'4'!A1" display="Tabel 4" xr:uid="{00000000-0004-0000-0000-00000E000000}"/>
    <hyperlink ref="G36" location="'6'!A1" display="Tabel 6" xr:uid="{00000000-0004-0000-0000-00000F000000}"/>
    <hyperlink ref="G28:G33" location="'4'!A1" display="Tabel 4" xr:uid="{00000000-0004-0000-0000-000010000000}"/>
    <hyperlink ref="G40" location="'5'!A1" display="Tabel 5" xr:uid="{00000000-0004-0000-0000-000011000000}"/>
    <hyperlink ref="G42" location="'7'!A1" display="Tabel 7" xr:uid="{00000000-0004-0000-0000-000012000000}"/>
    <hyperlink ref="G44:G46" location="'8'!A1" display="Tabel 8" xr:uid="{00000000-0004-0000-0000-000013000000}"/>
    <hyperlink ref="G47" location="'9'!A1" display="Tabel 9" xr:uid="{00000000-0004-0000-0000-000014000000}"/>
    <hyperlink ref="G64" location="'14'!A1" display="Tabel 14" xr:uid="{00000000-0004-0000-0000-000015000000}"/>
    <hyperlink ref="G89" location="'22'!A1" display="Tabel 21" xr:uid="{00000000-0004-0000-0000-000016000000}"/>
    <hyperlink ref="G111" location="'37'!A1" display="Tabel 33" xr:uid="{00000000-0004-0000-0000-000017000000}"/>
    <hyperlink ref="G113" location="'38'!A1" display="Tabel 38" xr:uid="{00000000-0004-0000-0000-000018000000}"/>
    <hyperlink ref="G116" location="'40'!A1" display="Tabel 36" xr:uid="{00000000-0004-0000-0000-000019000000}"/>
    <hyperlink ref="G117" location="'41'!A1" display="Tabel 41" xr:uid="{00000000-0004-0000-0000-00001A000000}"/>
    <hyperlink ref="G118" location="'43'!A1" display="Tabel 43" xr:uid="{00000000-0004-0000-0000-00001B000000}"/>
    <hyperlink ref="G125" location="'47'!A1" display="Tabel 47" xr:uid="{00000000-0004-0000-0000-00001C000000}"/>
    <hyperlink ref="G136" location="'52'!A1" display="Tabel 52" xr:uid="{00000000-0004-0000-0000-00001D000000}"/>
    <hyperlink ref="G142:G144" location="'51'!A1" display="Tabel 51" xr:uid="{00000000-0004-0000-0000-00001E000000}"/>
    <hyperlink ref="G151" location="'59'!Print_Area" display="Tabel 59" xr:uid="{00000000-0004-0000-0000-00001F000000}"/>
    <hyperlink ref="G154" location="'61'!Print_Area" display="Tabel 61" xr:uid="{00000000-0004-0000-0000-000020000000}"/>
    <hyperlink ref="G169" location="'68'!A1" display="Tabel 68" xr:uid="{00000000-0004-0000-0000-000021000000}"/>
    <hyperlink ref="G178" location="'70'!A1" display="Tabel 63" xr:uid="{00000000-0004-0000-0000-000022000000}"/>
    <hyperlink ref="G183" location="'73'!A1" display="Tabel 66" xr:uid="{00000000-0004-0000-0000-000023000000}"/>
    <hyperlink ref="G187" location="'74'!A1" display="Tabel 67" xr:uid="{00000000-0004-0000-0000-000024000000}"/>
    <hyperlink ref="G190" location="'75'!A1" display="Tabel 68" xr:uid="{00000000-0004-0000-0000-000025000000}"/>
    <hyperlink ref="G191" location="'76'!A1" display="Tabel 69" xr:uid="{00000000-0004-0000-0000-000026000000}"/>
    <hyperlink ref="G196" location="'78'!A1" display="Tabel 71" xr:uid="{00000000-0004-0000-0000-000027000000}"/>
    <hyperlink ref="G97" location="'25'!A1" display="Tabel 24" xr:uid="{00000000-0004-0000-0000-000028000000}"/>
    <hyperlink ref="G34" location="'4'!A1" display="Tabel 4" xr:uid="{00000000-0004-0000-0000-000029000000}"/>
    <hyperlink ref="G35" location="'4'!A1" display="Tabel 4" xr:uid="{00000000-0004-0000-0000-00002A000000}"/>
    <hyperlink ref="G48" location="'10'!A1" display="Tabel 10" xr:uid="{00000000-0004-0000-0000-00002B000000}"/>
    <hyperlink ref="G49" location="'11'!A1" display="Tabel 11" xr:uid="{00000000-0004-0000-0000-00002C000000}"/>
    <hyperlink ref="G53:G56" location="'12'!A1" display="Tabel 12" xr:uid="{00000000-0004-0000-0000-00002D000000}"/>
    <hyperlink ref="G59:G63" location="'13'!A1" display="Tabel 13" xr:uid="{00000000-0004-0000-0000-00002E000000}"/>
    <hyperlink ref="G65:G67" location="'14'!A1" display="Tabel 14" xr:uid="{00000000-0004-0000-0000-00002F000000}"/>
    <hyperlink ref="G68:G70" location="'15'!A1" display="Tabel 15" xr:uid="{00000000-0004-0000-0000-000030000000}"/>
    <hyperlink ref="G71" location="'16'!A1" display="Tabel 16" xr:uid="{00000000-0004-0000-0000-000031000000}"/>
    <hyperlink ref="G72:G74" location="'16'!A1" display="Tabel 16" xr:uid="{00000000-0004-0000-0000-000032000000}"/>
    <hyperlink ref="G75:G77" location="'17'!A1" display="Tabel 17" xr:uid="{00000000-0004-0000-0000-000033000000}"/>
    <hyperlink ref="G80" location="'19'!A1" display="Tabel 19" xr:uid="{00000000-0004-0000-0000-000034000000}"/>
    <hyperlink ref="G81" location="'20'!A1" display="Tabel 20" xr:uid="{00000000-0004-0000-0000-000035000000}"/>
    <hyperlink ref="G82:G83" location="'20'!A1" display="Tabel 20" xr:uid="{00000000-0004-0000-0000-000036000000}"/>
    <hyperlink ref="G87" location="'21'!A1" display="Tabel 21" xr:uid="{00000000-0004-0000-0000-000037000000}"/>
    <hyperlink ref="G88" location="'21'!A1" display="Tabel 21" xr:uid="{00000000-0004-0000-0000-000038000000}"/>
    <hyperlink ref="G91:G93" location="'24'!A1" display="Tabel 24" xr:uid="{00000000-0004-0000-0000-000039000000}"/>
    <hyperlink ref="G94" location="'24'!A1" display="Tabel 24" xr:uid="{00000000-0004-0000-0000-00003A000000}"/>
    <hyperlink ref="G95" location="'24'!A1" display="Tabel 24" xr:uid="{00000000-0004-0000-0000-00003B000000}"/>
    <hyperlink ref="G96" location="'24'!A1" display="Tabel 24" xr:uid="{00000000-0004-0000-0000-00003C000000}"/>
    <hyperlink ref="G101" location="'29'!A1" display="Tabel 29" xr:uid="{00000000-0004-0000-0000-00003D000000}"/>
    <hyperlink ref="G102" location="'31'!A1" display="Tabel 31" xr:uid="{00000000-0004-0000-0000-00003E000000}"/>
    <hyperlink ref="G100" location="'32'!A1" display="Tabel 32" xr:uid="{00000000-0004-0000-0000-00003F000000}"/>
    <hyperlink ref="G106" location="'34'!A1" display="Tabel 34" xr:uid="{00000000-0004-0000-0000-000040000000}"/>
    <hyperlink ref="G90" location="'21'!A1" display="Tabel 21" xr:uid="{00000000-0004-0000-0000-000041000000}"/>
    <hyperlink ref="G107" location="'34'!A1" display="Tabel 34" xr:uid="{00000000-0004-0000-0000-000042000000}"/>
    <hyperlink ref="G108" location="'34'!A1" display="Tabel 34" xr:uid="{00000000-0004-0000-0000-000043000000}"/>
    <hyperlink ref="G109" location="'34'!A1" display="Tabel 34" xr:uid="{00000000-0004-0000-0000-000044000000}"/>
    <hyperlink ref="G110" location="'34'!A1" display="Tabel 34" xr:uid="{00000000-0004-0000-0000-000045000000}"/>
    <hyperlink ref="G112" location="'37'!A1" display="Tabel 33" xr:uid="{00000000-0004-0000-0000-000046000000}"/>
    <hyperlink ref="G114" location="'38'!A1" display="Tabel 38" xr:uid="{00000000-0004-0000-0000-000047000000}"/>
    <hyperlink ref="G115" location="'39'!A1" display="Tabel 39" xr:uid="{00000000-0004-0000-0000-000048000000}"/>
    <hyperlink ref="G119" location="'43'!A1" display="Tabel 43" xr:uid="{00000000-0004-0000-0000-000049000000}"/>
    <hyperlink ref="G120" location="'45'!A1" display="Tabel 45" xr:uid="{00000000-0004-0000-0000-00004A000000}"/>
    <hyperlink ref="G121" location="'45'!A1" display="Tabel 45" xr:uid="{00000000-0004-0000-0000-00004B000000}"/>
    <hyperlink ref="G122" location="'45'!A1" display="Tabel 45" xr:uid="{00000000-0004-0000-0000-00004C000000}"/>
    <hyperlink ref="G123" location="'46'!A1" display="Tabel 46" xr:uid="{00000000-0004-0000-0000-00004D000000}"/>
    <hyperlink ref="G124" location="'46'!A1" display="Tabel 46" xr:uid="{00000000-0004-0000-0000-00004E000000}"/>
    <hyperlink ref="G126" location="'48'!A1" display="Tabel 48" xr:uid="{00000000-0004-0000-0000-00004F000000}"/>
    <hyperlink ref="G127" location="'48'!A1" display="Tabel 48" xr:uid="{00000000-0004-0000-0000-000050000000}"/>
    <hyperlink ref="G128" location="'48'!A1" display="Tabel 48" xr:uid="{00000000-0004-0000-0000-000051000000}"/>
    <hyperlink ref="G129" location="'48'!A1" display="Tabel 48" xr:uid="{00000000-0004-0000-0000-000052000000}"/>
    <hyperlink ref="G130" location="'49'!A1" display="Tabel 49" xr:uid="{00000000-0004-0000-0000-000053000000}"/>
    <hyperlink ref="G131" location="'49'!A1" display="Tabel 49" xr:uid="{00000000-0004-0000-0000-000054000000}"/>
    <hyperlink ref="G132" location="'49'!A1" display="Tabel 49" xr:uid="{00000000-0004-0000-0000-000055000000}"/>
    <hyperlink ref="G133" location="'49'!A1" display="Tabel 49" xr:uid="{00000000-0004-0000-0000-000056000000}"/>
    <hyperlink ref="G138" location="'54'!A1" display="Tabel 54" xr:uid="{00000000-0004-0000-0000-000057000000}"/>
    <hyperlink ref="G137" location="'53'!A1" display="Tabel 53" xr:uid="{00000000-0004-0000-0000-000058000000}"/>
    <hyperlink ref="G142" location="'56'!A1" display="Tabel 56" xr:uid="{00000000-0004-0000-0000-000059000000}"/>
    <hyperlink ref="G143" location="'56'!Print_Area" display="Tabel 56" xr:uid="{00000000-0004-0000-0000-00005A000000}"/>
    <hyperlink ref="G144" location="'56'!Print_Area" display="Tabel 56" xr:uid="{00000000-0004-0000-0000-00005B000000}"/>
    <hyperlink ref="G145" location="'57'!Print_Area" display="Tabel 57" xr:uid="{00000000-0004-0000-0000-00005C000000}"/>
    <hyperlink ref="G146" location="'57'!Print_Area" display="Tabel 57" xr:uid="{00000000-0004-0000-0000-00005D000000}"/>
    <hyperlink ref="G147" location="'57'!Print_Area" display="Tabel 57" xr:uid="{00000000-0004-0000-0000-00005E000000}"/>
    <hyperlink ref="G148" location="'57'!Print_Area" display="Tabel 57" xr:uid="{00000000-0004-0000-0000-00005F000000}"/>
    <hyperlink ref="G149" location="'58'!Print_Area" display="Tabel 58" xr:uid="{00000000-0004-0000-0000-000060000000}"/>
    <hyperlink ref="G150" location="'58'!Print_Area" display="Tabel 58" xr:uid="{00000000-0004-0000-0000-000061000000}"/>
    <hyperlink ref="G152" location="'60'!Print_Area" display="Tabel 60" xr:uid="{00000000-0004-0000-0000-000062000000}"/>
    <hyperlink ref="G153" location="'61'!Print_Area" display="Tabel 61" xr:uid="{00000000-0004-0000-0000-000063000000}"/>
    <hyperlink ref="G155" location="'62'!Print_Area" display="Tabel 62" xr:uid="{00000000-0004-0000-0000-000064000000}"/>
    <hyperlink ref="G156" location="'62'!Print_Area" display="Tabel 62" xr:uid="{00000000-0004-0000-0000-000065000000}"/>
    <hyperlink ref="G157" location="'63'!Print_Area" display="Tabel 62" xr:uid="{00000000-0004-0000-0000-000066000000}"/>
    <hyperlink ref="G158" location="'64'!Print_Area" display="Tabel 64" xr:uid="{00000000-0004-0000-0000-000067000000}"/>
    <hyperlink ref="G159" location="'64'!Print_Area" display="Tabel 64" xr:uid="{00000000-0004-0000-0000-000068000000}"/>
    <hyperlink ref="G160" location="'65'!A1" display="Tabel 64" xr:uid="{00000000-0004-0000-0000-000069000000}"/>
    <hyperlink ref="G161" location="'65'!A1" display="Tabel 64" xr:uid="{00000000-0004-0000-0000-00006A000000}"/>
    <hyperlink ref="G162" location="'65'!A1" display="Tabel 64" xr:uid="{00000000-0004-0000-0000-00006B000000}"/>
    <hyperlink ref="G163" location="'65'!A1" display="Tabel 64" xr:uid="{00000000-0004-0000-0000-00006C000000}"/>
    <hyperlink ref="G164" location="'66'!A1" display="Tabel 65" xr:uid="{00000000-0004-0000-0000-00006D000000}"/>
    <hyperlink ref="G165" location="'67'!A1" display="Tabel 67" xr:uid="{00000000-0004-0000-0000-00006E000000}"/>
    <hyperlink ref="G166" location="'67'!A1" display="Tabel 67" xr:uid="{00000000-0004-0000-0000-00006F000000}"/>
    <hyperlink ref="G170" location="'69'!A1" display="Tabel 69" xr:uid="{00000000-0004-0000-0000-000070000000}"/>
    <hyperlink ref="G171" location="'69'!A1" display="Tabel 69" xr:uid="{00000000-0004-0000-0000-000071000000}"/>
    <hyperlink ref="G172" location="'69'!A1" display="Tabel 69" xr:uid="{00000000-0004-0000-0000-000072000000}"/>
    <hyperlink ref="G173" location="'69'!A1" display="Tabel 69" xr:uid="{00000000-0004-0000-0000-000073000000}"/>
    <hyperlink ref="G174" location="'69'!A1" display="Tabel 69" xr:uid="{00000000-0004-0000-0000-000074000000}"/>
    <hyperlink ref="G175:G176" location="'69'!A1" display="Tabel 69" xr:uid="{00000000-0004-0000-0000-000075000000}"/>
    <hyperlink ref="G177" location="'69'!A1" display="Tabel 69" xr:uid="{00000000-0004-0000-0000-000076000000}"/>
    <hyperlink ref="G181" location="'72'!A1" display="Tabel 65" xr:uid="{00000000-0004-0000-0000-000077000000}"/>
    <hyperlink ref="G182" location="'72'!A1" display="Tabel 65" xr:uid="{00000000-0004-0000-0000-000078000000}"/>
    <hyperlink ref="G184" location="'73'!A1" display="Tabel 66" xr:uid="{00000000-0004-0000-0000-000079000000}"/>
    <hyperlink ref="G185" location="'73'!A1" display="Tabel 66" xr:uid="{00000000-0004-0000-0000-00007A000000}"/>
    <hyperlink ref="G186" location="'73'!A1" display="Tabel 66" xr:uid="{00000000-0004-0000-0000-00007B000000}"/>
    <hyperlink ref="G192" location="'77'!A1" display="Tabel 70" xr:uid="{00000000-0004-0000-0000-00007C000000}"/>
    <hyperlink ref="G193" location="'77'!A1" display="Tabel 70" xr:uid="{00000000-0004-0000-0000-00007D000000}"/>
    <hyperlink ref="G194:G195" location="'77'!A1" display="Tabel 70" xr:uid="{00000000-0004-0000-0000-00007E000000}"/>
    <hyperlink ref="G203" location="'81'!A1" display="Tabel 81" xr:uid="{00000000-0004-0000-0000-00007F000000}"/>
    <hyperlink ref="G204" location="'81'!A1" display="Tabel 81" xr:uid="{00000000-0004-0000-0000-000080000000}"/>
    <hyperlink ref="G205" location="'81'!A1" display="Tabel 81" xr:uid="{00000000-0004-0000-0000-000081000000}"/>
    <hyperlink ref="G206" location="'82'!A1" display="Tabel 82" xr:uid="{00000000-0004-0000-0000-000082000000}"/>
    <hyperlink ref="G212" location="'83'!A1" display="Tabel 83" xr:uid="{00000000-0004-0000-0000-000083000000}"/>
    <hyperlink ref="G202" location="'80'!A1" display="Tabel 80" xr:uid="{00000000-0004-0000-0000-000084000000}"/>
    <hyperlink ref="G197" location="'79 a'!A1" display="Tabel 79a" xr:uid="{00000000-0004-0000-0000-000085000000}"/>
    <hyperlink ref="G198" location="'79 b'!A1" display="Tabel 79b" xr:uid="{00000000-0004-0000-0000-000086000000}"/>
    <hyperlink ref="G199" location="'79 c'!A1" display="Tabel 79c" xr:uid="{00000000-0004-0000-0000-000087000000}"/>
    <hyperlink ref="G207" location="'82'!A1" display="Tabel 82" xr:uid="{00000000-0004-0000-0000-000088000000}"/>
    <hyperlink ref="G208" location="'82'!A1" display="Tabel 82" xr:uid="{00000000-0004-0000-0000-000089000000}"/>
    <hyperlink ref="G209" location="'82'!A1" display="Tabel 82" xr:uid="{00000000-0004-0000-0000-00008A000000}"/>
    <hyperlink ref="G210" location="'82'!A1" display="Tabel 82" xr:uid="{00000000-0004-0000-0000-00008B000000}"/>
    <hyperlink ref="G211" location="'82'!A1" display="Tabel 82" xr:uid="{00000000-0004-0000-0000-00008C000000}"/>
    <hyperlink ref="G213" location="'84'!A1" display="Tabel 84" xr:uid="{00000000-0004-0000-0000-00008D000000}"/>
  </hyperlinks>
  <printOptions horizontalCentered="1"/>
  <pageMargins left="0.74803149606299213" right="0.74803149606299213" top="0.72" bottom="0.55000000000000004" header="0.51181102362204722" footer="0.78740157480314965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W151"/>
  <sheetViews>
    <sheetView showZeros="0" zoomScale="70" zoomScaleNormal="70" workbookViewId="0">
      <pane ySplit="8" topLeftCell="A21" activePane="bottomLeft" state="frozen"/>
      <selection activeCell="G31" sqref="G31"/>
      <selection pane="bottomLeft" activeCell="D18" sqref="D18"/>
    </sheetView>
  </sheetViews>
  <sheetFormatPr defaultColWidth="12.26953125" defaultRowHeight="15.5" x14ac:dyDescent="0.35"/>
  <cols>
    <col min="1" max="1" width="5.7265625" style="3" customWidth="1"/>
    <col min="2" max="4" width="38.81640625" style="3" customWidth="1"/>
    <col min="5" max="5" width="37.7265625" style="3" customWidth="1"/>
    <col min="6" max="243" width="9.1796875" style="3" customWidth="1"/>
    <col min="244" max="244" width="5.7265625" style="3" customWidth="1"/>
    <col min="245" max="246" width="21.7265625" style="3" customWidth="1"/>
    <col min="247" max="249" width="14.26953125" style="3" customWidth="1"/>
    <col min="250" max="257" width="12.26953125" style="3"/>
    <col min="258" max="258" width="5.7265625" style="3" customWidth="1"/>
    <col min="259" max="260" width="38.81640625" style="3" customWidth="1"/>
    <col min="261" max="261" width="37.7265625" style="3" customWidth="1"/>
    <col min="262" max="499" width="9.1796875" style="3" customWidth="1"/>
    <col min="500" max="500" width="5.7265625" style="3" customWidth="1"/>
    <col min="501" max="502" width="21.7265625" style="3" customWidth="1"/>
    <col min="503" max="505" width="14.26953125" style="3" customWidth="1"/>
    <col min="506" max="513" width="12.26953125" style="3"/>
    <col min="514" max="514" width="5.7265625" style="3" customWidth="1"/>
    <col min="515" max="516" width="38.81640625" style="3" customWidth="1"/>
    <col min="517" max="517" width="37.7265625" style="3" customWidth="1"/>
    <col min="518" max="755" width="9.1796875" style="3" customWidth="1"/>
    <col min="756" max="756" width="5.7265625" style="3" customWidth="1"/>
    <col min="757" max="758" width="21.7265625" style="3" customWidth="1"/>
    <col min="759" max="761" width="14.26953125" style="3" customWidth="1"/>
    <col min="762" max="769" width="12.26953125" style="3"/>
    <col min="770" max="770" width="5.7265625" style="3" customWidth="1"/>
    <col min="771" max="772" width="38.81640625" style="3" customWidth="1"/>
    <col min="773" max="773" width="37.7265625" style="3" customWidth="1"/>
    <col min="774" max="1011" width="9.1796875" style="3" customWidth="1"/>
    <col min="1012" max="1012" width="5.7265625" style="3" customWidth="1"/>
    <col min="1013" max="1014" width="21.7265625" style="3" customWidth="1"/>
    <col min="1015" max="1017" width="14.26953125" style="3" customWidth="1"/>
    <col min="1018" max="1025" width="12.26953125" style="3"/>
    <col min="1026" max="1026" width="5.7265625" style="3" customWidth="1"/>
    <col min="1027" max="1028" width="38.81640625" style="3" customWidth="1"/>
    <col min="1029" max="1029" width="37.7265625" style="3" customWidth="1"/>
    <col min="1030" max="1267" width="9.1796875" style="3" customWidth="1"/>
    <col min="1268" max="1268" width="5.7265625" style="3" customWidth="1"/>
    <col min="1269" max="1270" width="21.7265625" style="3" customWidth="1"/>
    <col min="1271" max="1273" width="14.26953125" style="3" customWidth="1"/>
    <col min="1274" max="1281" width="12.26953125" style="3"/>
    <col min="1282" max="1282" width="5.7265625" style="3" customWidth="1"/>
    <col min="1283" max="1284" width="38.81640625" style="3" customWidth="1"/>
    <col min="1285" max="1285" width="37.7265625" style="3" customWidth="1"/>
    <col min="1286" max="1523" width="9.1796875" style="3" customWidth="1"/>
    <col min="1524" max="1524" width="5.7265625" style="3" customWidth="1"/>
    <col min="1525" max="1526" width="21.7265625" style="3" customWidth="1"/>
    <col min="1527" max="1529" width="14.26953125" style="3" customWidth="1"/>
    <col min="1530" max="1537" width="12.26953125" style="3"/>
    <col min="1538" max="1538" width="5.7265625" style="3" customWidth="1"/>
    <col min="1539" max="1540" width="38.81640625" style="3" customWidth="1"/>
    <col min="1541" max="1541" width="37.7265625" style="3" customWidth="1"/>
    <col min="1542" max="1779" width="9.1796875" style="3" customWidth="1"/>
    <col min="1780" max="1780" width="5.7265625" style="3" customWidth="1"/>
    <col min="1781" max="1782" width="21.7265625" style="3" customWidth="1"/>
    <col min="1783" max="1785" width="14.26953125" style="3" customWidth="1"/>
    <col min="1786" max="1793" width="12.26953125" style="3"/>
    <col min="1794" max="1794" width="5.7265625" style="3" customWidth="1"/>
    <col min="1795" max="1796" width="38.81640625" style="3" customWidth="1"/>
    <col min="1797" max="1797" width="37.7265625" style="3" customWidth="1"/>
    <col min="1798" max="2035" width="9.1796875" style="3" customWidth="1"/>
    <col min="2036" max="2036" width="5.7265625" style="3" customWidth="1"/>
    <col min="2037" max="2038" width="21.7265625" style="3" customWidth="1"/>
    <col min="2039" max="2041" width="14.26953125" style="3" customWidth="1"/>
    <col min="2042" max="2049" width="12.26953125" style="3"/>
    <col min="2050" max="2050" width="5.7265625" style="3" customWidth="1"/>
    <col min="2051" max="2052" width="38.81640625" style="3" customWidth="1"/>
    <col min="2053" max="2053" width="37.7265625" style="3" customWidth="1"/>
    <col min="2054" max="2291" width="9.1796875" style="3" customWidth="1"/>
    <col min="2292" max="2292" width="5.7265625" style="3" customWidth="1"/>
    <col min="2293" max="2294" width="21.7265625" style="3" customWidth="1"/>
    <col min="2295" max="2297" width="14.26953125" style="3" customWidth="1"/>
    <col min="2298" max="2305" width="12.26953125" style="3"/>
    <col min="2306" max="2306" width="5.7265625" style="3" customWidth="1"/>
    <col min="2307" max="2308" width="38.81640625" style="3" customWidth="1"/>
    <col min="2309" max="2309" width="37.7265625" style="3" customWidth="1"/>
    <col min="2310" max="2547" width="9.1796875" style="3" customWidth="1"/>
    <col min="2548" max="2548" width="5.7265625" style="3" customWidth="1"/>
    <col min="2549" max="2550" width="21.7265625" style="3" customWidth="1"/>
    <col min="2551" max="2553" width="14.26953125" style="3" customWidth="1"/>
    <col min="2554" max="2561" width="12.26953125" style="3"/>
    <col min="2562" max="2562" width="5.7265625" style="3" customWidth="1"/>
    <col min="2563" max="2564" width="38.81640625" style="3" customWidth="1"/>
    <col min="2565" max="2565" width="37.7265625" style="3" customWidth="1"/>
    <col min="2566" max="2803" width="9.1796875" style="3" customWidth="1"/>
    <col min="2804" max="2804" width="5.7265625" style="3" customWidth="1"/>
    <col min="2805" max="2806" width="21.7265625" style="3" customWidth="1"/>
    <col min="2807" max="2809" width="14.26953125" style="3" customWidth="1"/>
    <col min="2810" max="2817" width="12.26953125" style="3"/>
    <col min="2818" max="2818" width="5.7265625" style="3" customWidth="1"/>
    <col min="2819" max="2820" width="38.81640625" style="3" customWidth="1"/>
    <col min="2821" max="2821" width="37.7265625" style="3" customWidth="1"/>
    <col min="2822" max="3059" width="9.1796875" style="3" customWidth="1"/>
    <col min="3060" max="3060" width="5.7265625" style="3" customWidth="1"/>
    <col min="3061" max="3062" width="21.7265625" style="3" customWidth="1"/>
    <col min="3063" max="3065" width="14.26953125" style="3" customWidth="1"/>
    <col min="3066" max="3073" width="12.26953125" style="3"/>
    <col min="3074" max="3074" width="5.7265625" style="3" customWidth="1"/>
    <col min="3075" max="3076" width="38.81640625" style="3" customWidth="1"/>
    <col min="3077" max="3077" width="37.7265625" style="3" customWidth="1"/>
    <col min="3078" max="3315" width="9.1796875" style="3" customWidth="1"/>
    <col min="3316" max="3316" width="5.7265625" style="3" customWidth="1"/>
    <col min="3317" max="3318" width="21.7265625" style="3" customWidth="1"/>
    <col min="3319" max="3321" width="14.26953125" style="3" customWidth="1"/>
    <col min="3322" max="3329" width="12.26953125" style="3"/>
    <col min="3330" max="3330" width="5.7265625" style="3" customWidth="1"/>
    <col min="3331" max="3332" width="38.81640625" style="3" customWidth="1"/>
    <col min="3333" max="3333" width="37.7265625" style="3" customWidth="1"/>
    <col min="3334" max="3571" width="9.1796875" style="3" customWidth="1"/>
    <col min="3572" max="3572" width="5.7265625" style="3" customWidth="1"/>
    <col min="3573" max="3574" width="21.7265625" style="3" customWidth="1"/>
    <col min="3575" max="3577" width="14.26953125" style="3" customWidth="1"/>
    <col min="3578" max="3585" width="12.26953125" style="3"/>
    <col min="3586" max="3586" width="5.7265625" style="3" customWidth="1"/>
    <col min="3587" max="3588" width="38.81640625" style="3" customWidth="1"/>
    <col min="3589" max="3589" width="37.7265625" style="3" customWidth="1"/>
    <col min="3590" max="3827" width="9.1796875" style="3" customWidth="1"/>
    <col min="3828" max="3828" width="5.7265625" style="3" customWidth="1"/>
    <col min="3829" max="3830" width="21.7265625" style="3" customWidth="1"/>
    <col min="3831" max="3833" width="14.26953125" style="3" customWidth="1"/>
    <col min="3834" max="3841" width="12.26953125" style="3"/>
    <col min="3842" max="3842" width="5.7265625" style="3" customWidth="1"/>
    <col min="3843" max="3844" width="38.81640625" style="3" customWidth="1"/>
    <col min="3845" max="3845" width="37.7265625" style="3" customWidth="1"/>
    <col min="3846" max="4083" width="9.1796875" style="3" customWidth="1"/>
    <col min="4084" max="4084" width="5.7265625" style="3" customWidth="1"/>
    <col min="4085" max="4086" width="21.7265625" style="3" customWidth="1"/>
    <col min="4087" max="4089" width="14.26953125" style="3" customWidth="1"/>
    <col min="4090" max="4097" width="12.26953125" style="3"/>
    <col min="4098" max="4098" width="5.7265625" style="3" customWidth="1"/>
    <col min="4099" max="4100" width="38.81640625" style="3" customWidth="1"/>
    <col min="4101" max="4101" width="37.7265625" style="3" customWidth="1"/>
    <col min="4102" max="4339" width="9.1796875" style="3" customWidth="1"/>
    <col min="4340" max="4340" width="5.7265625" style="3" customWidth="1"/>
    <col min="4341" max="4342" width="21.7265625" style="3" customWidth="1"/>
    <col min="4343" max="4345" width="14.26953125" style="3" customWidth="1"/>
    <col min="4346" max="4353" width="12.26953125" style="3"/>
    <col min="4354" max="4354" width="5.7265625" style="3" customWidth="1"/>
    <col min="4355" max="4356" width="38.81640625" style="3" customWidth="1"/>
    <col min="4357" max="4357" width="37.7265625" style="3" customWidth="1"/>
    <col min="4358" max="4595" width="9.1796875" style="3" customWidth="1"/>
    <col min="4596" max="4596" width="5.7265625" style="3" customWidth="1"/>
    <col min="4597" max="4598" width="21.7265625" style="3" customWidth="1"/>
    <col min="4599" max="4601" width="14.26953125" style="3" customWidth="1"/>
    <col min="4602" max="4609" width="12.26953125" style="3"/>
    <col min="4610" max="4610" width="5.7265625" style="3" customWidth="1"/>
    <col min="4611" max="4612" width="38.81640625" style="3" customWidth="1"/>
    <col min="4613" max="4613" width="37.7265625" style="3" customWidth="1"/>
    <col min="4614" max="4851" width="9.1796875" style="3" customWidth="1"/>
    <col min="4852" max="4852" width="5.7265625" style="3" customWidth="1"/>
    <col min="4853" max="4854" width="21.7265625" style="3" customWidth="1"/>
    <col min="4855" max="4857" width="14.26953125" style="3" customWidth="1"/>
    <col min="4858" max="4865" width="12.26953125" style="3"/>
    <col min="4866" max="4866" width="5.7265625" style="3" customWidth="1"/>
    <col min="4867" max="4868" width="38.81640625" style="3" customWidth="1"/>
    <col min="4869" max="4869" width="37.7265625" style="3" customWidth="1"/>
    <col min="4870" max="5107" width="9.1796875" style="3" customWidth="1"/>
    <col min="5108" max="5108" width="5.7265625" style="3" customWidth="1"/>
    <col min="5109" max="5110" width="21.7265625" style="3" customWidth="1"/>
    <col min="5111" max="5113" width="14.26953125" style="3" customWidth="1"/>
    <col min="5114" max="5121" width="12.26953125" style="3"/>
    <col min="5122" max="5122" width="5.7265625" style="3" customWidth="1"/>
    <col min="5123" max="5124" width="38.81640625" style="3" customWidth="1"/>
    <col min="5125" max="5125" width="37.7265625" style="3" customWidth="1"/>
    <col min="5126" max="5363" width="9.1796875" style="3" customWidth="1"/>
    <col min="5364" max="5364" width="5.7265625" style="3" customWidth="1"/>
    <col min="5365" max="5366" width="21.7265625" style="3" customWidth="1"/>
    <col min="5367" max="5369" width="14.26953125" style="3" customWidth="1"/>
    <col min="5370" max="5377" width="12.26953125" style="3"/>
    <col min="5378" max="5378" width="5.7265625" style="3" customWidth="1"/>
    <col min="5379" max="5380" width="38.81640625" style="3" customWidth="1"/>
    <col min="5381" max="5381" width="37.7265625" style="3" customWidth="1"/>
    <col min="5382" max="5619" width="9.1796875" style="3" customWidth="1"/>
    <col min="5620" max="5620" width="5.7265625" style="3" customWidth="1"/>
    <col min="5621" max="5622" width="21.7265625" style="3" customWidth="1"/>
    <col min="5623" max="5625" width="14.26953125" style="3" customWidth="1"/>
    <col min="5626" max="5633" width="12.26953125" style="3"/>
    <col min="5634" max="5634" width="5.7265625" style="3" customWidth="1"/>
    <col min="5635" max="5636" width="38.81640625" style="3" customWidth="1"/>
    <col min="5637" max="5637" width="37.7265625" style="3" customWidth="1"/>
    <col min="5638" max="5875" width="9.1796875" style="3" customWidth="1"/>
    <col min="5876" max="5876" width="5.7265625" style="3" customWidth="1"/>
    <col min="5877" max="5878" width="21.7265625" style="3" customWidth="1"/>
    <col min="5879" max="5881" width="14.26953125" style="3" customWidth="1"/>
    <col min="5882" max="5889" width="12.26953125" style="3"/>
    <col min="5890" max="5890" width="5.7265625" style="3" customWidth="1"/>
    <col min="5891" max="5892" width="38.81640625" style="3" customWidth="1"/>
    <col min="5893" max="5893" width="37.7265625" style="3" customWidth="1"/>
    <col min="5894" max="6131" width="9.1796875" style="3" customWidth="1"/>
    <col min="6132" max="6132" width="5.7265625" style="3" customWidth="1"/>
    <col min="6133" max="6134" width="21.7265625" style="3" customWidth="1"/>
    <col min="6135" max="6137" width="14.26953125" style="3" customWidth="1"/>
    <col min="6138" max="6145" width="12.26953125" style="3"/>
    <col min="6146" max="6146" width="5.7265625" style="3" customWidth="1"/>
    <col min="6147" max="6148" width="38.81640625" style="3" customWidth="1"/>
    <col min="6149" max="6149" width="37.7265625" style="3" customWidth="1"/>
    <col min="6150" max="6387" width="9.1796875" style="3" customWidth="1"/>
    <col min="6388" max="6388" width="5.7265625" style="3" customWidth="1"/>
    <col min="6389" max="6390" width="21.7265625" style="3" customWidth="1"/>
    <col min="6391" max="6393" width="14.26953125" style="3" customWidth="1"/>
    <col min="6394" max="6401" width="12.26953125" style="3"/>
    <col min="6402" max="6402" width="5.7265625" style="3" customWidth="1"/>
    <col min="6403" max="6404" width="38.81640625" style="3" customWidth="1"/>
    <col min="6405" max="6405" width="37.7265625" style="3" customWidth="1"/>
    <col min="6406" max="6643" width="9.1796875" style="3" customWidth="1"/>
    <col min="6644" max="6644" width="5.7265625" style="3" customWidth="1"/>
    <col min="6645" max="6646" width="21.7265625" style="3" customWidth="1"/>
    <col min="6647" max="6649" width="14.26953125" style="3" customWidth="1"/>
    <col min="6650" max="6657" width="12.26953125" style="3"/>
    <col min="6658" max="6658" width="5.7265625" style="3" customWidth="1"/>
    <col min="6659" max="6660" width="38.81640625" style="3" customWidth="1"/>
    <col min="6661" max="6661" width="37.7265625" style="3" customWidth="1"/>
    <col min="6662" max="6899" width="9.1796875" style="3" customWidth="1"/>
    <col min="6900" max="6900" width="5.7265625" style="3" customWidth="1"/>
    <col min="6901" max="6902" width="21.7265625" style="3" customWidth="1"/>
    <col min="6903" max="6905" width="14.26953125" style="3" customWidth="1"/>
    <col min="6906" max="6913" width="12.26953125" style="3"/>
    <col min="6914" max="6914" width="5.7265625" style="3" customWidth="1"/>
    <col min="6915" max="6916" width="38.81640625" style="3" customWidth="1"/>
    <col min="6917" max="6917" width="37.7265625" style="3" customWidth="1"/>
    <col min="6918" max="7155" width="9.1796875" style="3" customWidth="1"/>
    <col min="7156" max="7156" width="5.7265625" style="3" customWidth="1"/>
    <col min="7157" max="7158" width="21.7265625" style="3" customWidth="1"/>
    <col min="7159" max="7161" width="14.26953125" style="3" customWidth="1"/>
    <col min="7162" max="7169" width="12.26953125" style="3"/>
    <col min="7170" max="7170" width="5.7265625" style="3" customWidth="1"/>
    <col min="7171" max="7172" width="38.81640625" style="3" customWidth="1"/>
    <col min="7173" max="7173" width="37.7265625" style="3" customWidth="1"/>
    <col min="7174" max="7411" width="9.1796875" style="3" customWidth="1"/>
    <col min="7412" max="7412" width="5.7265625" style="3" customWidth="1"/>
    <col min="7413" max="7414" width="21.7265625" style="3" customWidth="1"/>
    <col min="7415" max="7417" width="14.26953125" style="3" customWidth="1"/>
    <col min="7418" max="7425" width="12.26953125" style="3"/>
    <col min="7426" max="7426" width="5.7265625" style="3" customWidth="1"/>
    <col min="7427" max="7428" width="38.81640625" style="3" customWidth="1"/>
    <col min="7429" max="7429" width="37.7265625" style="3" customWidth="1"/>
    <col min="7430" max="7667" width="9.1796875" style="3" customWidth="1"/>
    <col min="7668" max="7668" width="5.7265625" style="3" customWidth="1"/>
    <col min="7669" max="7670" width="21.7265625" style="3" customWidth="1"/>
    <col min="7671" max="7673" width="14.26953125" style="3" customWidth="1"/>
    <col min="7674" max="7681" width="12.26953125" style="3"/>
    <col min="7682" max="7682" width="5.7265625" style="3" customWidth="1"/>
    <col min="7683" max="7684" width="38.81640625" style="3" customWidth="1"/>
    <col min="7685" max="7685" width="37.7265625" style="3" customWidth="1"/>
    <col min="7686" max="7923" width="9.1796875" style="3" customWidth="1"/>
    <col min="7924" max="7924" width="5.7265625" style="3" customWidth="1"/>
    <col min="7925" max="7926" width="21.7265625" style="3" customWidth="1"/>
    <col min="7927" max="7929" width="14.26953125" style="3" customWidth="1"/>
    <col min="7930" max="7937" width="12.26953125" style="3"/>
    <col min="7938" max="7938" width="5.7265625" style="3" customWidth="1"/>
    <col min="7939" max="7940" width="38.81640625" style="3" customWidth="1"/>
    <col min="7941" max="7941" width="37.7265625" style="3" customWidth="1"/>
    <col min="7942" max="8179" width="9.1796875" style="3" customWidth="1"/>
    <col min="8180" max="8180" width="5.7265625" style="3" customWidth="1"/>
    <col min="8181" max="8182" width="21.7265625" style="3" customWidth="1"/>
    <col min="8183" max="8185" width="14.26953125" style="3" customWidth="1"/>
    <col min="8186" max="8193" width="12.26953125" style="3"/>
    <col min="8194" max="8194" width="5.7265625" style="3" customWidth="1"/>
    <col min="8195" max="8196" width="38.81640625" style="3" customWidth="1"/>
    <col min="8197" max="8197" width="37.7265625" style="3" customWidth="1"/>
    <col min="8198" max="8435" width="9.1796875" style="3" customWidth="1"/>
    <col min="8436" max="8436" width="5.7265625" style="3" customWidth="1"/>
    <col min="8437" max="8438" width="21.7265625" style="3" customWidth="1"/>
    <col min="8439" max="8441" width="14.26953125" style="3" customWidth="1"/>
    <col min="8442" max="8449" width="12.26953125" style="3"/>
    <col min="8450" max="8450" width="5.7265625" style="3" customWidth="1"/>
    <col min="8451" max="8452" width="38.81640625" style="3" customWidth="1"/>
    <col min="8453" max="8453" width="37.7265625" style="3" customWidth="1"/>
    <col min="8454" max="8691" width="9.1796875" style="3" customWidth="1"/>
    <col min="8692" max="8692" width="5.7265625" style="3" customWidth="1"/>
    <col min="8693" max="8694" width="21.7265625" style="3" customWidth="1"/>
    <col min="8695" max="8697" width="14.26953125" style="3" customWidth="1"/>
    <col min="8698" max="8705" width="12.26953125" style="3"/>
    <col min="8706" max="8706" width="5.7265625" style="3" customWidth="1"/>
    <col min="8707" max="8708" width="38.81640625" style="3" customWidth="1"/>
    <col min="8709" max="8709" width="37.7265625" style="3" customWidth="1"/>
    <col min="8710" max="8947" width="9.1796875" style="3" customWidth="1"/>
    <col min="8948" max="8948" width="5.7265625" style="3" customWidth="1"/>
    <col min="8949" max="8950" width="21.7265625" style="3" customWidth="1"/>
    <col min="8951" max="8953" width="14.26953125" style="3" customWidth="1"/>
    <col min="8954" max="8961" width="12.26953125" style="3"/>
    <col min="8962" max="8962" width="5.7265625" style="3" customWidth="1"/>
    <col min="8963" max="8964" width="38.81640625" style="3" customWidth="1"/>
    <col min="8965" max="8965" width="37.7265625" style="3" customWidth="1"/>
    <col min="8966" max="9203" width="9.1796875" style="3" customWidth="1"/>
    <col min="9204" max="9204" width="5.7265625" style="3" customWidth="1"/>
    <col min="9205" max="9206" width="21.7265625" style="3" customWidth="1"/>
    <col min="9207" max="9209" width="14.26953125" style="3" customWidth="1"/>
    <col min="9210" max="9217" width="12.26953125" style="3"/>
    <col min="9218" max="9218" width="5.7265625" style="3" customWidth="1"/>
    <col min="9219" max="9220" width="38.81640625" style="3" customWidth="1"/>
    <col min="9221" max="9221" width="37.7265625" style="3" customWidth="1"/>
    <col min="9222" max="9459" width="9.1796875" style="3" customWidth="1"/>
    <col min="9460" max="9460" width="5.7265625" style="3" customWidth="1"/>
    <col min="9461" max="9462" width="21.7265625" style="3" customWidth="1"/>
    <col min="9463" max="9465" width="14.26953125" style="3" customWidth="1"/>
    <col min="9466" max="9473" width="12.26953125" style="3"/>
    <col min="9474" max="9474" width="5.7265625" style="3" customWidth="1"/>
    <col min="9475" max="9476" width="38.81640625" style="3" customWidth="1"/>
    <col min="9477" max="9477" width="37.7265625" style="3" customWidth="1"/>
    <col min="9478" max="9715" width="9.1796875" style="3" customWidth="1"/>
    <col min="9716" max="9716" width="5.7265625" style="3" customWidth="1"/>
    <col min="9717" max="9718" width="21.7265625" style="3" customWidth="1"/>
    <col min="9719" max="9721" width="14.26953125" style="3" customWidth="1"/>
    <col min="9722" max="9729" width="12.26953125" style="3"/>
    <col min="9730" max="9730" width="5.7265625" style="3" customWidth="1"/>
    <col min="9731" max="9732" width="38.81640625" style="3" customWidth="1"/>
    <col min="9733" max="9733" width="37.7265625" style="3" customWidth="1"/>
    <col min="9734" max="9971" width="9.1796875" style="3" customWidth="1"/>
    <col min="9972" max="9972" width="5.7265625" style="3" customWidth="1"/>
    <col min="9973" max="9974" width="21.7265625" style="3" customWidth="1"/>
    <col min="9975" max="9977" width="14.26953125" style="3" customWidth="1"/>
    <col min="9978" max="9985" width="12.26953125" style="3"/>
    <col min="9986" max="9986" width="5.7265625" style="3" customWidth="1"/>
    <col min="9987" max="9988" width="38.81640625" style="3" customWidth="1"/>
    <col min="9989" max="9989" width="37.7265625" style="3" customWidth="1"/>
    <col min="9990" max="10227" width="9.1796875" style="3" customWidth="1"/>
    <col min="10228" max="10228" width="5.7265625" style="3" customWidth="1"/>
    <col min="10229" max="10230" width="21.7265625" style="3" customWidth="1"/>
    <col min="10231" max="10233" width="14.26953125" style="3" customWidth="1"/>
    <col min="10234" max="10241" width="12.26953125" style="3"/>
    <col min="10242" max="10242" width="5.7265625" style="3" customWidth="1"/>
    <col min="10243" max="10244" width="38.81640625" style="3" customWidth="1"/>
    <col min="10245" max="10245" width="37.7265625" style="3" customWidth="1"/>
    <col min="10246" max="10483" width="9.1796875" style="3" customWidth="1"/>
    <col min="10484" max="10484" width="5.7265625" style="3" customWidth="1"/>
    <col min="10485" max="10486" width="21.7265625" style="3" customWidth="1"/>
    <col min="10487" max="10489" width="14.26953125" style="3" customWidth="1"/>
    <col min="10490" max="10497" width="12.26953125" style="3"/>
    <col min="10498" max="10498" width="5.7265625" style="3" customWidth="1"/>
    <col min="10499" max="10500" width="38.81640625" style="3" customWidth="1"/>
    <col min="10501" max="10501" width="37.7265625" style="3" customWidth="1"/>
    <col min="10502" max="10739" width="9.1796875" style="3" customWidth="1"/>
    <col min="10740" max="10740" width="5.7265625" style="3" customWidth="1"/>
    <col min="10741" max="10742" width="21.7265625" style="3" customWidth="1"/>
    <col min="10743" max="10745" width="14.26953125" style="3" customWidth="1"/>
    <col min="10746" max="10753" width="12.26953125" style="3"/>
    <col min="10754" max="10754" width="5.7265625" style="3" customWidth="1"/>
    <col min="10755" max="10756" width="38.81640625" style="3" customWidth="1"/>
    <col min="10757" max="10757" width="37.7265625" style="3" customWidth="1"/>
    <col min="10758" max="10995" width="9.1796875" style="3" customWidth="1"/>
    <col min="10996" max="10996" width="5.7265625" style="3" customWidth="1"/>
    <col min="10997" max="10998" width="21.7265625" style="3" customWidth="1"/>
    <col min="10999" max="11001" width="14.26953125" style="3" customWidth="1"/>
    <col min="11002" max="11009" width="12.26953125" style="3"/>
    <col min="11010" max="11010" width="5.7265625" style="3" customWidth="1"/>
    <col min="11011" max="11012" width="38.81640625" style="3" customWidth="1"/>
    <col min="11013" max="11013" width="37.7265625" style="3" customWidth="1"/>
    <col min="11014" max="11251" width="9.1796875" style="3" customWidth="1"/>
    <col min="11252" max="11252" width="5.7265625" style="3" customWidth="1"/>
    <col min="11253" max="11254" width="21.7265625" style="3" customWidth="1"/>
    <col min="11255" max="11257" width="14.26953125" style="3" customWidth="1"/>
    <col min="11258" max="11265" width="12.26953125" style="3"/>
    <col min="11266" max="11266" width="5.7265625" style="3" customWidth="1"/>
    <col min="11267" max="11268" width="38.81640625" style="3" customWidth="1"/>
    <col min="11269" max="11269" width="37.7265625" style="3" customWidth="1"/>
    <col min="11270" max="11507" width="9.1796875" style="3" customWidth="1"/>
    <col min="11508" max="11508" width="5.7265625" style="3" customWidth="1"/>
    <col min="11509" max="11510" width="21.7265625" style="3" customWidth="1"/>
    <col min="11511" max="11513" width="14.26953125" style="3" customWidth="1"/>
    <col min="11514" max="11521" width="12.26953125" style="3"/>
    <col min="11522" max="11522" width="5.7265625" style="3" customWidth="1"/>
    <col min="11523" max="11524" width="38.81640625" style="3" customWidth="1"/>
    <col min="11525" max="11525" width="37.7265625" style="3" customWidth="1"/>
    <col min="11526" max="11763" width="9.1796875" style="3" customWidth="1"/>
    <col min="11764" max="11764" width="5.7265625" style="3" customWidth="1"/>
    <col min="11765" max="11766" width="21.7265625" style="3" customWidth="1"/>
    <col min="11767" max="11769" width="14.26953125" style="3" customWidth="1"/>
    <col min="11770" max="11777" width="12.26953125" style="3"/>
    <col min="11778" max="11778" width="5.7265625" style="3" customWidth="1"/>
    <col min="11779" max="11780" width="38.81640625" style="3" customWidth="1"/>
    <col min="11781" max="11781" width="37.7265625" style="3" customWidth="1"/>
    <col min="11782" max="12019" width="9.1796875" style="3" customWidth="1"/>
    <col min="12020" max="12020" width="5.7265625" style="3" customWidth="1"/>
    <col min="12021" max="12022" width="21.7265625" style="3" customWidth="1"/>
    <col min="12023" max="12025" width="14.26953125" style="3" customWidth="1"/>
    <col min="12026" max="12033" width="12.26953125" style="3"/>
    <col min="12034" max="12034" width="5.7265625" style="3" customWidth="1"/>
    <col min="12035" max="12036" width="38.81640625" style="3" customWidth="1"/>
    <col min="12037" max="12037" width="37.7265625" style="3" customWidth="1"/>
    <col min="12038" max="12275" width="9.1796875" style="3" customWidth="1"/>
    <col min="12276" max="12276" width="5.7265625" style="3" customWidth="1"/>
    <col min="12277" max="12278" width="21.7265625" style="3" customWidth="1"/>
    <col min="12279" max="12281" width="14.26953125" style="3" customWidth="1"/>
    <col min="12282" max="12289" width="12.26953125" style="3"/>
    <col min="12290" max="12290" width="5.7265625" style="3" customWidth="1"/>
    <col min="12291" max="12292" width="38.81640625" style="3" customWidth="1"/>
    <col min="12293" max="12293" width="37.7265625" style="3" customWidth="1"/>
    <col min="12294" max="12531" width="9.1796875" style="3" customWidth="1"/>
    <col min="12532" max="12532" width="5.7265625" style="3" customWidth="1"/>
    <col min="12533" max="12534" width="21.7265625" style="3" customWidth="1"/>
    <col min="12535" max="12537" width="14.26953125" style="3" customWidth="1"/>
    <col min="12538" max="12545" width="12.26953125" style="3"/>
    <col min="12546" max="12546" width="5.7265625" style="3" customWidth="1"/>
    <col min="12547" max="12548" width="38.81640625" style="3" customWidth="1"/>
    <col min="12549" max="12549" width="37.7265625" style="3" customWidth="1"/>
    <col min="12550" max="12787" width="9.1796875" style="3" customWidth="1"/>
    <col min="12788" max="12788" width="5.7265625" style="3" customWidth="1"/>
    <col min="12789" max="12790" width="21.7265625" style="3" customWidth="1"/>
    <col min="12791" max="12793" width="14.26953125" style="3" customWidth="1"/>
    <col min="12794" max="12801" width="12.26953125" style="3"/>
    <col min="12802" max="12802" width="5.7265625" style="3" customWidth="1"/>
    <col min="12803" max="12804" width="38.81640625" style="3" customWidth="1"/>
    <col min="12805" max="12805" width="37.7265625" style="3" customWidth="1"/>
    <col min="12806" max="13043" width="9.1796875" style="3" customWidth="1"/>
    <col min="13044" max="13044" width="5.7265625" style="3" customWidth="1"/>
    <col min="13045" max="13046" width="21.7265625" style="3" customWidth="1"/>
    <col min="13047" max="13049" width="14.26953125" style="3" customWidth="1"/>
    <col min="13050" max="13057" width="12.26953125" style="3"/>
    <col min="13058" max="13058" width="5.7265625" style="3" customWidth="1"/>
    <col min="13059" max="13060" width="38.81640625" style="3" customWidth="1"/>
    <col min="13061" max="13061" width="37.7265625" style="3" customWidth="1"/>
    <col min="13062" max="13299" width="9.1796875" style="3" customWidth="1"/>
    <col min="13300" max="13300" width="5.7265625" style="3" customWidth="1"/>
    <col min="13301" max="13302" width="21.7265625" style="3" customWidth="1"/>
    <col min="13303" max="13305" width="14.26953125" style="3" customWidth="1"/>
    <col min="13306" max="13313" width="12.26953125" style="3"/>
    <col min="13314" max="13314" width="5.7265625" style="3" customWidth="1"/>
    <col min="13315" max="13316" width="38.81640625" style="3" customWidth="1"/>
    <col min="13317" max="13317" width="37.7265625" style="3" customWidth="1"/>
    <col min="13318" max="13555" width="9.1796875" style="3" customWidth="1"/>
    <col min="13556" max="13556" width="5.7265625" style="3" customWidth="1"/>
    <col min="13557" max="13558" width="21.7265625" style="3" customWidth="1"/>
    <col min="13559" max="13561" width="14.26953125" style="3" customWidth="1"/>
    <col min="13562" max="13569" width="12.26953125" style="3"/>
    <col min="13570" max="13570" width="5.7265625" style="3" customWidth="1"/>
    <col min="13571" max="13572" width="38.81640625" style="3" customWidth="1"/>
    <col min="13573" max="13573" width="37.7265625" style="3" customWidth="1"/>
    <col min="13574" max="13811" width="9.1796875" style="3" customWidth="1"/>
    <col min="13812" max="13812" width="5.7265625" style="3" customWidth="1"/>
    <col min="13813" max="13814" width="21.7265625" style="3" customWidth="1"/>
    <col min="13815" max="13817" width="14.26953125" style="3" customWidth="1"/>
    <col min="13818" max="13825" width="12.26953125" style="3"/>
    <col min="13826" max="13826" width="5.7265625" style="3" customWidth="1"/>
    <col min="13827" max="13828" width="38.81640625" style="3" customWidth="1"/>
    <col min="13829" max="13829" width="37.7265625" style="3" customWidth="1"/>
    <col min="13830" max="14067" width="9.1796875" style="3" customWidth="1"/>
    <col min="14068" max="14068" width="5.7265625" style="3" customWidth="1"/>
    <col min="14069" max="14070" width="21.7265625" style="3" customWidth="1"/>
    <col min="14071" max="14073" width="14.26953125" style="3" customWidth="1"/>
    <col min="14074" max="14081" width="12.26953125" style="3"/>
    <col min="14082" max="14082" width="5.7265625" style="3" customWidth="1"/>
    <col min="14083" max="14084" width="38.81640625" style="3" customWidth="1"/>
    <col min="14085" max="14085" width="37.7265625" style="3" customWidth="1"/>
    <col min="14086" max="14323" width="9.1796875" style="3" customWidth="1"/>
    <col min="14324" max="14324" width="5.7265625" style="3" customWidth="1"/>
    <col min="14325" max="14326" width="21.7265625" style="3" customWidth="1"/>
    <col min="14327" max="14329" width="14.26953125" style="3" customWidth="1"/>
    <col min="14330" max="14337" width="12.26953125" style="3"/>
    <col min="14338" max="14338" width="5.7265625" style="3" customWidth="1"/>
    <col min="14339" max="14340" width="38.81640625" style="3" customWidth="1"/>
    <col min="14341" max="14341" width="37.7265625" style="3" customWidth="1"/>
    <col min="14342" max="14579" width="9.1796875" style="3" customWidth="1"/>
    <col min="14580" max="14580" width="5.7265625" style="3" customWidth="1"/>
    <col min="14581" max="14582" width="21.7265625" style="3" customWidth="1"/>
    <col min="14583" max="14585" width="14.26953125" style="3" customWidth="1"/>
    <col min="14586" max="14593" width="12.26953125" style="3"/>
    <col min="14594" max="14594" width="5.7265625" style="3" customWidth="1"/>
    <col min="14595" max="14596" width="38.81640625" style="3" customWidth="1"/>
    <col min="14597" max="14597" width="37.7265625" style="3" customWidth="1"/>
    <col min="14598" max="14835" width="9.1796875" style="3" customWidth="1"/>
    <col min="14836" max="14836" width="5.7265625" style="3" customWidth="1"/>
    <col min="14837" max="14838" width="21.7265625" style="3" customWidth="1"/>
    <col min="14839" max="14841" width="14.26953125" style="3" customWidth="1"/>
    <col min="14842" max="14849" width="12.26953125" style="3"/>
    <col min="14850" max="14850" width="5.7265625" style="3" customWidth="1"/>
    <col min="14851" max="14852" width="38.81640625" style="3" customWidth="1"/>
    <col min="14853" max="14853" width="37.7265625" style="3" customWidth="1"/>
    <col min="14854" max="15091" width="9.1796875" style="3" customWidth="1"/>
    <col min="15092" max="15092" width="5.7265625" style="3" customWidth="1"/>
    <col min="15093" max="15094" width="21.7265625" style="3" customWidth="1"/>
    <col min="15095" max="15097" width="14.26953125" style="3" customWidth="1"/>
    <col min="15098" max="15105" width="12.26953125" style="3"/>
    <col min="15106" max="15106" width="5.7265625" style="3" customWidth="1"/>
    <col min="15107" max="15108" width="38.81640625" style="3" customWidth="1"/>
    <col min="15109" max="15109" width="37.7265625" style="3" customWidth="1"/>
    <col min="15110" max="15347" width="9.1796875" style="3" customWidth="1"/>
    <col min="15348" max="15348" width="5.7265625" style="3" customWidth="1"/>
    <col min="15349" max="15350" width="21.7265625" style="3" customWidth="1"/>
    <col min="15351" max="15353" width="14.26953125" style="3" customWidth="1"/>
    <col min="15354" max="15361" width="12.26953125" style="3"/>
    <col min="15362" max="15362" width="5.7265625" style="3" customWidth="1"/>
    <col min="15363" max="15364" width="38.81640625" style="3" customWidth="1"/>
    <col min="15365" max="15365" width="37.7265625" style="3" customWidth="1"/>
    <col min="15366" max="15603" width="9.1796875" style="3" customWidth="1"/>
    <col min="15604" max="15604" width="5.7265625" style="3" customWidth="1"/>
    <col min="15605" max="15606" width="21.7265625" style="3" customWidth="1"/>
    <col min="15607" max="15609" width="14.26953125" style="3" customWidth="1"/>
    <col min="15610" max="15617" width="12.26953125" style="3"/>
    <col min="15618" max="15618" width="5.7265625" style="3" customWidth="1"/>
    <col min="15619" max="15620" width="38.81640625" style="3" customWidth="1"/>
    <col min="15621" max="15621" width="37.7265625" style="3" customWidth="1"/>
    <col min="15622" max="15859" width="9.1796875" style="3" customWidth="1"/>
    <col min="15860" max="15860" width="5.7265625" style="3" customWidth="1"/>
    <col min="15861" max="15862" width="21.7265625" style="3" customWidth="1"/>
    <col min="15863" max="15865" width="14.26953125" style="3" customWidth="1"/>
    <col min="15866" max="15873" width="12.26953125" style="3"/>
    <col min="15874" max="15874" width="5.7265625" style="3" customWidth="1"/>
    <col min="15875" max="15876" width="38.81640625" style="3" customWidth="1"/>
    <col min="15877" max="15877" width="37.7265625" style="3" customWidth="1"/>
    <col min="15878" max="16115" width="9.1796875" style="3" customWidth="1"/>
    <col min="16116" max="16116" width="5.7265625" style="3" customWidth="1"/>
    <col min="16117" max="16118" width="21.7265625" style="3" customWidth="1"/>
    <col min="16119" max="16121" width="14.26953125" style="3" customWidth="1"/>
    <col min="16122" max="16129" width="12.26953125" style="3"/>
    <col min="16130" max="16130" width="5.7265625" style="3" customWidth="1"/>
    <col min="16131" max="16132" width="38.81640625" style="3" customWidth="1"/>
    <col min="16133" max="16133" width="37.7265625" style="3" customWidth="1"/>
    <col min="16134" max="16371" width="9.1796875" style="3" customWidth="1"/>
    <col min="16372" max="16372" width="5.7265625" style="3" customWidth="1"/>
    <col min="16373" max="16374" width="21.7265625" style="3" customWidth="1"/>
    <col min="16375" max="16377" width="14.26953125" style="3" customWidth="1"/>
    <col min="16378" max="16384" width="12.26953125" style="3"/>
  </cols>
  <sheetData>
    <row r="1" spans="1:257" x14ac:dyDescent="0.35">
      <c r="A1" s="1" t="s">
        <v>584</v>
      </c>
      <c r="B1" s="231"/>
      <c r="C1" s="231"/>
      <c r="D1" s="240"/>
    </row>
    <row r="2" spans="1:257" x14ac:dyDescent="0.35">
      <c r="A2" s="230" t="s">
        <v>58</v>
      </c>
      <c r="B2" s="230"/>
      <c r="C2" s="230"/>
    </row>
    <row r="3" spans="1:257" ht="15" customHeight="1" x14ac:dyDescent="0.35">
      <c r="A3" s="2" t="s">
        <v>585</v>
      </c>
      <c r="B3" s="2"/>
      <c r="C3" s="2"/>
      <c r="D3" s="2"/>
      <c r="E3" s="2"/>
    </row>
    <row r="4" spans="1:257" ht="15" customHeight="1" x14ac:dyDescent="0.35">
      <c r="A4" s="2"/>
      <c r="D4" s="28" t="s">
        <v>561</v>
      </c>
      <c r="E4" s="7"/>
    </row>
    <row r="5" spans="1:257" ht="15" customHeight="1" x14ac:dyDescent="0.35">
      <c r="A5" s="2"/>
      <c r="D5" s="124" t="s">
        <v>762</v>
      </c>
      <c r="E5" s="7"/>
    </row>
    <row r="6" spans="1:257" ht="15" customHeight="1" thickBot="1" x14ac:dyDescent="0.4">
      <c r="A6" s="8"/>
      <c r="B6" s="8"/>
      <c r="C6" s="8"/>
      <c r="D6" s="8"/>
      <c r="E6" s="8"/>
    </row>
    <row r="7" spans="1:257" ht="45" customHeight="1" x14ac:dyDescent="0.35">
      <c r="A7" s="10" t="s">
        <v>5</v>
      </c>
      <c r="B7" s="10" t="s">
        <v>6</v>
      </c>
      <c r="C7" s="10" t="s">
        <v>1615</v>
      </c>
      <c r="D7" s="10" t="s">
        <v>61</v>
      </c>
      <c r="E7" s="127" t="s">
        <v>586</v>
      </c>
    </row>
    <row r="8" spans="1:257" s="15" customFormat="1" ht="14.25" customHeight="1" x14ac:dyDescent="0.35">
      <c r="A8" s="13">
        <v>1</v>
      </c>
      <c r="B8" s="295">
        <v>2</v>
      </c>
      <c r="C8" s="295"/>
      <c r="D8" s="295">
        <v>3</v>
      </c>
      <c r="E8" s="13">
        <v>4</v>
      </c>
      <c r="F8" s="296"/>
    </row>
    <row r="9" spans="1:257" s="299" customFormat="1" ht="15" customHeight="1" x14ac:dyDescent="0.35">
      <c r="A9" s="37">
        <v>1</v>
      </c>
      <c r="B9" s="297" t="s">
        <v>587</v>
      </c>
      <c r="C9" s="1569" t="s">
        <v>1604</v>
      </c>
      <c r="D9" s="297" t="s">
        <v>587</v>
      </c>
      <c r="E9" s="298" t="s">
        <v>588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s="301" customFormat="1" ht="15" customHeight="1" x14ac:dyDescent="0.35">
      <c r="A10" s="37">
        <v>2</v>
      </c>
      <c r="B10" s="17" t="s">
        <v>108</v>
      </c>
      <c r="C10" s="1569" t="s">
        <v>1606</v>
      </c>
      <c r="D10" s="17" t="s">
        <v>589</v>
      </c>
      <c r="E10" s="300" t="s">
        <v>588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s="301" customFormat="1" ht="15" customHeight="1" x14ac:dyDescent="0.35">
      <c r="A11" s="37">
        <v>3</v>
      </c>
      <c r="B11" s="17" t="s">
        <v>106</v>
      </c>
      <c r="C11" s="1569" t="s">
        <v>1605</v>
      </c>
      <c r="D11" s="17" t="s">
        <v>590</v>
      </c>
      <c r="E11" s="300" t="s">
        <v>588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</row>
    <row r="12" spans="1:257" s="301" customFormat="1" ht="15" customHeight="1" x14ac:dyDescent="0.35">
      <c r="A12" s="37">
        <v>4</v>
      </c>
      <c r="B12" s="17" t="s">
        <v>109</v>
      </c>
      <c r="C12" s="1569" t="s">
        <v>1597</v>
      </c>
      <c r="D12" s="17" t="s">
        <v>109</v>
      </c>
      <c r="E12" s="300" t="s">
        <v>588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</row>
    <row r="13" spans="1:257" s="301" customFormat="1" ht="15" customHeight="1" x14ac:dyDescent="0.35">
      <c r="A13" s="37">
        <v>5</v>
      </c>
      <c r="B13" s="17" t="s">
        <v>104</v>
      </c>
      <c r="C13" s="1569" t="s">
        <v>1610</v>
      </c>
      <c r="D13" s="17" t="s">
        <v>104</v>
      </c>
      <c r="E13" s="300" t="s">
        <v>588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</row>
    <row r="14" spans="1:257" s="301" customFormat="1" ht="15" customHeight="1" x14ac:dyDescent="0.35">
      <c r="A14" s="37">
        <v>6</v>
      </c>
      <c r="B14" s="17" t="s">
        <v>105</v>
      </c>
      <c r="C14" s="1569" t="s">
        <v>1611</v>
      </c>
      <c r="D14" s="17" t="s">
        <v>591</v>
      </c>
      <c r="E14" s="300" t="s">
        <v>588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</row>
    <row r="15" spans="1:257" s="301" customFormat="1" ht="15" customHeight="1" x14ac:dyDescent="0.35">
      <c r="A15" s="37">
        <v>7</v>
      </c>
      <c r="B15" s="17" t="s">
        <v>103</v>
      </c>
      <c r="C15" s="1569" t="s">
        <v>1612</v>
      </c>
      <c r="D15" s="17" t="s">
        <v>103</v>
      </c>
      <c r="E15" s="300" t="s">
        <v>588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 s="301" customFormat="1" ht="15" customHeight="1" x14ac:dyDescent="0.35">
      <c r="A16" s="37">
        <v>8</v>
      </c>
      <c r="B16" s="17" t="s">
        <v>110</v>
      </c>
      <c r="C16" s="1569" t="s">
        <v>1596</v>
      </c>
      <c r="D16" s="17" t="s">
        <v>592</v>
      </c>
      <c r="E16" s="300" t="s">
        <v>588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s="301" customFormat="1" ht="15" customHeight="1" x14ac:dyDescent="0.35">
      <c r="A17" s="37">
        <v>9</v>
      </c>
      <c r="B17" s="17" t="s">
        <v>112</v>
      </c>
      <c r="C17" s="1569" t="s">
        <v>1600</v>
      </c>
      <c r="D17" s="17" t="s">
        <v>112</v>
      </c>
      <c r="E17" s="300" t="s">
        <v>588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 s="301" customFormat="1" ht="15" customHeight="1" x14ac:dyDescent="0.35">
      <c r="A18" s="37">
        <v>10</v>
      </c>
      <c r="B18" s="17" t="s">
        <v>111</v>
      </c>
      <c r="C18" s="1569" t="s">
        <v>1598</v>
      </c>
      <c r="D18" s="17" t="s">
        <v>111</v>
      </c>
      <c r="E18" s="300" t="s">
        <v>588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 s="301" customFormat="1" ht="15" customHeight="1" x14ac:dyDescent="0.35">
      <c r="A19" s="37">
        <v>11</v>
      </c>
      <c r="B19" s="17" t="s">
        <v>98</v>
      </c>
      <c r="C19" s="1569" t="s">
        <v>1602</v>
      </c>
      <c r="D19" s="17" t="s">
        <v>98</v>
      </c>
      <c r="E19" s="300" t="s">
        <v>588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s="301" customFormat="1" ht="15" customHeight="1" x14ac:dyDescent="0.35">
      <c r="A20" s="37">
        <v>12</v>
      </c>
      <c r="B20" s="17" t="s">
        <v>99</v>
      </c>
      <c r="C20" s="1569" t="s">
        <v>1603</v>
      </c>
      <c r="D20" s="17" t="s">
        <v>593</v>
      </c>
      <c r="E20" s="300" t="s">
        <v>588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 s="301" customFormat="1" ht="15" customHeight="1" x14ac:dyDescent="0.35">
      <c r="A21" s="37">
        <v>13</v>
      </c>
      <c r="B21" s="17" t="s">
        <v>116</v>
      </c>
      <c r="C21" s="1569" t="s">
        <v>1614</v>
      </c>
      <c r="D21" s="17" t="s">
        <v>116</v>
      </c>
      <c r="E21" s="300" t="s">
        <v>588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 s="301" customFormat="1" ht="15" customHeight="1" x14ac:dyDescent="0.35">
      <c r="A22" s="37">
        <v>14</v>
      </c>
      <c r="B22" s="17" t="s">
        <v>113</v>
      </c>
      <c r="C22" s="1569" t="s">
        <v>1601</v>
      </c>
      <c r="D22" s="17" t="s">
        <v>113</v>
      </c>
      <c r="E22" s="300" t="s">
        <v>588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 s="301" customFormat="1" ht="15" customHeight="1" x14ac:dyDescent="0.35">
      <c r="A23" s="37">
        <v>15</v>
      </c>
      <c r="B23" s="17" t="s">
        <v>115</v>
      </c>
      <c r="C23" s="1569" t="s">
        <v>1613</v>
      </c>
      <c r="D23" s="17" t="s">
        <v>594</v>
      </c>
      <c r="E23" s="300" t="s">
        <v>588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 s="301" customFormat="1" ht="15" customHeight="1" x14ac:dyDescent="0.35">
      <c r="A24" s="37">
        <v>16</v>
      </c>
      <c r="B24" s="17"/>
      <c r="C24" s="1569" t="s">
        <v>1613</v>
      </c>
      <c r="D24" s="17" t="s">
        <v>595</v>
      </c>
      <c r="E24" s="300" t="s">
        <v>588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 s="301" customFormat="1" ht="15" customHeight="1" x14ac:dyDescent="0.35">
      <c r="A25" s="37" t="s">
        <v>596</v>
      </c>
      <c r="B25" s="17"/>
      <c r="C25" s="1569" t="s">
        <v>1613</v>
      </c>
      <c r="D25" s="17" t="s">
        <v>597</v>
      </c>
      <c r="E25" s="300" t="s">
        <v>588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 s="301" customFormat="1" ht="15" customHeight="1" x14ac:dyDescent="0.35">
      <c r="A26" s="37">
        <v>18</v>
      </c>
      <c r="B26" s="17" t="s">
        <v>100</v>
      </c>
      <c r="C26" s="1569" t="s">
        <v>1609</v>
      </c>
      <c r="D26" s="17" t="s">
        <v>100</v>
      </c>
      <c r="E26" s="300" t="s">
        <v>588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 s="301" customFormat="1" ht="15" customHeight="1" x14ac:dyDescent="0.35">
      <c r="A27" s="37">
        <v>19</v>
      </c>
      <c r="B27" s="17" t="s">
        <v>101</v>
      </c>
      <c r="C27" s="1569" t="s">
        <v>1607</v>
      </c>
      <c r="D27" s="17" t="s">
        <v>101</v>
      </c>
      <c r="E27" s="300" t="s">
        <v>588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s="301" customFormat="1" ht="15" customHeight="1" x14ac:dyDescent="0.35">
      <c r="A28" s="37">
        <v>20</v>
      </c>
      <c r="B28" s="17" t="s">
        <v>114</v>
      </c>
      <c r="C28" s="1569" t="s">
        <v>1599</v>
      </c>
      <c r="D28" s="17" t="s">
        <v>114</v>
      </c>
      <c r="E28" s="300" t="s">
        <v>588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 s="301" customFormat="1" ht="15" customHeight="1" x14ac:dyDescent="0.35">
      <c r="A29" s="16">
        <v>21</v>
      </c>
      <c r="B29" s="17" t="s">
        <v>598</v>
      </c>
      <c r="C29" s="1569" t="s">
        <v>1608</v>
      </c>
      <c r="D29" s="17" t="s">
        <v>599</v>
      </c>
      <c r="E29" s="300" t="s">
        <v>588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s="301" customFormat="1" ht="15" customHeight="1" x14ac:dyDescent="0.35">
      <c r="A30" s="16">
        <v>22</v>
      </c>
      <c r="B30" s="17"/>
      <c r="C30" s="17"/>
      <c r="D30" s="17"/>
      <c r="E30" s="30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s="301" customFormat="1" ht="15" customHeight="1" x14ac:dyDescent="0.35">
      <c r="A31" s="16">
        <v>23</v>
      </c>
      <c r="B31" s="17"/>
      <c r="C31" s="17"/>
      <c r="D31" s="17"/>
      <c r="E31" s="30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s="301" customFormat="1" ht="17.149999999999999" customHeight="1" x14ac:dyDescent="0.35">
      <c r="A32" s="1639"/>
      <c r="B32" s="1640"/>
      <c r="C32" s="1640"/>
      <c r="D32" s="1641"/>
      <c r="E32" s="256">
        <f>COUNTIF(E9:E31,"V")</f>
        <v>21</v>
      </c>
      <c r="F32" s="3"/>
      <c r="G32" s="3"/>
      <c r="H32" s="3">
        <f>SUM(H23:H31)</f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s="301" customFormat="1" ht="17.149999999999999" customHeight="1" x14ac:dyDescent="0.35">
      <c r="A33" s="1639" t="s">
        <v>600</v>
      </c>
      <c r="B33" s="1640"/>
      <c r="C33" s="1640"/>
      <c r="D33" s="1641"/>
      <c r="E33" s="256">
        <f>COUNTA(E9:E31)</f>
        <v>21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s="301" customFormat="1" ht="17.149999999999999" customHeight="1" thickBot="1" x14ac:dyDescent="0.4">
      <c r="A34" s="1633" t="s">
        <v>601</v>
      </c>
      <c r="B34" s="1634"/>
      <c r="C34" s="1634"/>
      <c r="D34" s="1642"/>
      <c r="E34" s="303">
        <f>COUNTIF(E9:E31,"V")/COUNTA(E9:E31)</f>
        <v>1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s="301" customFormat="1" ht="17.149999999999999" customHeight="1" x14ac:dyDescent="0.35">
      <c r="A35" s="3"/>
      <c r="B35" s="3"/>
      <c r="C35" s="3"/>
      <c r="D35" s="231"/>
      <c r="E35" s="30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s="301" customFormat="1" ht="17.149999999999999" customHeight="1" x14ac:dyDescent="0.35">
      <c r="A36" s="27" t="s">
        <v>602</v>
      </c>
      <c r="B36" s="27"/>
      <c r="C36" s="27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s="301" customFormat="1" ht="17.149999999999999" customHeight="1" x14ac:dyDescent="0.35">
      <c r="A37" s="27" t="s">
        <v>603</v>
      </c>
      <c r="B37" s="27"/>
      <c r="C37" s="27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s="301" customFormat="1" ht="17.149999999999999" customHeight="1" x14ac:dyDescent="0.35">
      <c r="A38" s="27" t="s">
        <v>604</v>
      </c>
      <c r="B38" s="27"/>
      <c r="C38" s="27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s="301" customFormat="1" ht="17.149999999999999" customHeight="1" x14ac:dyDescent="0.35">
      <c r="A39" s="27" t="s">
        <v>605</v>
      </c>
      <c r="B39" s="27"/>
      <c r="C39" s="27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s="301" customFormat="1" ht="17.149999999999999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s="301" customFormat="1" ht="17.149999999999999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s="301" customFormat="1" ht="17.149999999999999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s="301" customFormat="1" ht="17.149999999999999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s="301" customFormat="1" ht="17.149999999999999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s="301" customFormat="1" ht="17.149999999999999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s="301" customFormat="1" ht="17.149999999999999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s="301" customFormat="1" ht="17.149999999999999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s="301" customFormat="1" ht="17.149999999999999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s="301" customFormat="1" ht="17.149999999999999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s="301" customFormat="1" ht="17.149999999999999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s="301" customFormat="1" ht="17.149999999999999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s="301" customFormat="1" ht="17.149999999999999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s="301" customFormat="1" ht="17.149999999999999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s="301" customFormat="1" ht="30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 s="301" customFormat="1" ht="17.149999999999999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 s="301" customFormat="1" ht="17.149999999999999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 s="301" customFormat="1" ht="17.149999999999999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 s="301" customFormat="1" ht="17.149999999999999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s="301" customFormat="1" ht="17.149999999999999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s="301" customFormat="1" ht="17.149999999999999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s="301" customFormat="1" ht="17.149999999999999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s="301" customFormat="1" ht="17.149999999999999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s="301" customFormat="1" ht="17.149999999999999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s="301" customFormat="1" ht="17.149999999999999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s="301" customFormat="1" ht="17.149999999999999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s="301" customFormat="1" ht="17.149999999999999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s="301" customFormat="1" ht="17.149999999999999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s="301" customFormat="1" ht="17.149999999999999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s="301" customFormat="1" ht="17.149999999999999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s="301" customFormat="1" ht="17.149999999999999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s="301" customFormat="1" ht="17.149999999999999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s="301" customFormat="1" ht="17.149999999999999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s="301" customForma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s="301" customForma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s="301" customForma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s="301" customForma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s="301" customForma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s="301" customForma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s="301" customForma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s="301" customForma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s="301" customForma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s="301" customForma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s="301" customForma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s="301" customForma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 s="301" customForma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 s="301" customForma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 s="301" customForma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 s="301" customForma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 s="301" customForma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s="301" customForma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s="301" customForma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s="301" customForma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s="301" customForma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s="301" customForma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s="301" customForma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s="301" customForma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s="301" customForma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s="301" customForma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s="301" customForma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s="301" customForma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s="301" customForma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s="301" customForma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s="301" customForma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s="301" customForma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s="301" customForma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s="301" customForma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s="301" customForma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s="301" customForma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s="301" customForma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s="301" customForma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s="301" customForma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s="301" customForma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s="301" customForma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 s="301" customForma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 s="301" customForma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 s="301" customForma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 s="301" customForma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 s="301" customForma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s="301" customForma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s="301" customForma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s="301" customForma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s="301" customForma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s="301" customForma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s="301" customForma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s="301" customForma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s="301" customForma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s="301" customForma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s="301" customForma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s="301" customForma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s="301" customForma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s="301" customForma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s="301" customForma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s="301" customForma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s="301" customForma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s="301" customForma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s="301" customForma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s="301" customForma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s="301" customForma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s="301" customForma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s="301" customForma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s="301" customForma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s="301" customForma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s="301" customForma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s="301" customForma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s="301" customForma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s="301" customForma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s="301" customForma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s="301" customForma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s="301" customForma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s="301" customForma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s="301" customForma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</sheetData>
  <sheetProtection algorithmName="SHA-512" hashValue="0i8fZcAhNbAfSga6CvahHr1MJd6m8Tv9/8XwvOWVcDRoZ2eGK0Erj7+2ePsRvJld8oHtJhXanYEFt9+hLOvr1A==" saltValue="vQft4w7WSe6S0LgYEHZ3aA==" spinCount="100000" sheet="1" objects="1" scenarios="1" sort="0" autoFilter="0" pivotTables="0"/>
  <mergeCells count="3">
    <mergeCell ref="A32:D32"/>
    <mergeCell ref="A33:D33"/>
    <mergeCell ref="A34:D34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IV167"/>
  <sheetViews>
    <sheetView zoomScale="85" zoomScaleNormal="85" workbookViewId="0">
      <selection activeCell="B45" sqref="B45"/>
    </sheetView>
  </sheetViews>
  <sheetFormatPr defaultColWidth="12.26953125" defaultRowHeight="15.5" x14ac:dyDescent="0.35"/>
  <cols>
    <col min="1" max="1" width="5.7265625" style="311" customWidth="1"/>
    <col min="2" max="2" width="59" style="311" bestFit="1" customWidth="1"/>
    <col min="3" max="3" width="38.81640625" style="311" customWidth="1"/>
    <col min="4" max="4" width="37.7265625" style="311" customWidth="1"/>
    <col min="5" max="5" width="63.7265625" style="311" customWidth="1"/>
    <col min="6" max="242" width="9.1796875" style="311" customWidth="1"/>
    <col min="243" max="243" width="5.7265625" style="311" customWidth="1"/>
    <col min="244" max="245" width="21.7265625" style="311" customWidth="1"/>
    <col min="246" max="248" width="14.26953125" style="311" customWidth="1"/>
    <col min="249" max="256" width="12.26953125" style="311"/>
    <col min="257" max="257" width="5.7265625" style="311" customWidth="1"/>
    <col min="258" max="259" width="38.81640625" style="311" customWidth="1"/>
    <col min="260" max="260" width="37.7265625" style="311" customWidth="1"/>
    <col min="261" max="498" width="9.1796875" style="311" customWidth="1"/>
    <col min="499" max="499" width="5.7265625" style="311" customWidth="1"/>
    <col min="500" max="501" width="21.7265625" style="311" customWidth="1"/>
    <col min="502" max="504" width="14.26953125" style="311" customWidth="1"/>
    <col min="505" max="512" width="12.26953125" style="311"/>
    <col min="513" max="513" width="5.7265625" style="311" customWidth="1"/>
    <col min="514" max="515" width="38.81640625" style="311" customWidth="1"/>
    <col min="516" max="516" width="37.7265625" style="311" customWidth="1"/>
    <col min="517" max="754" width="9.1796875" style="311" customWidth="1"/>
    <col min="755" max="755" width="5.7265625" style="311" customWidth="1"/>
    <col min="756" max="757" width="21.7265625" style="311" customWidth="1"/>
    <col min="758" max="760" width="14.26953125" style="311" customWidth="1"/>
    <col min="761" max="768" width="12.26953125" style="311"/>
    <col min="769" max="769" width="5.7265625" style="311" customWidth="1"/>
    <col min="770" max="771" width="38.81640625" style="311" customWidth="1"/>
    <col min="772" max="772" width="37.7265625" style="311" customWidth="1"/>
    <col min="773" max="1010" width="9.1796875" style="311" customWidth="1"/>
    <col min="1011" max="1011" width="5.7265625" style="311" customWidth="1"/>
    <col min="1012" max="1013" width="21.7265625" style="311" customWidth="1"/>
    <col min="1014" max="1016" width="14.26953125" style="311" customWidth="1"/>
    <col min="1017" max="1024" width="12.26953125" style="311"/>
    <col min="1025" max="1025" width="5.7265625" style="311" customWidth="1"/>
    <col min="1026" max="1027" width="38.81640625" style="311" customWidth="1"/>
    <col min="1028" max="1028" width="37.7265625" style="311" customWidth="1"/>
    <col min="1029" max="1266" width="9.1796875" style="311" customWidth="1"/>
    <col min="1267" max="1267" width="5.7265625" style="311" customWidth="1"/>
    <col min="1268" max="1269" width="21.7265625" style="311" customWidth="1"/>
    <col min="1270" max="1272" width="14.26953125" style="311" customWidth="1"/>
    <col min="1273" max="1280" width="12.26953125" style="311"/>
    <col min="1281" max="1281" width="5.7265625" style="311" customWidth="1"/>
    <col min="1282" max="1283" width="38.81640625" style="311" customWidth="1"/>
    <col min="1284" max="1284" width="37.7265625" style="311" customWidth="1"/>
    <col min="1285" max="1522" width="9.1796875" style="311" customWidth="1"/>
    <col min="1523" max="1523" width="5.7265625" style="311" customWidth="1"/>
    <col min="1524" max="1525" width="21.7265625" style="311" customWidth="1"/>
    <col min="1526" max="1528" width="14.26953125" style="311" customWidth="1"/>
    <col min="1529" max="1536" width="12.26953125" style="311"/>
    <col min="1537" max="1537" width="5.7265625" style="311" customWidth="1"/>
    <col min="1538" max="1539" width="38.81640625" style="311" customWidth="1"/>
    <col min="1540" max="1540" width="37.7265625" style="311" customWidth="1"/>
    <col min="1541" max="1778" width="9.1796875" style="311" customWidth="1"/>
    <col min="1779" max="1779" width="5.7265625" style="311" customWidth="1"/>
    <col min="1780" max="1781" width="21.7265625" style="311" customWidth="1"/>
    <col min="1782" max="1784" width="14.26953125" style="311" customWidth="1"/>
    <col min="1785" max="1792" width="12.26953125" style="311"/>
    <col min="1793" max="1793" width="5.7265625" style="311" customWidth="1"/>
    <col min="1794" max="1795" width="38.81640625" style="311" customWidth="1"/>
    <col min="1796" max="1796" width="37.7265625" style="311" customWidth="1"/>
    <col min="1797" max="2034" width="9.1796875" style="311" customWidth="1"/>
    <col min="2035" max="2035" width="5.7265625" style="311" customWidth="1"/>
    <col min="2036" max="2037" width="21.7265625" style="311" customWidth="1"/>
    <col min="2038" max="2040" width="14.26953125" style="311" customWidth="1"/>
    <col min="2041" max="2048" width="12.26953125" style="311"/>
    <col min="2049" max="2049" width="5.7265625" style="311" customWidth="1"/>
    <col min="2050" max="2051" width="38.81640625" style="311" customWidth="1"/>
    <col min="2052" max="2052" width="37.7265625" style="311" customWidth="1"/>
    <col min="2053" max="2290" width="9.1796875" style="311" customWidth="1"/>
    <col min="2291" max="2291" width="5.7265625" style="311" customWidth="1"/>
    <col min="2292" max="2293" width="21.7265625" style="311" customWidth="1"/>
    <col min="2294" max="2296" width="14.26953125" style="311" customWidth="1"/>
    <col min="2297" max="2304" width="12.26953125" style="311"/>
    <col min="2305" max="2305" width="5.7265625" style="311" customWidth="1"/>
    <col min="2306" max="2307" width="38.81640625" style="311" customWidth="1"/>
    <col min="2308" max="2308" width="37.7265625" style="311" customWidth="1"/>
    <col min="2309" max="2546" width="9.1796875" style="311" customWidth="1"/>
    <col min="2547" max="2547" width="5.7265625" style="311" customWidth="1"/>
    <col min="2548" max="2549" width="21.7265625" style="311" customWidth="1"/>
    <col min="2550" max="2552" width="14.26953125" style="311" customWidth="1"/>
    <col min="2553" max="2560" width="12.26953125" style="311"/>
    <col min="2561" max="2561" width="5.7265625" style="311" customWidth="1"/>
    <col min="2562" max="2563" width="38.81640625" style="311" customWidth="1"/>
    <col min="2564" max="2564" width="37.7265625" style="311" customWidth="1"/>
    <col min="2565" max="2802" width="9.1796875" style="311" customWidth="1"/>
    <col min="2803" max="2803" width="5.7265625" style="311" customWidth="1"/>
    <col min="2804" max="2805" width="21.7265625" style="311" customWidth="1"/>
    <col min="2806" max="2808" width="14.26953125" style="311" customWidth="1"/>
    <col min="2809" max="2816" width="12.26953125" style="311"/>
    <col min="2817" max="2817" width="5.7265625" style="311" customWidth="1"/>
    <col min="2818" max="2819" width="38.81640625" style="311" customWidth="1"/>
    <col min="2820" max="2820" width="37.7265625" style="311" customWidth="1"/>
    <col min="2821" max="3058" width="9.1796875" style="311" customWidth="1"/>
    <col min="3059" max="3059" width="5.7265625" style="311" customWidth="1"/>
    <col min="3060" max="3061" width="21.7265625" style="311" customWidth="1"/>
    <col min="3062" max="3064" width="14.26953125" style="311" customWidth="1"/>
    <col min="3065" max="3072" width="12.26953125" style="311"/>
    <col min="3073" max="3073" width="5.7265625" style="311" customWidth="1"/>
    <col min="3074" max="3075" width="38.81640625" style="311" customWidth="1"/>
    <col min="3076" max="3076" width="37.7265625" style="311" customWidth="1"/>
    <col min="3077" max="3314" width="9.1796875" style="311" customWidth="1"/>
    <col min="3315" max="3315" width="5.7265625" style="311" customWidth="1"/>
    <col min="3316" max="3317" width="21.7265625" style="311" customWidth="1"/>
    <col min="3318" max="3320" width="14.26953125" style="311" customWidth="1"/>
    <col min="3321" max="3328" width="12.26953125" style="311"/>
    <col min="3329" max="3329" width="5.7265625" style="311" customWidth="1"/>
    <col min="3330" max="3331" width="38.81640625" style="311" customWidth="1"/>
    <col min="3332" max="3332" width="37.7265625" style="311" customWidth="1"/>
    <col min="3333" max="3570" width="9.1796875" style="311" customWidth="1"/>
    <col min="3571" max="3571" width="5.7265625" style="311" customWidth="1"/>
    <col min="3572" max="3573" width="21.7265625" style="311" customWidth="1"/>
    <col min="3574" max="3576" width="14.26953125" style="311" customWidth="1"/>
    <col min="3577" max="3584" width="12.26953125" style="311"/>
    <col min="3585" max="3585" width="5.7265625" style="311" customWidth="1"/>
    <col min="3586" max="3587" width="38.81640625" style="311" customWidth="1"/>
    <col min="3588" max="3588" width="37.7265625" style="311" customWidth="1"/>
    <col min="3589" max="3826" width="9.1796875" style="311" customWidth="1"/>
    <col min="3827" max="3827" width="5.7265625" style="311" customWidth="1"/>
    <col min="3828" max="3829" width="21.7265625" style="311" customWidth="1"/>
    <col min="3830" max="3832" width="14.26953125" style="311" customWidth="1"/>
    <col min="3833" max="3840" width="12.26953125" style="311"/>
    <col min="3841" max="3841" width="5.7265625" style="311" customWidth="1"/>
    <col min="3842" max="3843" width="38.81640625" style="311" customWidth="1"/>
    <col min="3844" max="3844" width="37.7265625" style="311" customWidth="1"/>
    <col min="3845" max="4082" width="9.1796875" style="311" customWidth="1"/>
    <col min="4083" max="4083" width="5.7265625" style="311" customWidth="1"/>
    <col min="4084" max="4085" width="21.7265625" style="311" customWidth="1"/>
    <col min="4086" max="4088" width="14.26953125" style="311" customWidth="1"/>
    <col min="4089" max="4096" width="12.26953125" style="311"/>
    <col min="4097" max="4097" width="5.7265625" style="311" customWidth="1"/>
    <col min="4098" max="4099" width="38.81640625" style="311" customWidth="1"/>
    <col min="4100" max="4100" width="37.7265625" style="311" customWidth="1"/>
    <col min="4101" max="4338" width="9.1796875" style="311" customWidth="1"/>
    <col min="4339" max="4339" width="5.7265625" style="311" customWidth="1"/>
    <col min="4340" max="4341" width="21.7265625" style="311" customWidth="1"/>
    <col min="4342" max="4344" width="14.26953125" style="311" customWidth="1"/>
    <col min="4345" max="4352" width="12.26953125" style="311"/>
    <col min="4353" max="4353" width="5.7265625" style="311" customWidth="1"/>
    <col min="4354" max="4355" width="38.81640625" style="311" customWidth="1"/>
    <col min="4356" max="4356" width="37.7265625" style="311" customWidth="1"/>
    <col min="4357" max="4594" width="9.1796875" style="311" customWidth="1"/>
    <col min="4595" max="4595" width="5.7265625" style="311" customWidth="1"/>
    <col min="4596" max="4597" width="21.7265625" style="311" customWidth="1"/>
    <col min="4598" max="4600" width="14.26953125" style="311" customWidth="1"/>
    <col min="4601" max="4608" width="12.26953125" style="311"/>
    <col min="4609" max="4609" width="5.7265625" style="311" customWidth="1"/>
    <col min="4610" max="4611" width="38.81640625" style="311" customWidth="1"/>
    <col min="4612" max="4612" width="37.7265625" style="311" customWidth="1"/>
    <col min="4613" max="4850" width="9.1796875" style="311" customWidth="1"/>
    <col min="4851" max="4851" width="5.7265625" style="311" customWidth="1"/>
    <col min="4852" max="4853" width="21.7265625" style="311" customWidth="1"/>
    <col min="4854" max="4856" width="14.26953125" style="311" customWidth="1"/>
    <col min="4857" max="4864" width="12.26953125" style="311"/>
    <col min="4865" max="4865" width="5.7265625" style="311" customWidth="1"/>
    <col min="4866" max="4867" width="38.81640625" style="311" customWidth="1"/>
    <col min="4868" max="4868" width="37.7265625" style="311" customWidth="1"/>
    <col min="4869" max="5106" width="9.1796875" style="311" customWidth="1"/>
    <col min="5107" max="5107" width="5.7265625" style="311" customWidth="1"/>
    <col min="5108" max="5109" width="21.7265625" style="311" customWidth="1"/>
    <col min="5110" max="5112" width="14.26953125" style="311" customWidth="1"/>
    <col min="5113" max="5120" width="12.26953125" style="311"/>
    <col min="5121" max="5121" width="5.7265625" style="311" customWidth="1"/>
    <col min="5122" max="5123" width="38.81640625" style="311" customWidth="1"/>
    <col min="5124" max="5124" width="37.7265625" style="311" customWidth="1"/>
    <col min="5125" max="5362" width="9.1796875" style="311" customWidth="1"/>
    <col min="5363" max="5363" width="5.7265625" style="311" customWidth="1"/>
    <col min="5364" max="5365" width="21.7265625" style="311" customWidth="1"/>
    <col min="5366" max="5368" width="14.26953125" style="311" customWidth="1"/>
    <col min="5369" max="5376" width="12.26953125" style="311"/>
    <col min="5377" max="5377" width="5.7265625" style="311" customWidth="1"/>
    <col min="5378" max="5379" width="38.81640625" style="311" customWidth="1"/>
    <col min="5380" max="5380" width="37.7265625" style="311" customWidth="1"/>
    <col min="5381" max="5618" width="9.1796875" style="311" customWidth="1"/>
    <col min="5619" max="5619" width="5.7265625" style="311" customWidth="1"/>
    <col min="5620" max="5621" width="21.7265625" style="311" customWidth="1"/>
    <col min="5622" max="5624" width="14.26953125" style="311" customWidth="1"/>
    <col min="5625" max="5632" width="12.26953125" style="311"/>
    <col min="5633" max="5633" width="5.7265625" style="311" customWidth="1"/>
    <col min="5634" max="5635" width="38.81640625" style="311" customWidth="1"/>
    <col min="5636" max="5636" width="37.7265625" style="311" customWidth="1"/>
    <col min="5637" max="5874" width="9.1796875" style="311" customWidth="1"/>
    <col min="5875" max="5875" width="5.7265625" style="311" customWidth="1"/>
    <col min="5876" max="5877" width="21.7265625" style="311" customWidth="1"/>
    <col min="5878" max="5880" width="14.26953125" style="311" customWidth="1"/>
    <col min="5881" max="5888" width="12.26953125" style="311"/>
    <col min="5889" max="5889" width="5.7265625" style="311" customWidth="1"/>
    <col min="5890" max="5891" width="38.81640625" style="311" customWidth="1"/>
    <col min="5892" max="5892" width="37.7265625" style="311" customWidth="1"/>
    <col min="5893" max="6130" width="9.1796875" style="311" customWidth="1"/>
    <col min="6131" max="6131" width="5.7265625" style="311" customWidth="1"/>
    <col min="6132" max="6133" width="21.7265625" style="311" customWidth="1"/>
    <col min="6134" max="6136" width="14.26953125" style="311" customWidth="1"/>
    <col min="6137" max="6144" width="12.26953125" style="311"/>
    <col min="6145" max="6145" width="5.7265625" style="311" customWidth="1"/>
    <col min="6146" max="6147" width="38.81640625" style="311" customWidth="1"/>
    <col min="6148" max="6148" width="37.7265625" style="311" customWidth="1"/>
    <col min="6149" max="6386" width="9.1796875" style="311" customWidth="1"/>
    <col min="6387" max="6387" width="5.7265625" style="311" customWidth="1"/>
    <col min="6388" max="6389" width="21.7265625" style="311" customWidth="1"/>
    <col min="6390" max="6392" width="14.26953125" style="311" customWidth="1"/>
    <col min="6393" max="6400" width="12.26953125" style="311"/>
    <col min="6401" max="6401" width="5.7265625" style="311" customWidth="1"/>
    <col min="6402" max="6403" width="38.81640625" style="311" customWidth="1"/>
    <col min="6404" max="6404" width="37.7265625" style="311" customWidth="1"/>
    <col min="6405" max="6642" width="9.1796875" style="311" customWidth="1"/>
    <col min="6643" max="6643" width="5.7265625" style="311" customWidth="1"/>
    <col min="6644" max="6645" width="21.7265625" style="311" customWidth="1"/>
    <col min="6646" max="6648" width="14.26953125" style="311" customWidth="1"/>
    <col min="6649" max="6656" width="12.26953125" style="311"/>
    <col min="6657" max="6657" width="5.7265625" style="311" customWidth="1"/>
    <col min="6658" max="6659" width="38.81640625" style="311" customWidth="1"/>
    <col min="6660" max="6660" width="37.7265625" style="311" customWidth="1"/>
    <col min="6661" max="6898" width="9.1796875" style="311" customWidth="1"/>
    <col min="6899" max="6899" width="5.7265625" style="311" customWidth="1"/>
    <col min="6900" max="6901" width="21.7265625" style="311" customWidth="1"/>
    <col min="6902" max="6904" width="14.26953125" style="311" customWidth="1"/>
    <col min="6905" max="6912" width="12.26953125" style="311"/>
    <col min="6913" max="6913" width="5.7265625" style="311" customWidth="1"/>
    <col min="6914" max="6915" width="38.81640625" style="311" customWidth="1"/>
    <col min="6916" max="6916" width="37.7265625" style="311" customWidth="1"/>
    <col min="6917" max="7154" width="9.1796875" style="311" customWidth="1"/>
    <col min="7155" max="7155" width="5.7265625" style="311" customWidth="1"/>
    <col min="7156" max="7157" width="21.7265625" style="311" customWidth="1"/>
    <col min="7158" max="7160" width="14.26953125" style="311" customWidth="1"/>
    <col min="7161" max="7168" width="12.26953125" style="311"/>
    <col min="7169" max="7169" width="5.7265625" style="311" customWidth="1"/>
    <col min="7170" max="7171" width="38.81640625" style="311" customWidth="1"/>
    <col min="7172" max="7172" width="37.7265625" style="311" customWidth="1"/>
    <col min="7173" max="7410" width="9.1796875" style="311" customWidth="1"/>
    <col min="7411" max="7411" width="5.7265625" style="311" customWidth="1"/>
    <col min="7412" max="7413" width="21.7265625" style="311" customWidth="1"/>
    <col min="7414" max="7416" width="14.26953125" style="311" customWidth="1"/>
    <col min="7417" max="7424" width="12.26953125" style="311"/>
    <col min="7425" max="7425" width="5.7265625" style="311" customWidth="1"/>
    <col min="7426" max="7427" width="38.81640625" style="311" customWidth="1"/>
    <col min="7428" max="7428" width="37.7265625" style="311" customWidth="1"/>
    <col min="7429" max="7666" width="9.1796875" style="311" customWidth="1"/>
    <col min="7667" max="7667" width="5.7265625" style="311" customWidth="1"/>
    <col min="7668" max="7669" width="21.7265625" style="311" customWidth="1"/>
    <col min="7670" max="7672" width="14.26953125" style="311" customWidth="1"/>
    <col min="7673" max="7680" width="12.26953125" style="311"/>
    <col min="7681" max="7681" width="5.7265625" style="311" customWidth="1"/>
    <col min="7682" max="7683" width="38.81640625" style="311" customWidth="1"/>
    <col min="7684" max="7684" width="37.7265625" style="311" customWidth="1"/>
    <col min="7685" max="7922" width="9.1796875" style="311" customWidth="1"/>
    <col min="7923" max="7923" width="5.7265625" style="311" customWidth="1"/>
    <col min="7924" max="7925" width="21.7265625" style="311" customWidth="1"/>
    <col min="7926" max="7928" width="14.26953125" style="311" customWidth="1"/>
    <col min="7929" max="7936" width="12.26953125" style="311"/>
    <col min="7937" max="7937" width="5.7265625" style="311" customWidth="1"/>
    <col min="7938" max="7939" width="38.81640625" style="311" customWidth="1"/>
    <col min="7940" max="7940" width="37.7265625" style="311" customWidth="1"/>
    <col min="7941" max="8178" width="9.1796875" style="311" customWidth="1"/>
    <col min="8179" max="8179" width="5.7265625" style="311" customWidth="1"/>
    <col min="8180" max="8181" width="21.7265625" style="311" customWidth="1"/>
    <col min="8182" max="8184" width="14.26953125" style="311" customWidth="1"/>
    <col min="8185" max="8192" width="12.26953125" style="311"/>
    <col min="8193" max="8193" width="5.7265625" style="311" customWidth="1"/>
    <col min="8194" max="8195" width="38.81640625" style="311" customWidth="1"/>
    <col min="8196" max="8196" width="37.7265625" style="311" customWidth="1"/>
    <col min="8197" max="8434" width="9.1796875" style="311" customWidth="1"/>
    <col min="8435" max="8435" width="5.7265625" style="311" customWidth="1"/>
    <col min="8436" max="8437" width="21.7265625" style="311" customWidth="1"/>
    <col min="8438" max="8440" width="14.26953125" style="311" customWidth="1"/>
    <col min="8441" max="8448" width="12.26953125" style="311"/>
    <col min="8449" max="8449" width="5.7265625" style="311" customWidth="1"/>
    <col min="8450" max="8451" width="38.81640625" style="311" customWidth="1"/>
    <col min="8452" max="8452" width="37.7265625" style="311" customWidth="1"/>
    <col min="8453" max="8690" width="9.1796875" style="311" customWidth="1"/>
    <col min="8691" max="8691" width="5.7265625" style="311" customWidth="1"/>
    <col min="8692" max="8693" width="21.7265625" style="311" customWidth="1"/>
    <col min="8694" max="8696" width="14.26953125" style="311" customWidth="1"/>
    <col min="8697" max="8704" width="12.26953125" style="311"/>
    <col min="8705" max="8705" width="5.7265625" style="311" customWidth="1"/>
    <col min="8706" max="8707" width="38.81640625" style="311" customWidth="1"/>
    <col min="8708" max="8708" width="37.7265625" style="311" customWidth="1"/>
    <col min="8709" max="8946" width="9.1796875" style="311" customWidth="1"/>
    <col min="8947" max="8947" width="5.7265625" style="311" customWidth="1"/>
    <col min="8948" max="8949" width="21.7265625" style="311" customWidth="1"/>
    <col min="8950" max="8952" width="14.26953125" style="311" customWidth="1"/>
    <col min="8953" max="8960" width="12.26953125" style="311"/>
    <col min="8961" max="8961" width="5.7265625" style="311" customWidth="1"/>
    <col min="8962" max="8963" width="38.81640625" style="311" customWidth="1"/>
    <col min="8964" max="8964" width="37.7265625" style="311" customWidth="1"/>
    <col min="8965" max="9202" width="9.1796875" style="311" customWidth="1"/>
    <col min="9203" max="9203" width="5.7265625" style="311" customWidth="1"/>
    <col min="9204" max="9205" width="21.7265625" style="311" customWidth="1"/>
    <col min="9206" max="9208" width="14.26953125" style="311" customWidth="1"/>
    <col min="9209" max="9216" width="12.26953125" style="311"/>
    <col min="9217" max="9217" width="5.7265625" style="311" customWidth="1"/>
    <col min="9218" max="9219" width="38.81640625" style="311" customWidth="1"/>
    <col min="9220" max="9220" width="37.7265625" style="311" customWidth="1"/>
    <col min="9221" max="9458" width="9.1796875" style="311" customWidth="1"/>
    <col min="9459" max="9459" width="5.7265625" style="311" customWidth="1"/>
    <col min="9460" max="9461" width="21.7265625" style="311" customWidth="1"/>
    <col min="9462" max="9464" width="14.26953125" style="311" customWidth="1"/>
    <col min="9465" max="9472" width="12.26953125" style="311"/>
    <col min="9473" max="9473" width="5.7265625" style="311" customWidth="1"/>
    <col min="9474" max="9475" width="38.81640625" style="311" customWidth="1"/>
    <col min="9476" max="9476" width="37.7265625" style="311" customWidth="1"/>
    <col min="9477" max="9714" width="9.1796875" style="311" customWidth="1"/>
    <col min="9715" max="9715" width="5.7265625" style="311" customWidth="1"/>
    <col min="9716" max="9717" width="21.7265625" style="311" customWidth="1"/>
    <col min="9718" max="9720" width="14.26953125" style="311" customWidth="1"/>
    <col min="9721" max="9728" width="12.26953125" style="311"/>
    <col min="9729" max="9729" width="5.7265625" style="311" customWidth="1"/>
    <col min="9730" max="9731" width="38.81640625" style="311" customWidth="1"/>
    <col min="9732" max="9732" width="37.7265625" style="311" customWidth="1"/>
    <col min="9733" max="9970" width="9.1796875" style="311" customWidth="1"/>
    <col min="9971" max="9971" width="5.7265625" style="311" customWidth="1"/>
    <col min="9972" max="9973" width="21.7265625" style="311" customWidth="1"/>
    <col min="9974" max="9976" width="14.26953125" style="311" customWidth="1"/>
    <col min="9977" max="9984" width="12.26953125" style="311"/>
    <col min="9985" max="9985" width="5.7265625" style="311" customWidth="1"/>
    <col min="9986" max="9987" width="38.81640625" style="311" customWidth="1"/>
    <col min="9988" max="9988" width="37.7265625" style="311" customWidth="1"/>
    <col min="9989" max="10226" width="9.1796875" style="311" customWidth="1"/>
    <col min="10227" max="10227" width="5.7265625" style="311" customWidth="1"/>
    <col min="10228" max="10229" width="21.7265625" style="311" customWidth="1"/>
    <col min="10230" max="10232" width="14.26953125" style="311" customWidth="1"/>
    <col min="10233" max="10240" width="12.26953125" style="311"/>
    <col min="10241" max="10241" width="5.7265625" style="311" customWidth="1"/>
    <col min="10242" max="10243" width="38.81640625" style="311" customWidth="1"/>
    <col min="10244" max="10244" width="37.7265625" style="311" customWidth="1"/>
    <col min="10245" max="10482" width="9.1796875" style="311" customWidth="1"/>
    <col min="10483" max="10483" width="5.7265625" style="311" customWidth="1"/>
    <col min="10484" max="10485" width="21.7265625" style="311" customWidth="1"/>
    <col min="10486" max="10488" width="14.26953125" style="311" customWidth="1"/>
    <col min="10489" max="10496" width="12.26953125" style="311"/>
    <col min="10497" max="10497" width="5.7265625" style="311" customWidth="1"/>
    <col min="10498" max="10499" width="38.81640625" style="311" customWidth="1"/>
    <col min="10500" max="10500" width="37.7265625" style="311" customWidth="1"/>
    <col min="10501" max="10738" width="9.1796875" style="311" customWidth="1"/>
    <col min="10739" max="10739" width="5.7265625" style="311" customWidth="1"/>
    <col min="10740" max="10741" width="21.7265625" style="311" customWidth="1"/>
    <col min="10742" max="10744" width="14.26953125" style="311" customWidth="1"/>
    <col min="10745" max="10752" width="12.26953125" style="311"/>
    <col min="10753" max="10753" width="5.7265625" style="311" customWidth="1"/>
    <col min="10754" max="10755" width="38.81640625" style="311" customWidth="1"/>
    <col min="10756" max="10756" width="37.7265625" style="311" customWidth="1"/>
    <col min="10757" max="10994" width="9.1796875" style="311" customWidth="1"/>
    <col min="10995" max="10995" width="5.7265625" style="311" customWidth="1"/>
    <col min="10996" max="10997" width="21.7265625" style="311" customWidth="1"/>
    <col min="10998" max="11000" width="14.26953125" style="311" customWidth="1"/>
    <col min="11001" max="11008" width="12.26953125" style="311"/>
    <col min="11009" max="11009" width="5.7265625" style="311" customWidth="1"/>
    <col min="11010" max="11011" width="38.81640625" style="311" customWidth="1"/>
    <col min="11012" max="11012" width="37.7265625" style="311" customWidth="1"/>
    <col min="11013" max="11250" width="9.1796875" style="311" customWidth="1"/>
    <col min="11251" max="11251" width="5.7265625" style="311" customWidth="1"/>
    <col min="11252" max="11253" width="21.7265625" style="311" customWidth="1"/>
    <col min="11254" max="11256" width="14.26953125" style="311" customWidth="1"/>
    <col min="11257" max="11264" width="12.26953125" style="311"/>
    <col min="11265" max="11265" width="5.7265625" style="311" customWidth="1"/>
    <col min="11266" max="11267" width="38.81640625" style="311" customWidth="1"/>
    <col min="11268" max="11268" width="37.7265625" style="311" customWidth="1"/>
    <col min="11269" max="11506" width="9.1796875" style="311" customWidth="1"/>
    <col min="11507" max="11507" width="5.7265625" style="311" customWidth="1"/>
    <col min="11508" max="11509" width="21.7265625" style="311" customWidth="1"/>
    <col min="11510" max="11512" width="14.26953125" style="311" customWidth="1"/>
    <col min="11513" max="11520" width="12.26953125" style="311"/>
    <col min="11521" max="11521" width="5.7265625" style="311" customWidth="1"/>
    <col min="11522" max="11523" width="38.81640625" style="311" customWidth="1"/>
    <col min="11524" max="11524" width="37.7265625" style="311" customWidth="1"/>
    <col min="11525" max="11762" width="9.1796875" style="311" customWidth="1"/>
    <col min="11763" max="11763" width="5.7265625" style="311" customWidth="1"/>
    <col min="11764" max="11765" width="21.7265625" style="311" customWidth="1"/>
    <col min="11766" max="11768" width="14.26953125" style="311" customWidth="1"/>
    <col min="11769" max="11776" width="12.26953125" style="311"/>
    <col min="11777" max="11777" width="5.7265625" style="311" customWidth="1"/>
    <col min="11778" max="11779" width="38.81640625" style="311" customWidth="1"/>
    <col min="11780" max="11780" width="37.7265625" style="311" customWidth="1"/>
    <col min="11781" max="12018" width="9.1796875" style="311" customWidth="1"/>
    <col min="12019" max="12019" width="5.7265625" style="311" customWidth="1"/>
    <col min="12020" max="12021" width="21.7265625" style="311" customWidth="1"/>
    <col min="12022" max="12024" width="14.26953125" style="311" customWidth="1"/>
    <col min="12025" max="12032" width="12.26953125" style="311"/>
    <col min="12033" max="12033" width="5.7265625" style="311" customWidth="1"/>
    <col min="12034" max="12035" width="38.81640625" style="311" customWidth="1"/>
    <col min="12036" max="12036" width="37.7265625" style="311" customWidth="1"/>
    <col min="12037" max="12274" width="9.1796875" style="311" customWidth="1"/>
    <col min="12275" max="12275" width="5.7265625" style="311" customWidth="1"/>
    <col min="12276" max="12277" width="21.7265625" style="311" customWidth="1"/>
    <col min="12278" max="12280" width="14.26953125" style="311" customWidth="1"/>
    <col min="12281" max="12288" width="12.26953125" style="311"/>
    <col min="12289" max="12289" width="5.7265625" style="311" customWidth="1"/>
    <col min="12290" max="12291" width="38.81640625" style="311" customWidth="1"/>
    <col min="12292" max="12292" width="37.7265625" style="311" customWidth="1"/>
    <col min="12293" max="12530" width="9.1796875" style="311" customWidth="1"/>
    <col min="12531" max="12531" width="5.7265625" style="311" customWidth="1"/>
    <col min="12532" max="12533" width="21.7265625" style="311" customWidth="1"/>
    <col min="12534" max="12536" width="14.26953125" style="311" customWidth="1"/>
    <col min="12537" max="12544" width="12.26953125" style="311"/>
    <col min="12545" max="12545" width="5.7265625" style="311" customWidth="1"/>
    <col min="12546" max="12547" width="38.81640625" style="311" customWidth="1"/>
    <col min="12548" max="12548" width="37.7265625" style="311" customWidth="1"/>
    <col min="12549" max="12786" width="9.1796875" style="311" customWidth="1"/>
    <col min="12787" max="12787" width="5.7265625" style="311" customWidth="1"/>
    <col min="12788" max="12789" width="21.7265625" style="311" customWidth="1"/>
    <col min="12790" max="12792" width="14.26953125" style="311" customWidth="1"/>
    <col min="12793" max="12800" width="12.26953125" style="311"/>
    <col min="12801" max="12801" width="5.7265625" style="311" customWidth="1"/>
    <col min="12802" max="12803" width="38.81640625" style="311" customWidth="1"/>
    <col min="12804" max="12804" width="37.7265625" style="311" customWidth="1"/>
    <col min="12805" max="13042" width="9.1796875" style="311" customWidth="1"/>
    <col min="13043" max="13043" width="5.7265625" style="311" customWidth="1"/>
    <col min="13044" max="13045" width="21.7265625" style="311" customWidth="1"/>
    <col min="13046" max="13048" width="14.26953125" style="311" customWidth="1"/>
    <col min="13049" max="13056" width="12.26953125" style="311"/>
    <col min="13057" max="13057" width="5.7265625" style="311" customWidth="1"/>
    <col min="13058" max="13059" width="38.81640625" style="311" customWidth="1"/>
    <col min="13060" max="13060" width="37.7265625" style="311" customWidth="1"/>
    <col min="13061" max="13298" width="9.1796875" style="311" customWidth="1"/>
    <col min="13299" max="13299" width="5.7265625" style="311" customWidth="1"/>
    <col min="13300" max="13301" width="21.7265625" style="311" customWidth="1"/>
    <col min="13302" max="13304" width="14.26953125" style="311" customWidth="1"/>
    <col min="13305" max="13312" width="12.26953125" style="311"/>
    <col min="13313" max="13313" width="5.7265625" style="311" customWidth="1"/>
    <col min="13314" max="13315" width="38.81640625" style="311" customWidth="1"/>
    <col min="13316" max="13316" width="37.7265625" style="311" customWidth="1"/>
    <col min="13317" max="13554" width="9.1796875" style="311" customWidth="1"/>
    <col min="13555" max="13555" width="5.7265625" style="311" customWidth="1"/>
    <col min="13556" max="13557" width="21.7265625" style="311" customWidth="1"/>
    <col min="13558" max="13560" width="14.26953125" style="311" customWidth="1"/>
    <col min="13561" max="13568" width="12.26953125" style="311"/>
    <col min="13569" max="13569" width="5.7265625" style="311" customWidth="1"/>
    <col min="13570" max="13571" width="38.81640625" style="311" customWidth="1"/>
    <col min="13572" max="13572" width="37.7265625" style="311" customWidth="1"/>
    <col min="13573" max="13810" width="9.1796875" style="311" customWidth="1"/>
    <col min="13811" max="13811" width="5.7265625" style="311" customWidth="1"/>
    <col min="13812" max="13813" width="21.7265625" style="311" customWidth="1"/>
    <col min="13814" max="13816" width="14.26953125" style="311" customWidth="1"/>
    <col min="13817" max="13824" width="12.26953125" style="311"/>
    <col min="13825" max="13825" width="5.7265625" style="311" customWidth="1"/>
    <col min="13826" max="13827" width="38.81640625" style="311" customWidth="1"/>
    <col min="13828" max="13828" width="37.7265625" style="311" customWidth="1"/>
    <col min="13829" max="14066" width="9.1796875" style="311" customWidth="1"/>
    <col min="14067" max="14067" width="5.7265625" style="311" customWidth="1"/>
    <col min="14068" max="14069" width="21.7265625" style="311" customWidth="1"/>
    <col min="14070" max="14072" width="14.26953125" style="311" customWidth="1"/>
    <col min="14073" max="14080" width="12.26953125" style="311"/>
    <col min="14081" max="14081" width="5.7265625" style="311" customWidth="1"/>
    <col min="14082" max="14083" width="38.81640625" style="311" customWidth="1"/>
    <col min="14084" max="14084" width="37.7265625" style="311" customWidth="1"/>
    <col min="14085" max="14322" width="9.1796875" style="311" customWidth="1"/>
    <col min="14323" max="14323" width="5.7265625" style="311" customWidth="1"/>
    <col min="14324" max="14325" width="21.7265625" style="311" customWidth="1"/>
    <col min="14326" max="14328" width="14.26953125" style="311" customWidth="1"/>
    <col min="14329" max="14336" width="12.26953125" style="311"/>
    <col min="14337" max="14337" width="5.7265625" style="311" customWidth="1"/>
    <col min="14338" max="14339" width="38.81640625" style="311" customWidth="1"/>
    <col min="14340" max="14340" width="37.7265625" style="311" customWidth="1"/>
    <col min="14341" max="14578" width="9.1796875" style="311" customWidth="1"/>
    <col min="14579" max="14579" width="5.7265625" style="311" customWidth="1"/>
    <col min="14580" max="14581" width="21.7265625" style="311" customWidth="1"/>
    <col min="14582" max="14584" width="14.26953125" style="311" customWidth="1"/>
    <col min="14585" max="14592" width="12.26953125" style="311"/>
    <col min="14593" max="14593" width="5.7265625" style="311" customWidth="1"/>
    <col min="14594" max="14595" width="38.81640625" style="311" customWidth="1"/>
    <col min="14596" max="14596" width="37.7265625" style="311" customWidth="1"/>
    <col min="14597" max="14834" width="9.1796875" style="311" customWidth="1"/>
    <col min="14835" max="14835" width="5.7265625" style="311" customWidth="1"/>
    <col min="14836" max="14837" width="21.7265625" style="311" customWidth="1"/>
    <col min="14838" max="14840" width="14.26953125" style="311" customWidth="1"/>
    <col min="14841" max="14848" width="12.26953125" style="311"/>
    <col min="14849" max="14849" width="5.7265625" style="311" customWidth="1"/>
    <col min="14850" max="14851" width="38.81640625" style="311" customWidth="1"/>
    <col min="14852" max="14852" width="37.7265625" style="311" customWidth="1"/>
    <col min="14853" max="15090" width="9.1796875" style="311" customWidth="1"/>
    <col min="15091" max="15091" width="5.7265625" style="311" customWidth="1"/>
    <col min="15092" max="15093" width="21.7265625" style="311" customWidth="1"/>
    <col min="15094" max="15096" width="14.26953125" style="311" customWidth="1"/>
    <col min="15097" max="15104" width="12.26953125" style="311"/>
    <col min="15105" max="15105" width="5.7265625" style="311" customWidth="1"/>
    <col min="15106" max="15107" width="38.81640625" style="311" customWidth="1"/>
    <col min="15108" max="15108" width="37.7265625" style="311" customWidth="1"/>
    <col min="15109" max="15346" width="9.1796875" style="311" customWidth="1"/>
    <col min="15347" max="15347" width="5.7265625" style="311" customWidth="1"/>
    <col min="15348" max="15349" width="21.7265625" style="311" customWidth="1"/>
    <col min="15350" max="15352" width="14.26953125" style="311" customWidth="1"/>
    <col min="15353" max="15360" width="12.26953125" style="311"/>
    <col min="15361" max="15361" width="5.7265625" style="311" customWidth="1"/>
    <col min="15362" max="15363" width="38.81640625" style="311" customWidth="1"/>
    <col min="15364" max="15364" width="37.7265625" style="311" customWidth="1"/>
    <col min="15365" max="15602" width="9.1796875" style="311" customWidth="1"/>
    <col min="15603" max="15603" width="5.7265625" style="311" customWidth="1"/>
    <col min="15604" max="15605" width="21.7265625" style="311" customWidth="1"/>
    <col min="15606" max="15608" width="14.26953125" style="311" customWidth="1"/>
    <col min="15609" max="15616" width="12.26953125" style="311"/>
    <col min="15617" max="15617" width="5.7265625" style="311" customWidth="1"/>
    <col min="15618" max="15619" width="38.81640625" style="311" customWidth="1"/>
    <col min="15620" max="15620" width="37.7265625" style="311" customWidth="1"/>
    <col min="15621" max="15858" width="9.1796875" style="311" customWidth="1"/>
    <col min="15859" max="15859" width="5.7265625" style="311" customWidth="1"/>
    <col min="15860" max="15861" width="21.7265625" style="311" customWidth="1"/>
    <col min="15862" max="15864" width="14.26953125" style="311" customWidth="1"/>
    <col min="15865" max="15872" width="12.26953125" style="311"/>
    <col min="15873" max="15873" width="5.7265625" style="311" customWidth="1"/>
    <col min="15874" max="15875" width="38.81640625" style="311" customWidth="1"/>
    <col min="15876" max="15876" width="37.7265625" style="311" customWidth="1"/>
    <col min="15877" max="16114" width="9.1796875" style="311" customWidth="1"/>
    <col min="16115" max="16115" width="5.7265625" style="311" customWidth="1"/>
    <col min="16116" max="16117" width="21.7265625" style="311" customWidth="1"/>
    <col min="16118" max="16120" width="14.26953125" style="311" customWidth="1"/>
    <col min="16121" max="16128" width="12.26953125" style="311"/>
    <col min="16129" max="16129" width="5.7265625" style="311" customWidth="1"/>
    <col min="16130" max="16131" width="38.81640625" style="311" customWidth="1"/>
    <col min="16132" max="16132" width="37.7265625" style="311" customWidth="1"/>
    <col min="16133" max="16370" width="9.1796875" style="311" customWidth="1"/>
    <col min="16371" max="16371" width="5.7265625" style="311" customWidth="1"/>
    <col min="16372" max="16373" width="21.7265625" style="311" customWidth="1"/>
    <col min="16374" max="16376" width="14.26953125" style="311" customWidth="1"/>
    <col min="16377" max="16384" width="12.26953125" style="311"/>
  </cols>
  <sheetData>
    <row r="1" spans="1:256" s="307" customFormat="1" x14ac:dyDescent="0.35">
      <c r="A1" s="305" t="s">
        <v>606</v>
      </c>
      <c r="B1" s="305"/>
      <c r="C1" s="306"/>
    </row>
    <row r="2" spans="1:256" s="307" customFormat="1" x14ac:dyDescent="0.35">
      <c r="A2" s="308" t="s">
        <v>58</v>
      </c>
      <c r="B2" s="308"/>
    </row>
    <row r="3" spans="1:256" s="309" customFormat="1" ht="15" customHeight="1" x14ac:dyDescent="0.35">
      <c r="A3" s="1646" t="s">
        <v>607</v>
      </c>
      <c r="B3" s="1646"/>
      <c r="C3" s="1646"/>
      <c r="D3" s="1646"/>
    </row>
    <row r="4" spans="1:256" s="309" customFormat="1" ht="15" customHeight="1" x14ac:dyDescent="0.35">
      <c r="A4" s="1646" t="s">
        <v>561</v>
      </c>
      <c r="B4" s="1646"/>
      <c r="C4" s="1646"/>
      <c r="D4" s="1646"/>
    </row>
    <row r="5" spans="1:256" s="309" customFormat="1" ht="15" customHeight="1" x14ac:dyDescent="0.35">
      <c r="A5" s="1646" t="s">
        <v>762</v>
      </c>
      <c r="B5" s="1646"/>
      <c r="C5" s="1646"/>
      <c r="D5" s="1646"/>
    </row>
    <row r="6" spans="1:256" ht="15" customHeight="1" thickBot="1" x14ac:dyDescent="0.4">
      <c r="A6" s="310"/>
      <c r="B6" s="310"/>
      <c r="C6" s="310"/>
      <c r="D6" s="310"/>
    </row>
    <row r="7" spans="1:256" ht="45" customHeight="1" x14ac:dyDescent="0.35">
      <c r="A7" s="312" t="s">
        <v>5</v>
      </c>
      <c r="B7" s="312" t="s">
        <v>608</v>
      </c>
      <c r="C7" s="312" t="s">
        <v>609</v>
      </c>
      <c r="D7" s="313" t="s">
        <v>586</v>
      </c>
    </row>
    <row r="8" spans="1:256" ht="14.25" customHeight="1" x14ac:dyDescent="0.35">
      <c r="A8" s="314">
        <v>1</v>
      </c>
      <c r="B8" s="315">
        <v>2</v>
      </c>
      <c r="C8" s="315">
        <v>3</v>
      </c>
      <c r="D8" s="314">
        <v>4</v>
      </c>
      <c r="E8" s="316"/>
    </row>
    <row r="9" spans="1:256" s="321" customFormat="1" ht="15" customHeight="1" x14ac:dyDescent="0.3">
      <c r="A9" s="317">
        <v>1</v>
      </c>
      <c r="B9" s="318" t="s">
        <v>610</v>
      </c>
      <c r="C9" s="319" t="s">
        <v>611</v>
      </c>
      <c r="D9" s="298" t="s">
        <v>588</v>
      </c>
      <c r="E9" s="311"/>
      <c r="F9" s="311"/>
      <c r="G9" s="320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1"/>
      <c r="CK9" s="311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1"/>
      <c r="CW9" s="311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1"/>
      <c r="DI9" s="311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1"/>
      <c r="DU9" s="311"/>
      <c r="DV9" s="311"/>
      <c r="DW9" s="311"/>
      <c r="DX9" s="311"/>
      <c r="DY9" s="311"/>
      <c r="DZ9" s="311"/>
      <c r="EA9" s="311"/>
      <c r="EB9" s="311"/>
      <c r="EC9" s="311"/>
      <c r="ED9" s="311"/>
      <c r="EE9" s="311"/>
      <c r="EF9" s="311"/>
      <c r="EG9" s="311"/>
      <c r="EH9" s="311"/>
      <c r="EI9" s="311"/>
      <c r="EJ9" s="311"/>
      <c r="EK9" s="311"/>
      <c r="EL9" s="311"/>
      <c r="EM9" s="311"/>
      <c r="EN9" s="311"/>
      <c r="EO9" s="311"/>
      <c r="EP9" s="311"/>
      <c r="EQ9" s="311"/>
      <c r="ER9" s="311"/>
      <c r="ES9" s="311"/>
      <c r="ET9" s="311"/>
      <c r="EU9" s="311"/>
      <c r="EV9" s="311"/>
      <c r="EW9" s="311"/>
      <c r="EX9" s="311"/>
      <c r="EY9" s="311"/>
      <c r="EZ9" s="311"/>
      <c r="FA9" s="311"/>
      <c r="FB9" s="311"/>
      <c r="FC9" s="311"/>
      <c r="FD9" s="311"/>
      <c r="FE9" s="311"/>
      <c r="FF9" s="311"/>
      <c r="FG9" s="311"/>
      <c r="FH9" s="311"/>
      <c r="FI9" s="311"/>
      <c r="FJ9" s="311"/>
      <c r="FK9" s="311"/>
      <c r="FL9" s="311"/>
      <c r="FM9" s="311"/>
      <c r="FN9" s="311"/>
      <c r="FO9" s="311"/>
      <c r="FP9" s="311"/>
      <c r="FQ9" s="311"/>
      <c r="FR9" s="311"/>
      <c r="FS9" s="311"/>
      <c r="FT9" s="311"/>
      <c r="FU9" s="311"/>
      <c r="FV9" s="311"/>
      <c r="FW9" s="311"/>
      <c r="FX9" s="311"/>
      <c r="FY9" s="311"/>
      <c r="FZ9" s="311"/>
      <c r="GA9" s="311"/>
      <c r="GB9" s="311"/>
      <c r="GC9" s="311"/>
      <c r="GD9" s="311"/>
      <c r="GE9" s="311"/>
      <c r="GF9" s="311"/>
      <c r="GG9" s="311"/>
      <c r="GH9" s="311"/>
      <c r="GI9" s="311"/>
      <c r="GJ9" s="311"/>
      <c r="GK9" s="311"/>
      <c r="GL9" s="311"/>
      <c r="GM9" s="311"/>
      <c r="GN9" s="311"/>
      <c r="GO9" s="311"/>
      <c r="GP9" s="311"/>
      <c r="GQ9" s="311"/>
      <c r="GR9" s="311"/>
      <c r="GS9" s="311"/>
      <c r="GT9" s="311"/>
      <c r="GU9" s="311"/>
      <c r="GV9" s="311"/>
      <c r="GW9" s="311"/>
      <c r="GX9" s="311"/>
      <c r="GY9" s="311"/>
      <c r="GZ9" s="311"/>
      <c r="HA9" s="311"/>
      <c r="HB9" s="311"/>
      <c r="HC9" s="311"/>
      <c r="HD9" s="311"/>
      <c r="HE9" s="311"/>
      <c r="HF9" s="311"/>
      <c r="HG9" s="311"/>
      <c r="HH9" s="311"/>
      <c r="HI9" s="311"/>
      <c r="HJ9" s="311"/>
      <c r="HK9" s="311"/>
      <c r="HL9" s="311"/>
      <c r="HM9" s="311"/>
      <c r="HN9" s="311"/>
      <c r="HO9" s="311"/>
      <c r="HP9" s="311"/>
      <c r="HQ9" s="311"/>
      <c r="HR9" s="311"/>
      <c r="HS9" s="311"/>
      <c r="HT9" s="311"/>
      <c r="HU9" s="311"/>
      <c r="HV9" s="311"/>
      <c r="HW9" s="311"/>
      <c r="HX9" s="311"/>
      <c r="HY9" s="311"/>
      <c r="HZ9" s="311"/>
      <c r="IA9" s="311"/>
      <c r="IB9" s="311"/>
      <c r="IC9" s="311"/>
      <c r="ID9" s="311"/>
      <c r="IE9" s="311"/>
      <c r="IF9" s="311"/>
      <c r="IG9" s="311"/>
      <c r="IH9" s="311"/>
      <c r="II9" s="311"/>
      <c r="IJ9" s="311"/>
      <c r="IK9" s="311"/>
      <c r="IL9" s="311"/>
      <c r="IM9" s="311"/>
      <c r="IN9" s="311"/>
      <c r="IO9" s="311"/>
      <c r="IP9" s="311"/>
      <c r="IQ9" s="311"/>
      <c r="IR9" s="311"/>
      <c r="IS9" s="311"/>
      <c r="IT9" s="311"/>
      <c r="IU9" s="311"/>
      <c r="IV9" s="311"/>
    </row>
    <row r="10" spans="1:256" s="324" customFormat="1" ht="15" customHeight="1" x14ac:dyDescent="0.25">
      <c r="A10" s="317">
        <v>2</v>
      </c>
      <c r="B10" s="322" t="s">
        <v>612</v>
      </c>
      <c r="C10" s="323" t="s">
        <v>611</v>
      </c>
      <c r="D10" s="300" t="s">
        <v>588</v>
      </c>
      <c r="E10" s="311"/>
      <c r="F10" s="311"/>
      <c r="G10" s="320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1"/>
      <c r="BA10" s="31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1"/>
      <c r="CK10" s="311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1"/>
      <c r="CW10" s="311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1"/>
      <c r="DI10" s="311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1"/>
      <c r="DU10" s="311"/>
      <c r="DV10" s="311"/>
      <c r="DW10" s="311"/>
      <c r="DX10" s="311"/>
      <c r="DY10" s="311"/>
      <c r="DZ10" s="311"/>
      <c r="EA10" s="311"/>
      <c r="EB10" s="311"/>
      <c r="EC10" s="311"/>
      <c r="ED10" s="311"/>
      <c r="EE10" s="311"/>
      <c r="EF10" s="311"/>
      <c r="EG10" s="311"/>
      <c r="EH10" s="311"/>
      <c r="EI10" s="311"/>
      <c r="EJ10" s="311"/>
      <c r="EK10" s="311"/>
      <c r="EL10" s="311"/>
      <c r="EM10" s="311"/>
      <c r="EN10" s="311"/>
      <c r="EO10" s="311"/>
      <c r="EP10" s="311"/>
      <c r="EQ10" s="311"/>
      <c r="ER10" s="311"/>
      <c r="ES10" s="311"/>
      <c r="ET10" s="311"/>
      <c r="EU10" s="311"/>
      <c r="EV10" s="311"/>
      <c r="EW10" s="311"/>
      <c r="EX10" s="311"/>
      <c r="EY10" s="311"/>
      <c r="EZ10" s="311"/>
      <c r="FA10" s="311"/>
      <c r="FB10" s="311"/>
      <c r="FC10" s="311"/>
      <c r="FD10" s="311"/>
      <c r="FE10" s="311"/>
      <c r="FF10" s="311"/>
      <c r="FG10" s="311"/>
      <c r="FH10" s="311"/>
      <c r="FI10" s="311"/>
      <c r="FJ10" s="311"/>
      <c r="FK10" s="311"/>
      <c r="FL10" s="311"/>
      <c r="FM10" s="311"/>
      <c r="FN10" s="311"/>
      <c r="FO10" s="311"/>
      <c r="FP10" s="311"/>
      <c r="FQ10" s="311"/>
      <c r="FR10" s="311"/>
      <c r="FS10" s="311"/>
      <c r="FT10" s="311"/>
      <c r="FU10" s="311"/>
      <c r="FV10" s="311"/>
      <c r="FW10" s="311"/>
      <c r="FX10" s="311"/>
      <c r="FY10" s="311"/>
      <c r="FZ10" s="311"/>
      <c r="GA10" s="311"/>
      <c r="GB10" s="311"/>
      <c r="GC10" s="311"/>
      <c r="GD10" s="311"/>
      <c r="GE10" s="311"/>
      <c r="GF10" s="311"/>
      <c r="GG10" s="311"/>
      <c r="GH10" s="311"/>
      <c r="GI10" s="311"/>
      <c r="GJ10" s="311"/>
      <c r="GK10" s="311"/>
      <c r="GL10" s="311"/>
      <c r="GM10" s="311"/>
      <c r="GN10" s="311"/>
      <c r="GO10" s="311"/>
      <c r="GP10" s="311"/>
      <c r="GQ10" s="311"/>
      <c r="GR10" s="311"/>
      <c r="GS10" s="311"/>
      <c r="GT10" s="311"/>
      <c r="GU10" s="311"/>
      <c r="GV10" s="311"/>
      <c r="GW10" s="311"/>
      <c r="GX10" s="311"/>
      <c r="GY10" s="311"/>
      <c r="GZ10" s="311"/>
      <c r="HA10" s="311"/>
      <c r="HB10" s="311"/>
      <c r="HC10" s="311"/>
      <c r="HD10" s="311"/>
      <c r="HE10" s="311"/>
      <c r="HF10" s="311"/>
      <c r="HG10" s="311"/>
      <c r="HH10" s="311"/>
      <c r="HI10" s="311"/>
      <c r="HJ10" s="311"/>
      <c r="HK10" s="311"/>
      <c r="HL10" s="311"/>
      <c r="HM10" s="311"/>
      <c r="HN10" s="311"/>
      <c r="HO10" s="311"/>
      <c r="HP10" s="311"/>
      <c r="HQ10" s="311"/>
      <c r="HR10" s="311"/>
      <c r="HS10" s="311"/>
      <c r="HT10" s="311"/>
      <c r="HU10" s="311"/>
      <c r="HV10" s="311"/>
      <c r="HW10" s="311"/>
      <c r="HX10" s="311"/>
      <c r="HY10" s="311"/>
      <c r="HZ10" s="311"/>
      <c r="IA10" s="311"/>
      <c r="IB10" s="311"/>
      <c r="IC10" s="311"/>
      <c r="ID10" s="311"/>
      <c r="IE10" s="311"/>
      <c r="IF10" s="311"/>
      <c r="IG10" s="311"/>
      <c r="IH10" s="311"/>
      <c r="II10" s="311"/>
      <c r="IJ10" s="311"/>
      <c r="IK10" s="311"/>
      <c r="IL10" s="311"/>
      <c r="IM10" s="311"/>
      <c r="IN10" s="311"/>
      <c r="IO10" s="311"/>
      <c r="IP10" s="311"/>
      <c r="IQ10" s="311"/>
      <c r="IR10" s="311"/>
      <c r="IS10" s="311"/>
      <c r="IT10" s="311"/>
      <c r="IU10" s="311"/>
      <c r="IV10" s="311"/>
    </row>
    <row r="11" spans="1:256" s="324" customFormat="1" ht="15" customHeight="1" x14ac:dyDescent="0.25">
      <c r="A11" s="317">
        <v>3</v>
      </c>
      <c r="B11" s="322" t="s">
        <v>613</v>
      </c>
      <c r="C11" s="323" t="s">
        <v>611</v>
      </c>
      <c r="D11" s="300" t="s">
        <v>588</v>
      </c>
      <c r="E11" s="311"/>
      <c r="F11" s="311"/>
      <c r="G11" s="320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1"/>
      <c r="CW11" s="31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1"/>
      <c r="DI11" s="31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1"/>
      <c r="DU11" s="311"/>
      <c r="DV11" s="311"/>
      <c r="DW11" s="311"/>
      <c r="DX11" s="311"/>
      <c r="DY11" s="311"/>
      <c r="DZ11" s="311"/>
      <c r="EA11" s="311"/>
      <c r="EB11" s="311"/>
      <c r="EC11" s="311"/>
      <c r="ED11" s="311"/>
      <c r="EE11" s="311"/>
      <c r="EF11" s="311"/>
      <c r="EG11" s="311"/>
      <c r="EH11" s="311"/>
      <c r="EI11" s="311"/>
      <c r="EJ11" s="311"/>
      <c r="EK11" s="311"/>
      <c r="EL11" s="311"/>
      <c r="EM11" s="311"/>
      <c r="EN11" s="311"/>
      <c r="EO11" s="311"/>
      <c r="EP11" s="311"/>
      <c r="EQ11" s="311"/>
      <c r="ER11" s="311"/>
      <c r="ES11" s="311"/>
      <c r="ET11" s="311"/>
      <c r="EU11" s="311"/>
      <c r="EV11" s="311"/>
      <c r="EW11" s="311"/>
      <c r="EX11" s="311"/>
      <c r="EY11" s="311"/>
      <c r="EZ11" s="311"/>
      <c r="FA11" s="311"/>
      <c r="FB11" s="311"/>
      <c r="FC11" s="311"/>
      <c r="FD11" s="311"/>
      <c r="FE11" s="311"/>
      <c r="FF11" s="311"/>
      <c r="FG11" s="311"/>
      <c r="FH11" s="311"/>
      <c r="FI11" s="311"/>
      <c r="FJ11" s="311"/>
      <c r="FK11" s="311"/>
      <c r="FL11" s="311"/>
      <c r="FM11" s="311"/>
      <c r="FN11" s="311"/>
      <c r="FO11" s="311"/>
      <c r="FP11" s="311"/>
      <c r="FQ11" s="311"/>
      <c r="FR11" s="311"/>
      <c r="FS11" s="311"/>
      <c r="FT11" s="311"/>
      <c r="FU11" s="311"/>
      <c r="FV11" s="311"/>
      <c r="FW11" s="311"/>
      <c r="FX11" s="311"/>
      <c r="FY11" s="311"/>
      <c r="FZ11" s="311"/>
      <c r="GA11" s="311"/>
      <c r="GB11" s="311"/>
      <c r="GC11" s="311"/>
      <c r="GD11" s="311"/>
      <c r="GE11" s="311"/>
      <c r="GF11" s="311"/>
      <c r="GG11" s="311"/>
      <c r="GH11" s="311"/>
      <c r="GI11" s="311"/>
      <c r="GJ11" s="311"/>
      <c r="GK11" s="311"/>
      <c r="GL11" s="311"/>
      <c r="GM11" s="311"/>
      <c r="GN11" s="311"/>
      <c r="GO11" s="311"/>
      <c r="GP11" s="311"/>
      <c r="GQ11" s="311"/>
      <c r="GR11" s="311"/>
      <c r="GS11" s="311"/>
      <c r="GT11" s="311"/>
      <c r="GU11" s="311"/>
      <c r="GV11" s="311"/>
      <c r="GW11" s="311"/>
      <c r="GX11" s="311"/>
      <c r="GY11" s="311"/>
      <c r="GZ11" s="311"/>
      <c r="HA11" s="311"/>
      <c r="HB11" s="311"/>
      <c r="HC11" s="311"/>
      <c r="HD11" s="311"/>
      <c r="HE11" s="311"/>
      <c r="HF11" s="311"/>
      <c r="HG11" s="311"/>
      <c r="HH11" s="311"/>
      <c r="HI11" s="311"/>
      <c r="HJ11" s="311"/>
      <c r="HK11" s="311"/>
      <c r="HL11" s="311"/>
      <c r="HM11" s="311"/>
      <c r="HN11" s="311"/>
      <c r="HO11" s="311"/>
      <c r="HP11" s="311"/>
      <c r="HQ11" s="311"/>
      <c r="HR11" s="311"/>
      <c r="HS11" s="311"/>
      <c r="HT11" s="311"/>
      <c r="HU11" s="311"/>
      <c r="HV11" s="311"/>
      <c r="HW11" s="311"/>
      <c r="HX11" s="311"/>
      <c r="HY11" s="311"/>
      <c r="HZ11" s="311"/>
      <c r="IA11" s="311"/>
      <c r="IB11" s="311"/>
      <c r="IC11" s="311"/>
      <c r="ID11" s="311"/>
      <c r="IE11" s="311"/>
      <c r="IF11" s="311"/>
      <c r="IG11" s="311"/>
      <c r="IH11" s="311"/>
      <c r="II11" s="311"/>
      <c r="IJ11" s="311"/>
      <c r="IK11" s="311"/>
      <c r="IL11" s="311"/>
      <c r="IM11" s="311"/>
      <c r="IN11" s="311"/>
      <c r="IO11" s="311"/>
      <c r="IP11" s="311"/>
      <c r="IQ11" s="311"/>
      <c r="IR11" s="311"/>
      <c r="IS11" s="311"/>
      <c r="IT11" s="311"/>
      <c r="IU11" s="311"/>
      <c r="IV11" s="311"/>
    </row>
    <row r="12" spans="1:256" s="324" customFormat="1" ht="15" customHeight="1" x14ac:dyDescent="0.25">
      <c r="A12" s="317">
        <v>4</v>
      </c>
      <c r="B12" s="322" t="s">
        <v>614</v>
      </c>
      <c r="C12" s="323" t="s">
        <v>611</v>
      </c>
      <c r="D12" s="300" t="s">
        <v>588</v>
      </c>
      <c r="E12" s="311"/>
      <c r="F12" s="311"/>
      <c r="G12" s="320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11"/>
      <c r="ID12" s="311"/>
      <c r="IE12" s="311"/>
      <c r="IF12" s="311"/>
      <c r="IG12" s="311"/>
      <c r="IH12" s="311"/>
      <c r="II12" s="311"/>
      <c r="IJ12" s="311"/>
      <c r="IK12" s="311"/>
      <c r="IL12" s="311"/>
      <c r="IM12" s="311"/>
      <c r="IN12" s="311"/>
      <c r="IO12" s="311"/>
      <c r="IP12" s="311"/>
      <c r="IQ12" s="311"/>
      <c r="IR12" s="311"/>
      <c r="IS12" s="311"/>
      <c r="IT12" s="311"/>
      <c r="IU12" s="311"/>
      <c r="IV12" s="311"/>
    </row>
    <row r="13" spans="1:256" s="324" customFormat="1" ht="15" customHeight="1" x14ac:dyDescent="0.25">
      <c r="A13" s="317">
        <v>5</v>
      </c>
      <c r="B13" s="322" t="s">
        <v>615</v>
      </c>
      <c r="C13" s="323" t="s">
        <v>616</v>
      </c>
      <c r="D13" s="300" t="s">
        <v>588</v>
      </c>
      <c r="E13" s="311"/>
      <c r="F13" s="311"/>
      <c r="G13" s="320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  <c r="EL13" s="311"/>
      <c r="EM13" s="311"/>
      <c r="EN13" s="311"/>
      <c r="EO13" s="311"/>
      <c r="EP13" s="311"/>
      <c r="EQ13" s="311"/>
      <c r="ER13" s="311"/>
      <c r="ES13" s="311"/>
      <c r="ET13" s="311"/>
      <c r="EU13" s="311"/>
      <c r="EV13" s="311"/>
      <c r="EW13" s="311"/>
      <c r="EX13" s="311"/>
      <c r="EY13" s="311"/>
      <c r="EZ13" s="311"/>
      <c r="FA13" s="311"/>
      <c r="FB13" s="311"/>
      <c r="FC13" s="311"/>
      <c r="FD13" s="311"/>
      <c r="FE13" s="311"/>
      <c r="FF13" s="311"/>
      <c r="FG13" s="311"/>
      <c r="FH13" s="311"/>
      <c r="FI13" s="311"/>
      <c r="FJ13" s="311"/>
      <c r="FK13" s="311"/>
      <c r="FL13" s="311"/>
      <c r="FM13" s="311"/>
      <c r="FN13" s="311"/>
      <c r="FO13" s="311"/>
      <c r="FP13" s="311"/>
      <c r="FQ13" s="311"/>
      <c r="FR13" s="311"/>
      <c r="FS13" s="311"/>
      <c r="FT13" s="311"/>
      <c r="FU13" s="311"/>
      <c r="FV13" s="311"/>
      <c r="FW13" s="311"/>
      <c r="FX13" s="311"/>
      <c r="FY13" s="311"/>
      <c r="FZ13" s="311"/>
      <c r="GA13" s="311"/>
      <c r="GB13" s="311"/>
      <c r="GC13" s="311"/>
      <c r="GD13" s="311"/>
      <c r="GE13" s="311"/>
      <c r="GF13" s="311"/>
      <c r="GG13" s="311"/>
      <c r="GH13" s="311"/>
      <c r="GI13" s="311"/>
      <c r="GJ13" s="311"/>
      <c r="GK13" s="311"/>
      <c r="GL13" s="311"/>
      <c r="GM13" s="311"/>
      <c r="GN13" s="311"/>
      <c r="GO13" s="311"/>
      <c r="GP13" s="311"/>
      <c r="GQ13" s="311"/>
      <c r="GR13" s="311"/>
      <c r="GS13" s="311"/>
      <c r="GT13" s="311"/>
      <c r="GU13" s="311"/>
      <c r="GV13" s="311"/>
      <c r="GW13" s="311"/>
      <c r="GX13" s="311"/>
      <c r="GY13" s="311"/>
      <c r="GZ13" s="311"/>
      <c r="HA13" s="311"/>
      <c r="HB13" s="311"/>
      <c r="HC13" s="311"/>
      <c r="HD13" s="311"/>
      <c r="HE13" s="311"/>
      <c r="HF13" s="311"/>
      <c r="HG13" s="311"/>
      <c r="HH13" s="311"/>
      <c r="HI13" s="311"/>
      <c r="HJ13" s="311"/>
      <c r="HK13" s="311"/>
      <c r="HL13" s="311"/>
      <c r="HM13" s="311"/>
      <c r="HN13" s="311"/>
      <c r="HO13" s="311"/>
      <c r="HP13" s="311"/>
      <c r="HQ13" s="311"/>
      <c r="HR13" s="311"/>
      <c r="HS13" s="311"/>
      <c r="HT13" s="311"/>
      <c r="HU13" s="311"/>
      <c r="HV13" s="311"/>
      <c r="HW13" s="311"/>
      <c r="HX13" s="311"/>
      <c r="HY13" s="311"/>
      <c r="HZ13" s="311"/>
      <c r="IA13" s="311"/>
      <c r="IB13" s="311"/>
      <c r="IC13" s="311"/>
      <c r="ID13" s="311"/>
      <c r="IE13" s="311"/>
      <c r="IF13" s="311"/>
      <c r="IG13" s="311"/>
      <c r="IH13" s="311"/>
      <c r="II13" s="311"/>
      <c r="IJ13" s="311"/>
      <c r="IK13" s="311"/>
      <c r="IL13" s="311"/>
      <c r="IM13" s="311"/>
      <c r="IN13" s="311"/>
      <c r="IO13" s="311"/>
      <c r="IP13" s="311"/>
      <c r="IQ13" s="311"/>
      <c r="IR13" s="311"/>
      <c r="IS13" s="311"/>
      <c r="IT13" s="311"/>
      <c r="IU13" s="311"/>
      <c r="IV13" s="311"/>
    </row>
    <row r="14" spans="1:256" s="324" customFormat="1" ht="15" customHeight="1" x14ac:dyDescent="0.25">
      <c r="A14" s="317">
        <v>6</v>
      </c>
      <c r="B14" s="322" t="s">
        <v>617</v>
      </c>
      <c r="C14" s="323" t="s">
        <v>618</v>
      </c>
      <c r="D14" s="300" t="s">
        <v>588</v>
      </c>
      <c r="E14" s="311"/>
      <c r="F14" s="311"/>
      <c r="G14" s="320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1"/>
      <c r="CW14" s="311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1"/>
      <c r="DI14" s="311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1"/>
      <c r="DU14" s="311"/>
      <c r="DV14" s="311"/>
      <c r="DW14" s="311"/>
      <c r="DX14" s="311"/>
      <c r="DY14" s="311"/>
      <c r="DZ14" s="311"/>
      <c r="EA14" s="311"/>
      <c r="EB14" s="311"/>
      <c r="EC14" s="311"/>
      <c r="ED14" s="311"/>
      <c r="EE14" s="311"/>
      <c r="EF14" s="311"/>
      <c r="EG14" s="311"/>
      <c r="EH14" s="311"/>
      <c r="EI14" s="311"/>
      <c r="EJ14" s="311"/>
      <c r="EK14" s="311"/>
      <c r="EL14" s="311"/>
      <c r="EM14" s="311"/>
      <c r="EN14" s="311"/>
      <c r="EO14" s="311"/>
      <c r="EP14" s="311"/>
      <c r="EQ14" s="311"/>
      <c r="ER14" s="311"/>
      <c r="ES14" s="311"/>
      <c r="ET14" s="311"/>
      <c r="EU14" s="311"/>
      <c r="EV14" s="311"/>
      <c r="EW14" s="311"/>
      <c r="EX14" s="311"/>
      <c r="EY14" s="311"/>
      <c r="EZ14" s="311"/>
      <c r="FA14" s="311"/>
      <c r="FB14" s="311"/>
      <c r="FC14" s="311"/>
      <c r="FD14" s="311"/>
      <c r="FE14" s="311"/>
      <c r="FF14" s="311"/>
      <c r="FG14" s="311"/>
      <c r="FH14" s="311"/>
      <c r="FI14" s="311"/>
      <c r="FJ14" s="311"/>
      <c r="FK14" s="311"/>
      <c r="FL14" s="311"/>
      <c r="FM14" s="311"/>
      <c r="FN14" s="311"/>
      <c r="FO14" s="311"/>
      <c r="FP14" s="311"/>
      <c r="FQ14" s="311"/>
      <c r="FR14" s="311"/>
      <c r="FS14" s="311"/>
      <c r="FT14" s="311"/>
      <c r="FU14" s="311"/>
      <c r="FV14" s="311"/>
      <c r="FW14" s="311"/>
      <c r="FX14" s="311"/>
      <c r="FY14" s="311"/>
      <c r="FZ14" s="311"/>
      <c r="GA14" s="311"/>
      <c r="GB14" s="311"/>
      <c r="GC14" s="311"/>
      <c r="GD14" s="311"/>
      <c r="GE14" s="311"/>
      <c r="GF14" s="311"/>
      <c r="GG14" s="311"/>
      <c r="GH14" s="311"/>
      <c r="GI14" s="311"/>
      <c r="GJ14" s="311"/>
      <c r="GK14" s="311"/>
      <c r="GL14" s="311"/>
      <c r="GM14" s="311"/>
      <c r="GN14" s="311"/>
      <c r="GO14" s="311"/>
      <c r="GP14" s="311"/>
      <c r="GQ14" s="311"/>
      <c r="GR14" s="311"/>
      <c r="GS14" s="311"/>
      <c r="GT14" s="311"/>
      <c r="GU14" s="311"/>
      <c r="GV14" s="311"/>
      <c r="GW14" s="311"/>
      <c r="GX14" s="311"/>
      <c r="GY14" s="311"/>
      <c r="GZ14" s="311"/>
      <c r="HA14" s="311"/>
      <c r="HB14" s="311"/>
      <c r="HC14" s="311"/>
      <c r="HD14" s="311"/>
      <c r="HE14" s="311"/>
      <c r="HF14" s="311"/>
      <c r="HG14" s="311"/>
      <c r="HH14" s="311"/>
      <c r="HI14" s="311"/>
      <c r="HJ14" s="311"/>
      <c r="HK14" s="311"/>
      <c r="HL14" s="311"/>
      <c r="HM14" s="311"/>
      <c r="HN14" s="311"/>
      <c r="HO14" s="311"/>
      <c r="HP14" s="311"/>
      <c r="HQ14" s="311"/>
      <c r="HR14" s="311"/>
      <c r="HS14" s="311"/>
      <c r="HT14" s="311"/>
      <c r="HU14" s="311"/>
      <c r="HV14" s="311"/>
      <c r="HW14" s="311"/>
      <c r="HX14" s="311"/>
      <c r="HY14" s="311"/>
      <c r="HZ14" s="311"/>
      <c r="IA14" s="311"/>
      <c r="IB14" s="311"/>
      <c r="IC14" s="311"/>
      <c r="ID14" s="311"/>
      <c r="IE14" s="311"/>
      <c r="IF14" s="311"/>
      <c r="IG14" s="311"/>
      <c r="IH14" s="311"/>
      <c r="II14" s="311"/>
      <c r="IJ14" s="311"/>
      <c r="IK14" s="311"/>
      <c r="IL14" s="311"/>
      <c r="IM14" s="311"/>
      <c r="IN14" s="311"/>
      <c r="IO14" s="311"/>
      <c r="IP14" s="311"/>
      <c r="IQ14" s="311"/>
      <c r="IR14" s="311"/>
      <c r="IS14" s="311"/>
      <c r="IT14" s="311"/>
      <c r="IU14" s="311"/>
      <c r="IV14" s="311"/>
    </row>
    <row r="15" spans="1:256" s="324" customFormat="1" ht="15" customHeight="1" x14ac:dyDescent="0.25">
      <c r="A15" s="317">
        <v>7</v>
      </c>
      <c r="B15" s="322" t="s">
        <v>619</v>
      </c>
      <c r="C15" s="323" t="s">
        <v>611</v>
      </c>
      <c r="D15" s="300" t="s">
        <v>588</v>
      </c>
      <c r="E15" s="311"/>
      <c r="F15" s="311"/>
      <c r="G15" s="320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1"/>
      <c r="CK15" s="311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1"/>
      <c r="CW15" s="311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1"/>
      <c r="DI15" s="311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1"/>
      <c r="DU15" s="311"/>
      <c r="DV15" s="311"/>
      <c r="DW15" s="311"/>
      <c r="DX15" s="311"/>
      <c r="DY15" s="311"/>
      <c r="DZ15" s="311"/>
      <c r="EA15" s="311"/>
      <c r="EB15" s="311"/>
      <c r="EC15" s="311"/>
      <c r="ED15" s="311"/>
      <c r="EE15" s="311"/>
      <c r="EF15" s="311"/>
      <c r="EG15" s="311"/>
      <c r="EH15" s="311"/>
      <c r="EI15" s="311"/>
      <c r="EJ15" s="311"/>
      <c r="EK15" s="311"/>
      <c r="EL15" s="311"/>
      <c r="EM15" s="311"/>
      <c r="EN15" s="311"/>
      <c r="EO15" s="311"/>
      <c r="EP15" s="311"/>
      <c r="EQ15" s="311"/>
      <c r="ER15" s="311"/>
      <c r="ES15" s="311"/>
      <c r="ET15" s="311"/>
      <c r="EU15" s="311"/>
      <c r="EV15" s="311"/>
      <c r="EW15" s="311"/>
      <c r="EX15" s="311"/>
      <c r="EY15" s="311"/>
      <c r="EZ15" s="311"/>
      <c r="FA15" s="311"/>
      <c r="FB15" s="311"/>
      <c r="FC15" s="311"/>
      <c r="FD15" s="311"/>
      <c r="FE15" s="311"/>
      <c r="FF15" s="311"/>
      <c r="FG15" s="311"/>
      <c r="FH15" s="311"/>
      <c r="FI15" s="311"/>
      <c r="FJ15" s="311"/>
      <c r="FK15" s="311"/>
      <c r="FL15" s="311"/>
      <c r="FM15" s="311"/>
      <c r="FN15" s="311"/>
      <c r="FO15" s="311"/>
      <c r="FP15" s="311"/>
      <c r="FQ15" s="311"/>
      <c r="FR15" s="311"/>
      <c r="FS15" s="311"/>
      <c r="FT15" s="311"/>
      <c r="FU15" s="311"/>
      <c r="FV15" s="311"/>
      <c r="FW15" s="311"/>
      <c r="FX15" s="311"/>
      <c r="FY15" s="311"/>
      <c r="FZ15" s="311"/>
      <c r="GA15" s="311"/>
      <c r="GB15" s="311"/>
      <c r="GC15" s="311"/>
      <c r="GD15" s="311"/>
      <c r="GE15" s="311"/>
      <c r="GF15" s="311"/>
      <c r="GG15" s="311"/>
      <c r="GH15" s="311"/>
      <c r="GI15" s="311"/>
      <c r="GJ15" s="311"/>
      <c r="GK15" s="311"/>
      <c r="GL15" s="311"/>
      <c r="GM15" s="311"/>
      <c r="GN15" s="311"/>
      <c r="GO15" s="311"/>
      <c r="GP15" s="311"/>
      <c r="GQ15" s="311"/>
      <c r="GR15" s="311"/>
      <c r="GS15" s="311"/>
      <c r="GT15" s="311"/>
      <c r="GU15" s="311"/>
      <c r="GV15" s="311"/>
      <c r="GW15" s="311"/>
      <c r="GX15" s="311"/>
      <c r="GY15" s="311"/>
      <c r="GZ15" s="311"/>
      <c r="HA15" s="311"/>
      <c r="HB15" s="311"/>
      <c r="HC15" s="311"/>
      <c r="HD15" s="311"/>
      <c r="HE15" s="311"/>
      <c r="HF15" s="311"/>
      <c r="HG15" s="311"/>
      <c r="HH15" s="311"/>
      <c r="HI15" s="311"/>
      <c r="HJ15" s="311"/>
      <c r="HK15" s="311"/>
      <c r="HL15" s="311"/>
      <c r="HM15" s="311"/>
      <c r="HN15" s="311"/>
      <c r="HO15" s="311"/>
      <c r="HP15" s="311"/>
      <c r="HQ15" s="311"/>
      <c r="HR15" s="311"/>
      <c r="HS15" s="311"/>
      <c r="HT15" s="311"/>
      <c r="HU15" s="311"/>
      <c r="HV15" s="311"/>
      <c r="HW15" s="311"/>
      <c r="HX15" s="311"/>
      <c r="HY15" s="311"/>
      <c r="HZ15" s="311"/>
      <c r="IA15" s="311"/>
      <c r="IB15" s="311"/>
      <c r="IC15" s="311"/>
      <c r="ID15" s="311"/>
      <c r="IE15" s="311"/>
      <c r="IF15" s="311"/>
      <c r="IG15" s="311"/>
      <c r="IH15" s="311"/>
      <c r="II15" s="311"/>
      <c r="IJ15" s="311"/>
      <c r="IK15" s="311"/>
      <c r="IL15" s="311"/>
      <c r="IM15" s="311"/>
      <c r="IN15" s="311"/>
      <c r="IO15" s="311"/>
      <c r="IP15" s="311"/>
      <c r="IQ15" s="311"/>
      <c r="IR15" s="311"/>
      <c r="IS15" s="311"/>
      <c r="IT15" s="311"/>
      <c r="IU15" s="311"/>
      <c r="IV15" s="311"/>
    </row>
    <row r="16" spans="1:256" s="324" customFormat="1" ht="15" customHeight="1" x14ac:dyDescent="0.25">
      <c r="A16" s="317">
        <v>8</v>
      </c>
      <c r="B16" s="322" t="s">
        <v>620</v>
      </c>
      <c r="C16" s="323" t="s">
        <v>611</v>
      </c>
      <c r="D16" s="300" t="s">
        <v>588</v>
      </c>
      <c r="E16" s="311"/>
      <c r="F16" s="311"/>
      <c r="G16" s="320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1"/>
      <c r="CW16" s="31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1"/>
      <c r="DI16" s="31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1"/>
      <c r="DU16" s="311"/>
      <c r="DV16" s="311"/>
      <c r="DW16" s="311"/>
      <c r="DX16" s="311"/>
      <c r="DY16" s="311"/>
      <c r="DZ16" s="311"/>
      <c r="EA16" s="311"/>
      <c r="EB16" s="311"/>
      <c r="EC16" s="311"/>
      <c r="ED16" s="311"/>
      <c r="EE16" s="311"/>
      <c r="EF16" s="311"/>
      <c r="EG16" s="311"/>
      <c r="EH16" s="311"/>
      <c r="EI16" s="311"/>
      <c r="EJ16" s="311"/>
      <c r="EK16" s="311"/>
      <c r="EL16" s="311"/>
      <c r="EM16" s="311"/>
      <c r="EN16" s="311"/>
      <c r="EO16" s="311"/>
      <c r="EP16" s="311"/>
      <c r="EQ16" s="311"/>
      <c r="ER16" s="311"/>
      <c r="ES16" s="311"/>
      <c r="ET16" s="311"/>
      <c r="EU16" s="311"/>
      <c r="EV16" s="311"/>
      <c r="EW16" s="311"/>
      <c r="EX16" s="311"/>
      <c r="EY16" s="311"/>
      <c r="EZ16" s="311"/>
      <c r="FA16" s="311"/>
      <c r="FB16" s="311"/>
      <c r="FC16" s="311"/>
      <c r="FD16" s="311"/>
      <c r="FE16" s="311"/>
      <c r="FF16" s="311"/>
      <c r="FG16" s="311"/>
      <c r="FH16" s="311"/>
      <c r="FI16" s="311"/>
      <c r="FJ16" s="311"/>
      <c r="FK16" s="311"/>
      <c r="FL16" s="311"/>
      <c r="FM16" s="311"/>
      <c r="FN16" s="311"/>
      <c r="FO16" s="311"/>
      <c r="FP16" s="311"/>
      <c r="FQ16" s="311"/>
      <c r="FR16" s="311"/>
      <c r="FS16" s="311"/>
      <c r="FT16" s="311"/>
      <c r="FU16" s="311"/>
      <c r="FV16" s="311"/>
      <c r="FW16" s="311"/>
      <c r="FX16" s="311"/>
      <c r="FY16" s="311"/>
      <c r="FZ16" s="311"/>
      <c r="GA16" s="311"/>
      <c r="GB16" s="311"/>
      <c r="GC16" s="311"/>
      <c r="GD16" s="311"/>
      <c r="GE16" s="311"/>
      <c r="GF16" s="311"/>
      <c r="GG16" s="311"/>
      <c r="GH16" s="311"/>
      <c r="GI16" s="311"/>
      <c r="GJ16" s="311"/>
      <c r="GK16" s="311"/>
      <c r="GL16" s="311"/>
      <c r="GM16" s="311"/>
      <c r="GN16" s="311"/>
      <c r="GO16" s="311"/>
      <c r="GP16" s="311"/>
      <c r="GQ16" s="311"/>
      <c r="GR16" s="311"/>
      <c r="GS16" s="311"/>
      <c r="GT16" s="311"/>
      <c r="GU16" s="311"/>
      <c r="GV16" s="311"/>
      <c r="GW16" s="311"/>
      <c r="GX16" s="311"/>
      <c r="GY16" s="311"/>
      <c r="GZ16" s="311"/>
      <c r="HA16" s="311"/>
      <c r="HB16" s="311"/>
      <c r="HC16" s="311"/>
      <c r="HD16" s="311"/>
      <c r="HE16" s="311"/>
      <c r="HF16" s="311"/>
      <c r="HG16" s="311"/>
      <c r="HH16" s="311"/>
      <c r="HI16" s="311"/>
      <c r="HJ16" s="311"/>
      <c r="HK16" s="311"/>
      <c r="HL16" s="311"/>
      <c r="HM16" s="311"/>
      <c r="HN16" s="311"/>
      <c r="HO16" s="311"/>
      <c r="HP16" s="311"/>
      <c r="HQ16" s="311"/>
      <c r="HR16" s="311"/>
      <c r="HS16" s="311"/>
      <c r="HT16" s="311"/>
      <c r="HU16" s="311"/>
      <c r="HV16" s="311"/>
      <c r="HW16" s="311"/>
      <c r="HX16" s="311"/>
      <c r="HY16" s="311"/>
      <c r="HZ16" s="311"/>
      <c r="IA16" s="311"/>
      <c r="IB16" s="311"/>
      <c r="IC16" s="311"/>
      <c r="ID16" s="311"/>
      <c r="IE16" s="311"/>
      <c r="IF16" s="311"/>
      <c r="IG16" s="311"/>
      <c r="IH16" s="311"/>
      <c r="II16" s="311"/>
      <c r="IJ16" s="311"/>
      <c r="IK16" s="311"/>
      <c r="IL16" s="311"/>
      <c r="IM16" s="311"/>
      <c r="IN16" s="311"/>
      <c r="IO16" s="311"/>
      <c r="IP16" s="311"/>
      <c r="IQ16" s="311"/>
      <c r="IR16" s="311"/>
      <c r="IS16" s="311"/>
      <c r="IT16" s="311"/>
      <c r="IU16" s="311"/>
      <c r="IV16" s="311"/>
    </row>
    <row r="17" spans="1:256" s="324" customFormat="1" ht="15" customHeight="1" x14ac:dyDescent="0.25">
      <c r="A17" s="317">
        <v>9</v>
      </c>
      <c r="B17" s="322" t="s">
        <v>621</v>
      </c>
      <c r="C17" s="323" t="s">
        <v>611</v>
      </c>
      <c r="D17" s="300" t="s">
        <v>588</v>
      </c>
      <c r="E17" s="311"/>
      <c r="F17" s="311"/>
      <c r="G17" s="320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1"/>
      <c r="BA17" s="31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1"/>
      <c r="CK17" s="311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1"/>
      <c r="CW17" s="311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1"/>
      <c r="DI17" s="311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1"/>
      <c r="DU17" s="311"/>
      <c r="DV17" s="311"/>
      <c r="DW17" s="311"/>
      <c r="DX17" s="311"/>
      <c r="DY17" s="311"/>
      <c r="DZ17" s="311"/>
      <c r="EA17" s="311"/>
      <c r="EB17" s="311"/>
      <c r="EC17" s="311"/>
      <c r="ED17" s="311"/>
      <c r="EE17" s="311"/>
      <c r="EF17" s="311"/>
      <c r="EG17" s="311"/>
      <c r="EH17" s="311"/>
      <c r="EI17" s="311"/>
      <c r="EJ17" s="311"/>
      <c r="EK17" s="311"/>
      <c r="EL17" s="311"/>
      <c r="EM17" s="311"/>
      <c r="EN17" s="311"/>
      <c r="EO17" s="311"/>
      <c r="EP17" s="311"/>
      <c r="EQ17" s="311"/>
      <c r="ER17" s="311"/>
      <c r="ES17" s="311"/>
      <c r="ET17" s="311"/>
      <c r="EU17" s="311"/>
      <c r="EV17" s="311"/>
      <c r="EW17" s="311"/>
      <c r="EX17" s="311"/>
      <c r="EY17" s="311"/>
      <c r="EZ17" s="311"/>
      <c r="FA17" s="311"/>
      <c r="FB17" s="311"/>
      <c r="FC17" s="311"/>
      <c r="FD17" s="311"/>
      <c r="FE17" s="311"/>
      <c r="FF17" s="311"/>
      <c r="FG17" s="311"/>
      <c r="FH17" s="311"/>
      <c r="FI17" s="311"/>
      <c r="FJ17" s="311"/>
      <c r="FK17" s="311"/>
      <c r="FL17" s="311"/>
      <c r="FM17" s="311"/>
      <c r="FN17" s="311"/>
      <c r="FO17" s="311"/>
      <c r="FP17" s="311"/>
      <c r="FQ17" s="311"/>
      <c r="FR17" s="311"/>
      <c r="FS17" s="311"/>
      <c r="FT17" s="311"/>
      <c r="FU17" s="311"/>
      <c r="FV17" s="311"/>
      <c r="FW17" s="311"/>
      <c r="FX17" s="311"/>
      <c r="FY17" s="311"/>
      <c r="FZ17" s="311"/>
      <c r="GA17" s="311"/>
      <c r="GB17" s="311"/>
      <c r="GC17" s="311"/>
      <c r="GD17" s="311"/>
      <c r="GE17" s="311"/>
      <c r="GF17" s="311"/>
      <c r="GG17" s="311"/>
      <c r="GH17" s="311"/>
      <c r="GI17" s="311"/>
      <c r="GJ17" s="311"/>
      <c r="GK17" s="311"/>
      <c r="GL17" s="311"/>
      <c r="GM17" s="311"/>
      <c r="GN17" s="311"/>
      <c r="GO17" s="311"/>
      <c r="GP17" s="311"/>
      <c r="GQ17" s="311"/>
      <c r="GR17" s="311"/>
      <c r="GS17" s="311"/>
      <c r="GT17" s="311"/>
      <c r="GU17" s="311"/>
      <c r="GV17" s="311"/>
      <c r="GW17" s="311"/>
      <c r="GX17" s="311"/>
      <c r="GY17" s="311"/>
      <c r="GZ17" s="311"/>
      <c r="HA17" s="311"/>
      <c r="HB17" s="311"/>
      <c r="HC17" s="311"/>
      <c r="HD17" s="311"/>
      <c r="HE17" s="311"/>
      <c r="HF17" s="311"/>
      <c r="HG17" s="311"/>
      <c r="HH17" s="311"/>
      <c r="HI17" s="311"/>
      <c r="HJ17" s="311"/>
      <c r="HK17" s="311"/>
      <c r="HL17" s="311"/>
      <c r="HM17" s="311"/>
      <c r="HN17" s="311"/>
      <c r="HO17" s="311"/>
      <c r="HP17" s="311"/>
      <c r="HQ17" s="311"/>
      <c r="HR17" s="311"/>
      <c r="HS17" s="311"/>
      <c r="HT17" s="311"/>
      <c r="HU17" s="311"/>
      <c r="HV17" s="311"/>
      <c r="HW17" s="311"/>
      <c r="HX17" s="311"/>
      <c r="HY17" s="311"/>
      <c r="HZ17" s="311"/>
      <c r="IA17" s="311"/>
      <c r="IB17" s="311"/>
      <c r="IC17" s="311"/>
      <c r="ID17" s="311"/>
      <c r="IE17" s="311"/>
      <c r="IF17" s="311"/>
      <c r="IG17" s="311"/>
      <c r="IH17" s="311"/>
      <c r="II17" s="311"/>
      <c r="IJ17" s="311"/>
      <c r="IK17" s="311"/>
      <c r="IL17" s="311"/>
      <c r="IM17" s="311"/>
      <c r="IN17" s="311"/>
      <c r="IO17" s="311"/>
      <c r="IP17" s="311"/>
      <c r="IQ17" s="311"/>
      <c r="IR17" s="311"/>
      <c r="IS17" s="311"/>
      <c r="IT17" s="311"/>
      <c r="IU17" s="311"/>
      <c r="IV17" s="311"/>
    </row>
    <row r="18" spans="1:256" s="324" customFormat="1" ht="15" customHeight="1" x14ac:dyDescent="0.25">
      <c r="A18" s="317">
        <v>10</v>
      </c>
      <c r="B18" s="322" t="s">
        <v>622</v>
      </c>
      <c r="C18" s="323" t="s">
        <v>623</v>
      </c>
      <c r="D18" s="300" t="s">
        <v>588</v>
      </c>
      <c r="E18" s="311"/>
      <c r="F18" s="311"/>
      <c r="G18" s="320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  <c r="AD18" s="311"/>
      <c r="AE18" s="311"/>
      <c r="AF18" s="311"/>
      <c r="AG18" s="311"/>
      <c r="AH18" s="311"/>
      <c r="AI18" s="311"/>
      <c r="AJ18" s="311"/>
      <c r="AK18" s="311"/>
      <c r="AL18" s="311"/>
      <c r="AM18" s="311"/>
      <c r="AN18" s="311"/>
      <c r="AO18" s="311"/>
      <c r="AP18" s="311"/>
      <c r="AQ18" s="311"/>
      <c r="AR18" s="311"/>
      <c r="AS18" s="311"/>
      <c r="AT18" s="311"/>
      <c r="AU18" s="311"/>
      <c r="AV18" s="311"/>
      <c r="AW18" s="311"/>
      <c r="AX18" s="311"/>
      <c r="AY18" s="311"/>
      <c r="AZ18" s="311"/>
      <c r="BA18" s="311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1"/>
      <c r="BM18" s="311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/>
      <c r="BX18" s="311"/>
      <c r="BY18" s="311"/>
      <c r="BZ18" s="311"/>
      <c r="CA18" s="311"/>
      <c r="CB18" s="311"/>
      <c r="CC18" s="311"/>
      <c r="CD18" s="311"/>
      <c r="CE18" s="311"/>
      <c r="CF18" s="311"/>
      <c r="CG18" s="311"/>
      <c r="CH18" s="311"/>
      <c r="CI18" s="311"/>
      <c r="CJ18" s="311"/>
      <c r="CK18" s="311"/>
      <c r="CL18" s="311"/>
      <c r="CM18" s="311"/>
      <c r="CN18" s="311"/>
      <c r="CO18" s="311"/>
      <c r="CP18" s="311"/>
      <c r="CQ18" s="311"/>
      <c r="CR18" s="311"/>
      <c r="CS18" s="311"/>
      <c r="CT18" s="311"/>
      <c r="CU18" s="311"/>
      <c r="CV18" s="311"/>
      <c r="CW18" s="311"/>
      <c r="CX18" s="311"/>
      <c r="CY18" s="311"/>
      <c r="CZ18" s="311"/>
      <c r="DA18" s="311"/>
      <c r="DB18" s="311"/>
      <c r="DC18" s="311"/>
      <c r="DD18" s="311"/>
      <c r="DE18" s="311"/>
      <c r="DF18" s="311"/>
      <c r="DG18" s="311"/>
      <c r="DH18" s="311"/>
      <c r="DI18" s="311"/>
      <c r="DJ18" s="311"/>
      <c r="DK18" s="311"/>
      <c r="DL18" s="311"/>
      <c r="DM18" s="311"/>
      <c r="DN18" s="311"/>
      <c r="DO18" s="311"/>
      <c r="DP18" s="311"/>
      <c r="DQ18" s="311"/>
      <c r="DR18" s="311"/>
      <c r="DS18" s="311"/>
      <c r="DT18" s="311"/>
      <c r="DU18" s="311"/>
      <c r="DV18" s="311"/>
      <c r="DW18" s="311"/>
      <c r="DX18" s="311"/>
      <c r="DY18" s="311"/>
      <c r="DZ18" s="311"/>
      <c r="EA18" s="311"/>
      <c r="EB18" s="311"/>
      <c r="EC18" s="311"/>
      <c r="ED18" s="311"/>
      <c r="EE18" s="311"/>
      <c r="EF18" s="311"/>
      <c r="EG18" s="311"/>
      <c r="EH18" s="311"/>
      <c r="EI18" s="311"/>
      <c r="EJ18" s="311"/>
      <c r="EK18" s="311"/>
      <c r="EL18" s="311"/>
      <c r="EM18" s="311"/>
      <c r="EN18" s="311"/>
      <c r="EO18" s="311"/>
      <c r="EP18" s="311"/>
      <c r="EQ18" s="311"/>
      <c r="ER18" s="311"/>
      <c r="ES18" s="311"/>
      <c r="ET18" s="311"/>
      <c r="EU18" s="311"/>
      <c r="EV18" s="311"/>
      <c r="EW18" s="311"/>
      <c r="EX18" s="311"/>
      <c r="EY18" s="311"/>
      <c r="EZ18" s="311"/>
      <c r="FA18" s="311"/>
      <c r="FB18" s="311"/>
      <c r="FC18" s="311"/>
      <c r="FD18" s="311"/>
      <c r="FE18" s="311"/>
      <c r="FF18" s="311"/>
      <c r="FG18" s="311"/>
      <c r="FH18" s="311"/>
      <c r="FI18" s="311"/>
      <c r="FJ18" s="311"/>
      <c r="FK18" s="311"/>
      <c r="FL18" s="311"/>
      <c r="FM18" s="311"/>
      <c r="FN18" s="311"/>
      <c r="FO18" s="311"/>
      <c r="FP18" s="311"/>
      <c r="FQ18" s="311"/>
      <c r="FR18" s="311"/>
      <c r="FS18" s="311"/>
      <c r="FT18" s="311"/>
      <c r="FU18" s="311"/>
      <c r="FV18" s="311"/>
      <c r="FW18" s="311"/>
      <c r="FX18" s="311"/>
      <c r="FY18" s="311"/>
      <c r="FZ18" s="311"/>
      <c r="GA18" s="311"/>
      <c r="GB18" s="311"/>
      <c r="GC18" s="311"/>
      <c r="GD18" s="311"/>
      <c r="GE18" s="311"/>
      <c r="GF18" s="311"/>
      <c r="GG18" s="311"/>
      <c r="GH18" s="311"/>
      <c r="GI18" s="311"/>
      <c r="GJ18" s="311"/>
      <c r="GK18" s="311"/>
      <c r="GL18" s="311"/>
      <c r="GM18" s="311"/>
      <c r="GN18" s="311"/>
      <c r="GO18" s="311"/>
      <c r="GP18" s="311"/>
      <c r="GQ18" s="311"/>
      <c r="GR18" s="311"/>
      <c r="GS18" s="311"/>
      <c r="GT18" s="311"/>
      <c r="GU18" s="311"/>
      <c r="GV18" s="311"/>
      <c r="GW18" s="311"/>
      <c r="GX18" s="311"/>
      <c r="GY18" s="311"/>
      <c r="GZ18" s="311"/>
      <c r="HA18" s="311"/>
      <c r="HB18" s="311"/>
      <c r="HC18" s="311"/>
      <c r="HD18" s="311"/>
      <c r="HE18" s="311"/>
      <c r="HF18" s="311"/>
      <c r="HG18" s="311"/>
      <c r="HH18" s="311"/>
      <c r="HI18" s="311"/>
      <c r="HJ18" s="311"/>
      <c r="HK18" s="311"/>
      <c r="HL18" s="311"/>
      <c r="HM18" s="311"/>
      <c r="HN18" s="311"/>
      <c r="HO18" s="311"/>
      <c r="HP18" s="311"/>
      <c r="HQ18" s="311"/>
      <c r="HR18" s="311"/>
      <c r="HS18" s="311"/>
      <c r="HT18" s="311"/>
      <c r="HU18" s="311"/>
      <c r="HV18" s="311"/>
      <c r="HW18" s="311"/>
      <c r="HX18" s="311"/>
      <c r="HY18" s="311"/>
      <c r="HZ18" s="311"/>
      <c r="IA18" s="311"/>
      <c r="IB18" s="311"/>
      <c r="IC18" s="311"/>
      <c r="ID18" s="311"/>
      <c r="IE18" s="311"/>
      <c r="IF18" s="311"/>
      <c r="IG18" s="311"/>
      <c r="IH18" s="311"/>
      <c r="II18" s="311"/>
      <c r="IJ18" s="311"/>
      <c r="IK18" s="311"/>
      <c r="IL18" s="311"/>
      <c r="IM18" s="311"/>
      <c r="IN18" s="311"/>
      <c r="IO18" s="311"/>
      <c r="IP18" s="311"/>
      <c r="IQ18" s="311"/>
      <c r="IR18" s="311"/>
      <c r="IS18" s="311"/>
      <c r="IT18" s="311"/>
      <c r="IU18" s="311"/>
      <c r="IV18" s="311"/>
    </row>
    <row r="19" spans="1:256" s="324" customFormat="1" ht="15" customHeight="1" x14ac:dyDescent="0.25">
      <c r="A19" s="317">
        <v>11</v>
      </c>
      <c r="B19" s="322" t="s">
        <v>624</v>
      </c>
      <c r="C19" s="323" t="s">
        <v>625</v>
      </c>
      <c r="D19" s="300" t="s">
        <v>588</v>
      </c>
      <c r="E19" s="311"/>
      <c r="F19" s="311"/>
      <c r="G19" s="320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  <c r="AT19" s="311"/>
      <c r="AU19" s="311"/>
      <c r="AV19" s="311"/>
      <c r="AW19" s="311"/>
      <c r="AX19" s="311"/>
      <c r="AY19" s="311"/>
      <c r="AZ19" s="311"/>
      <c r="BA19" s="311"/>
      <c r="BB19" s="311"/>
      <c r="BC19" s="311"/>
      <c r="BD19" s="311"/>
      <c r="BE19" s="311"/>
      <c r="BF19" s="311"/>
      <c r="BG19" s="311"/>
      <c r="BH19" s="311"/>
      <c r="BI19" s="311"/>
      <c r="BJ19" s="311"/>
      <c r="BK19" s="311"/>
      <c r="BL19" s="311"/>
      <c r="BM19" s="311"/>
      <c r="BN19" s="311"/>
      <c r="BO19" s="311"/>
      <c r="BP19" s="311"/>
      <c r="BQ19" s="311"/>
      <c r="BR19" s="311"/>
      <c r="BS19" s="311"/>
      <c r="BT19" s="311"/>
      <c r="BU19" s="311"/>
      <c r="BV19" s="311"/>
      <c r="BW19" s="311"/>
      <c r="BX19" s="311"/>
      <c r="BY19" s="311"/>
      <c r="BZ19" s="311"/>
      <c r="CA19" s="311"/>
      <c r="CB19" s="311"/>
      <c r="CC19" s="311"/>
      <c r="CD19" s="311"/>
      <c r="CE19" s="311"/>
      <c r="CF19" s="311"/>
      <c r="CG19" s="311"/>
      <c r="CH19" s="311"/>
      <c r="CI19" s="311"/>
      <c r="CJ19" s="311"/>
      <c r="CK19" s="311"/>
      <c r="CL19" s="311"/>
      <c r="CM19" s="311"/>
      <c r="CN19" s="311"/>
      <c r="CO19" s="311"/>
      <c r="CP19" s="311"/>
      <c r="CQ19" s="311"/>
      <c r="CR19" s="311"/>
      <c r="CS19" s="311"/>
      <c r="CT19" s="311"/>
      <c r="CU19" s="311"/>
      <c r="CV19" s="311"/>
      <c r="CW19" s="311"/>
      <c r="CX19" s="311"/>
      <c r="CY19" s="311"/>
      <c r="CZ19" s="311"/>
      <c r="DA19" s="311"/>
      <c r="DB19" s="311"/>
      <c r="DC19" s="311"/>
      <c r="DD19" s="311"/>
      <c r="DE19" s="311"/>
      <c r="DF19" s="311"/>
      <c r="DG19" s="311"/>
      <c r="DH19" s="311"/>
      <c r="DI19" s="311"/>
      <c r="DJ19" s="311"/>
      <c r="DK19" s="311"/>
      <c r="DL19" s="311"/>
      <c r="DM19" s="311"/>
      <c r="DN19" s="311"/>
      <c r="DO19" s="311"/>
      <c r="DP19" s="311"/>
      <c r="DQ19" s="311"/>
      <c r="DR19" s="311"/>
      <c r="DS19" s="311"/>
      <c r="DT19" s="311"/>
      <c r="DU19" s="311"/>
      <c r="DV19" s="311"/>
      <c r="DW19" s="311"/>
      <c r="DX19" s="311"/>
      <c r="DY19" s="311"/>
      <c r="DZ19" s="311"/>
      <c r="EA19" s="311"/>
      <c r="EB19" s="311"/>
      <c r="EC19" s="311"/>
      <c r="ED19" s="311"/>
      <c r="EE19" s="311"/>
      <c r="EF19" s="311"/>
      <c r="EG19" s="311"/>
      <c r="EH19" s="311"/>
      <c r="EI19" s="311"/>
      <c r="EJ19" s="311"/>
      <c r="EK19" s="311"/>
      <c r="EL19" s="311"/>
      <c r="EM19" s="311"/>
      <c r="EN19" s="311"/>
      <c r="EO19" s="311"/>
      <c r="EP19" s="311"/>
      <c r="EQ19" s="311"/>
      <c r="ER19" s="311"/>
      <c r="ES19" s="311"/>
      <c r="ET19" s="311"/>
      <c r="EU19" s="311"/>
      <c r="EV19" s="311"/>
      <c r="EW19" s="311"/>
      <c r="EX19" s="311"/>
      <c r="EY19" s="311"/>
      <c r="EZ19" s="311"/>
      <c r="FA19" s="311"/>
      <c r="FB19" s="311"/>
      <c r="FC19" s="311"/>
      <c r="FD19" s="311"/>
      <c r="FE19" s="311"/>
      <c r="FF19" s="311"/>
      <c r="FG19" s="311"/>
      <c r="FH19" s="311"/>
      <c r="FI19" s="311"/>
      <c r="FJ19" s="311"/>
      <c r="FK19" s="311"/>
      <c r="FL19" s="311"/>
      <c r="FM19" s="311"/>
      <c r="FN19" s="311"/>
      <c r="FO19" s="311"/>
      <c r="FP19" s="311"/>
      <c r="FQ19" s="311"/>
      <c r="FR19" s="311"/>
      <c r="FS19" s="311"/>
      <c r="FT19" s="311"/>
      <c r="FU19" s="311"/>
      <c r="FV19" s="311"/>
      <c r="FW19" s="311"/>
      <c r="FX19" s="311"/>
      <c r="FY19" s="311"/>
      <c r="FZ19" s="311"/>
      <c r="GA19" s="311"/>
      <c r="GB19" s="311"/>
      <c r="GC19" s="311"/>
      <c r="GD19" s="311"/>
      <c r="GE19" s="311"/>
      <c r="GF19" s="311"/>
      <c r="GG19" s="311"/>
      <c r="GH19" s="311"/>
      <c r="GI19" s="311"/>
      <c r="GJ19" s="311"/>
      <c r="GK19" s="311"/>
      <c r="GL19" s="311"/>
      <c r="GM19" s="311"/>
      <c r="GN19" s="311"/>
      <c r="GO19" s="311"/>
      <c r="GP19" s="311"/>
      <c r="GQ19" s="311"/>
      <c r="GR19" s="311"/>
      <c r="GS19" s="311"/>
      <c r="GT19" s="311"/>
      <c r="GU19" s="311"/>
      <c r="GV19" s="311"/>
      <c r="GW19" s="311"/>
      <c r="GX19" s="311"/>
      <c r="GY19" s="311"/>
      <c r="GZ19" s="311"/>
      <c r="HA19" s="311"/>
      <c r="HB19" s="311"/>
      <c r="HC19" s="311"/>
      <c r="HD19" s="311"/>
      <c r="HE19" s="311"/>
      <c r="HF19" s="311"/>
      <c r="HG19" s="311"/>
      <c r="HH19" s="311"/>
      <c r="HI19" s="311"/>
      <c r="HJ19" s="311"/>
      <c r="HK19" s="311"/>
      <c r="HL19" s="311"/>
      <c r="HM19" s="311"/>
      <c r="HN19" s="311"/>
      <c r="HO19" s="311"/>
      <c r="HP19" s="311"/>
      <c r="HQ19" s="311"/>
      <c r="HR19" s="311"/>
      <c r="HS19" s="311"/>
      <c r="HT19" s="311"/>
      <c r="HU19" s="311"/>
      <c r="HV19" s="311"/>
      <c r="HW19" s="311"/>
      <c r="HX19" s="311"/>
      <c r="HY19" s="311"/>
      <c r="HZ19" s="311"/>
      <c r="IA19" s="311"/>
      <c r="IB19" s="311"/>
      <c r="IC19" s="311"/>
      <c r="ID19" s="311"/>
      <c r="IE19" s="311"/>
      <c r="IF19" s="311"/>
      <c r="IG19" s="311"/>
      <c r="IH19" s="311"/>
      <c r="II19" s="311"/>
      <c r="IJ19" s="311"/>
      <c r="IK19" s="311"/>
      <c r="IL19" s="311"/>
      <c r="IM19" s="311"/>
      <c r="IN19" s="311"/>
      <c r="IO19" s="311"/>
      <c r="IP19" s="311"/>
      <c r="IQ19" s="311"/>
      <c r="IR19" s="311"/>
      <c r="IS19" s="311"/>
      <c r="IT19" s="311"/>
      <c r="IU19" s="311"/>
      <c r="IV19" s="311"/>
    </row>
    <row r="20" spans="1:256" s="324" customFormat="1" ht="15" customHeight="1" x14ac:dyDescent="0.25">
      <c r="A20" s="317">
        <v>12</v>
      </c>
      <c r="B20" s="322" t="s">
        <v>626</v>
      </c>
      <c r="C20" s="323" t="s">
        <v>627</v>
      </c>
      <c r="D20" s="300" t="s">
        <v>588</v>
      </c>
      <c r="E20" s="311"/>
      <c r="F20" s="311"/>
      <c r="G20" s="320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311"/>
      <c r="AK20" s="311"/>
      <c r="AL20" s="311"/>
      <c r="AM20" s="311"/>
      <c r="AN20" s="311"/>
      <c r="AO20" s="311"/>
      <c r="AP20" s="311"/>
      <c r="AQ20" s="311"/>
      <c r="AR20" s="311"/>
      <c r="AS20" s="311"/>
      <c r="AT20" s="311"/>
      <c r="AU20" s="311"/>
      <c r="AV20" s="311"/>
      <c r="AW20" s="311"/>
      <c r="AX20" s="311"/>
      <c r="AY20" s="311"/>
      <c r="AZ20" s="311"/>
      <c r="BA20" s="311"/>
      <c r="BB20" s="311"/>
      <c r="BC20" s="311"/>
      <c r="BD20" s="311"/>
      <c r="BE20" s="311"/>
      <c r="BF20" s="311"/>
      <c r="BG20" s="311"/>
      <c r="BH20" s="311"/>
      <c r="BI20" s="311"/>
      <c r="BJ20" s="311"/>
      <c r="BK20" s="311"/>
      <c r="BL20" s="311"/>
      <c r="BM20" s="311"/>
      <c r="BN20" s="311"/>
      <c r="BO20" s="311"/>
      <c r="BP20" s="311"/>
      <c r="BQ20" s="311"/>
      <c r="BR20" s="311"/>
      <c r="BS20" s="311"/>
      <c r="BT20" s="311"/>
      <c r="BU20" s="311"/>
      <c r="BV20" s="311"/>
      <c r="BW20" s="311"/>
      <c r="BX20" s="311"/>
      <c r="BY20" s="311"/>
      <c r="BZ20" s="311"/>
      <c r="CA20" s="311"/>
      <c r="CB20" s="311"/>
      <c r="CC20" s="311"/>
      <c r="CD20" s="311"/>
      <c r="CE20" s="311"/>
      <c r="CF20" s="311"/>
      <c r="CG20" s="311"/>
      <c r="CH20" s="311"/>
      <c r="CI20" s="311"/>
      <c r="CJ20" s="311"/>
      <c r="CK20" s="311"/>
      <c r="CL20" s="311"/>
      <c r="CM20" s="311"/>
      <c r="CN20" s="311"/>
      <c r="CO20" s="311"/>
      <c r="CP20" s="311"/>
      <c r="CQ20" s="311"/>
      <c r="CR20" s="311"/>
      <c r="CS20" s="311"/>
      <c r="CT20" s="311"/>
      <c r="CU20" s="311"/>
      <c r="CV20" s="311"/>
      <c r="CW20" s="311"/>
      <c r="CX20" s="311"/>
      <c r="CY20" s="311"/>
      <c r="CZ20" s="311"/>
      <c r="DA20" s="311"/>
      <c r="DB20" s="311"/>
      <c r="DC20" s="311"/>
      <c r="DD20" s="311"/>
      <c r="DE20" s="311"/>
      <c r="DF20" s="311"/>
      <c r="DG20" s="311"/>
      <c r="DH20" s="311"/>
      <c r="DI20" s="311"/>
      <c r="DJ20" s="311"/>
      <c r="DK20" s="311"/>
      <c r="DL20" s="311"/>
      <c r="DM20" s="311"/>
      <c r="DN20" s="311"/>
      <c r="DO20" s="311"/>
      <c r="DP20" s="311"/>
      <c r="DQ20" s="311"/>
      <c r="DR20" s="311"/>
      <c r="DS20" s="311"/>
      <c r="DT20" s="311"/>
      <c r="DU20" s="311"/>
      <c r="DV20" s="311"/>
      <c r="DW20" s="311"/>
      <c r="DX20" s="311"/>
      <c r="DY20" s="311"/>
      <c r="DZ20" s="311"/>
      <c r="EA20" s="311"/>
      <c r="EB20" s="311"/>
      <c r="EC20" s="311"/>
      <c r="ED20" s="311"/>
      <c r="EE20" s="311"/>
      <c r="EF20" s="311"/>
      <c r="EG20" s="311"/>
      <c r="EH20" s="311"/>
      <c r="EI20" s="311"/>
      <c r="EJ20" s="311"/>
      <c r="EK20" s="311"/>
      <c r="EL20" s="311"/>
      <c r="EM20" s="311"/>
      <c r="EN20" s="311"/>
      <c r="EO20" s="311"/>
      <c r="EP20" s="311"/>
      <c r="EQ20" s="311"/>
      <c r="ER20" s="311"/>
      <c r="ES20" s="311"/>
      <c r="ET20" s="311"/>
      <c r="EU20" s="311"/>
      <c r="EV20" s="311"/>
      <c r="EW20" s="311"/>
      <c r="EX20" s="311"/>
      <c r="EY20" s="311"/>
      <c r="EZ20" s="311"/>
      <c r="FA20" s="311"/>
      <c r="FB20" s="311"/>
      <c r="FC20" s="311"/>
      <c r="FD20" s="311"/>
      <c r="FE20" s="311"/>
      <c r="FF20" s="311"/>
      <c r="FG20" s="311"/>
      <c r="FH20" s="311"/>
      <c r="FI20" s="311"/>
      <c r="FJ20" s="311"/>
      <c r="FK20" s="311"/>
      <c r="FL20" s="311"/>
      <c r="FM20" s="311"/>
      <c r="FN20" s="311"/>
      <c r="FO20" s="311"/>
      <c r="FP20" s="311"/>
      <c r="FQ20" s="311"/>
      <c r="FR20" s="311"/>
      <c r="FS20" s="311"/>
      <c r="FT20" s="311"/>
      <c r="FU20" s="311"/>
      <c r="FV20" s="311"/>
      <c r="FW20" s="311"/>
      <c r="FX20" s="311"/>
      <c r="FY20" s="311"/>
      <c r="FZ20" s="311"/>
      <c r="GA20" s="311"/>
      <c r="GB20" s="311"/>
      <c r="GC20" s="311"/>
      <c r="GD20" s="311"/>
      <c r="GE20" s="311"/>
      <c r="GF20" s="311"/>
      <c r="GG20" s="311"/>
      <c r="GH20" s="311"/>
      <c r="GI20" s="311"/>
      <c r="GJ20" s="311"/>
      <c r="GK20" s="311"/>
      <c r="GL20" s="311"/>
      <c r="GM20" s="311"/>
      <c r="GN20" s="311"/>
      <c r="GO20" s="311"/>
      <c r="GP20" s="311"/>
      <c r="GQ20" s="311"/>
      <c r="GR20" s="311"/>
      <c r="GS20" s="311"/>
      <c r="GT20" s="311"/>
      <c r="GU20" s="311"/>
      <c r="GV20" s="311"/>
      <c r="GW20" s="311"/>
      <c r="GX20" s="311"/>
      <c r="GY20" s="311"/>
      <c r="GZ20" s="311"/>
      <c r="HA20" s="311"/>
      <c r="HB20" s="311"/>
      <c r="HC20" s="311"/>
      <c r="HD20" s="311"/>
      <c r="HE20" s="311"/>
      <c r="HF20" s="311"/>
      <c r="HG20" s="311"/>
      <c r="HH20" s="311"/>
      <c r="HI20" s="311"/>
      <c r="HJ20" s="311"/>
      <c r="HK20" s="311"/>
      <c r="HL20" s="311"/>
      <c r="HM20" s="311"/>
      <c r="HN20" s="311"/>
      <c r="HO20" s="311"/>
      <c r="HP20" s="311"/>
      <c r="HQ20" s="311"/>
      <c r="HR20" s="311"/>
      <c r="HS20" s="311"/>
      <c r="HT20" s="311"/>
      <c r="HU20" s="311"/>
      <c r="HV20" s="311"/>
      <c r="HW20" s="311"/>
      <c r="HX20" s="311"/>
      <c r="HY20" s="311"/>
      <c r="HZ20" s="311"/>
      <c r="IA20" s="311"/>
      <c r="IB20" s="311"/>
      <c r="IC20" s="311"/>
      <c r="ID20" s="311"/>
      <c r="IE20" s="311"/>
      <c r="IF20" s="311"/>
      <c r="IG20" s="311"/>
      <c r="IH20" s="311"/>
      <c r="II20" s="311"/>
      <c r="IJ20" s="311"/>
      <c r="IK20" s="311"/>
      <c r="IL20" s="311"/>
      <c r="IM20" s="311"/>
      <c r="IN20" s="311"/>
      <c r="IO20" s="311"/>
      <c r="IP20" s="311"/>
      <c r="IQ20" s="311"/>
      <c r="IR20" s="311"/>
      <c r="IS20" s="311"/>
      <c r="IT20" s="311"/>
      <c r="IU20" s="311"/>
      <c r="IV20" s="311"/>
    </row>
    <row r="21" spans="1:256" s="324" customFormat="1" ht="15" customHeight="1" x14ac:dyDescent="0.25">
      <c r="A21" s="317">
        <v>13</v>
      </c>
      <c r="B21" s="322" t="s">
        <v>628</v>
      </c>
      <c r="C21" s="323" t="s">
        <v>611</v>
      </c>
      <c r="D21" s="300" t="s">
        <v>588</v>
      </c>
      <c r="E21" s="311"/>
      <c r="F21" s="311"/>
      <c r="G21" s="320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311"/>
      <c r="AK21" s="311"/>
      <c r="AL21" s="311"/>
      <c r="AM21" s="311"/>
      <c r="AN21" s="311"/>
      <c r="AO21" s="311"/>
      <c r="AP21" s="311"/>
      <c r="AQ21" s="311"/>
      <c r="AR21" s="311"/>
      <c r="AS21" s="311"/>
      <c r="AT21" s="311"/>
      <c r="AU21" s="311"/>
      <c r="AV21" s="311"/>
      <c r="AW21" s="311"/>
      <c r="AX21" s="311"/>
      <c r="AY21" s="311"/>
      <c r="AZ21" s="311"/>
      <c r="BA21" s="311"/>
      <c r="BB21" s="311"/>
      <c r="BC21" s="311"/>
      <c r="BD21" s="311"/>
      <c r="BE21" s="311"/>
      <c r="BF21" s="311"/>
      <c r="BG21" s="311"/>
      <c r="BH21" s="311"/>
      <c r="BI21" s="311"/>
      <c r="BJ21" s="311"/>
      <c r="BK21" s="311"/>
      <c r="BL21" s="311"/>
      <c r="BM21" s="311"/>
      <c r="BN21" s="311"/>
      <c r="BO21" s="311"/>
      <c r="BP21" s="311"/>
      <c r="BQ21" s="311"/>
      <c r="BR21" s="311"/>
      <c r="BS21" s="311"/>
      <c r="BT21" s="311"/>
      <c r="BU21" s="311"/>
      <c r="BV21" s="311"/>
      <c r="BW21" s="311"/>
      <c r="BX21" s="311"/>
      <c r="BY21" s="311"/>
      <c r="BZ21" s="311"/>
      <c r="CA21" s="311"/>
      <c r="CB21" s="311"/>
      <c r="CC21" s="311"/>
      <c r="CD21" s="311"/>
      <c r="CE21" s="311"/>
      <c r="CF21" s="311"/>
      <c r="CG21" s="311"/>
      <c r="CH21" s="311"/>
      <c r="CI21" s="311"/>
      <c r="CJ21" s="311"/>
      <c r="CK21" s="311"/>
      <c r="CL21" s="311"/>
      <c r="CM21" s="311"/>
      <c r="CN21" s="311"/>
      <c r="CO21" s="311"/>
      <c r="CP21" s="311"/>
      <c r="CQ21" s="311"/>
      <c r="CR21" s="311"/>
      <c r="CS21" s="311"/>
      <c r="CT21" s="311"/>
      <c r="CU21" s="311"/>
      <c r="CV21" s="311"/>
      <c r="CW21" s="311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1"/>
      <c r="DI21" s="311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1"/>
      <c r="DU21" s="311"/>
      <c r="DV21" s="311"/>
      <c r="DW21" s="311"/>
      <c r="DX21" s="311"/>
      <c r="DY21" s="311"/>
      <c r="DZ21" s="311"/>
      <c r="EA21" s="311"/>
      <c r="EB21" s="311"/>
      <c r="EC21" s="311"/>
      <c r="ED21" s="311"/>
      <c r="EE21" s="311"/>
      <c r="EF21" s="311"/>
      <c r="EG21" s="311"/>
      <c r="EH21" s="311"/>
      <c r="EI21" s="311"/>
      <c r="EJ21" s="311"/>
      <c r="EK21" s="311"/>
      <c r="EL21" s="311"/>
      <c r="EM21" s="311"/>
      <c r="EN21" s="311"/>
      <c r="EO21" s="311"/>
      <c r="EP21" s="311"/>
      <c r="EQ21" s="311"/>
      <c r="ER21" s="311"/>
      <c r="ES21" s="311"/>
      <c r="ET21" s="311"/>
      <c r="EU21" s="311"/>
      <c r="EV21" s="311"/>
      <c r="EW21" s="311"/>
      <c r="EX21" s="311"/>
      <c r="EY21" s="311"/>
      <c r="EZ21" s="311"/>
      <c r="FA21" s="311"/>
      <c r="FB21" s="311"/>
      <c r="FC21" s="311"/>
      <c r="FD21" s="311"/>
      <c r="FE21" s="311"/>
      <c r="FF21" s="311"/>
      <c r="FG21" s="311"/>
      <c r="FH21" s="311"/>
      <c r="FI21" s="311"/>
      <c r="FJ21" s="311"/>
      <c r="FK21" s="311"/>
      <c r="FL21" s="311"/>
      <c r="FM21" s="311"/>
      <c r="FN21" s="311"/>
      <c r="FO21" s="311"/>
      <c r="FP21" s="311"/>
      <c r="FQ21" s="311"/>
      <c r="FR21" s="311"/>
      <c r="FS21" s="311"/>
      <c r="FT21" s="311"/>
      <c r="FU21" s="311"/>
      <c r="FV21" s="311"/>
      <c r="FW21" s="311"/>
      <c r="FX21" s="311"/>
      <c r="FY21" s="311"/>
      <c r="FZ21" s="311"/>
      <c r="GA21" s="311"/>
      <c r="GB21" s="311"/>
      <c r="GC21" s="311"/>
      <c r="GD21" s="311"/>
      <c r="GE21" s="311"/>
      <c r="GF21" s="311"/>
      <c r="GG21" s="311"/>
      <c r="GH21" s="311"/>
      <c r="GI21" s="311"/>
      <c r="GJ21" s="311"/>
      <c r="GK21" s="311"/>
      <c r="GL21" s="311"/>
      <c r="GM21" s="311"/>
      <c r="GN21" s="311"/>
      <c r="GO21" s="311"/>
      <c r="GP21" s="311"/>
      <c r="GQ21" s="311"/>
      <c r="GR21" s="311"/>
      <c r="GS21" s="311"/>
      <c r="GT21" s="311"/>
      <c r="GU21" s="311"/>
      <c r="GV21" s="311"/>
      <c r="GW21" s="311"/>
      <c r="GX21" s="311"/>
      <c r="GY21" s="311"/>
      <c r="GZ21" s="311"/>
      <c r="HA21" s="311"/>
      <c r="HB21" s="311"/>
      <c r="HC21" s="311"/>
      <c r="HD21" s="311"/>
      <c r="HE21" s="311"/>
      <c r="HF21" s="311"/>
      <c r="HG21" s="311"/>
      <c r="HH21" s="311"/>
      <c r="HI21" s="311"/>
      <c r="HJ21" s="311"/>
      <c r="HK21" s="311"/>
      <c r="HL21" s="311"/>
      <c r="HM21" s="311"/>
      <c r="HN21" s="311"/>
      <c r="HO21" s="311"/>
      <c r="HP21" s="311"/>
      <c r="HQ21" s="311"/>
      <c r="HR21" s="311"/>
      <c r="HS21" s="311"/>
      <c r="HT21" s="311"/>
      <c r="HU21" s="311"/>
      <c r="HV21" s="311"/>
      <c r="HW21" s="311"/>
      <c r="HX21" s="311"/>
      <c r="HY21" s="311"/>
      <c r="HZ21" s="311"/>
      <c r="IA21" s="311"/>
      <c r="IB21" s="311"/>
      <c r="IC21" s="311"/>
      <c r="ID21" s="311"/>
      <c r="IE21" s="311"/>
      <c r="IF21" s="311"/>
      <c r="IG21" s="311"/>
      <c r="IH21" s="311"/>
      <c r="II21" s="311"/>
      <c r="IJ21" s="311"/>
      <c r="IK21" s="311"/>
      <c r="IL21" s="311"/>
      <c r="IM21" s="311"/>
      <c r="IN21" s="311"/>
      <c r="IO21" s="311"/>
      <c r="IP21" s="311"/>
      <c r="IQ21" s="311"/>
      <c r="IR21" s="311"/>
      <c r="IS21" s="311"/>
      <c r="IT21" s="311"/>
      <c r="IU21" s="311"/>
      <c r="IV21" s="311"/>
    </row>
    <row r="22" spans="1:256" s="324" customFormat="1" ht="15" customHeight="1" x14ac:dyDescent="0.25">
      <c r="A22" s="317">
        <v>14</v>
      </c>
      <c r="B22" s="322" t="s">
        <v>629</v>
      </c>
      <c r="C22" s="323" t="s">
        <v>611</v>
      </c>
      <c r="D22" s="300" t="s">
        <v>588</v>
      </c>
      <c r="E22" s="311"/>
      <c r="F22" s="311"/>
      <c r="G22" s="320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11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11"/>
      <c r="IC22" s="311"/>
      <c r="ID22" s="311"/>
      <c r="IE22" s="311"/>
      <c r="IF22" s="311"/>
      <c r="IG22" s="311"/>
      <c r="IH22" s="311"/>
      <c r="II22" s="311"/>
      <c r="IJ22" s="311"/>
      <c r="IK22" s="311"/>
      <c r="IL22" s="311"/>
      <c r="IM22" s="311"/>
      <c r="IN22" s="311"/>
      <c r="IO22" s="311"/>
      <c r="IP22" s="311"/>
      <c r="IQ22" s="311"/>
      <c r="IR22" s="311"/>
      <c r="IS22" s="311"/>
      <c r="IT22" s="311"/>
      <c r="IU22" s="311"/>
      <c r="IV22" s="311"/>
    </row>
    <row r="23" spans="1:256" s="324" customFormat="1" ht="15" customHeight="1" x14ac:dyDescent="0.25">
      <c r="A23" s="317">
        <v>15</v>
      </c>
      <c r="B23" s="322" t="s">
        <v>630</v>
      </c>
      <c r="C23" s="323" t="s">
        <v>627</v>
      </c>
      <c r="D23" s="300" t="s">
        <v>588</v>
      </c>
      <c r="E23" s="311"/>
      <c r="F23" s="311"/>
      <c r="G23" s="320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1"/>
      <c r="CG23" s="311"/>
      <c r="CH23" s="311"/>
      <c r="CI23" s="311"/>
      <c r="CJ23" s="311"/>
      <c r="CK23" s="311"/>
      <c r="CL23" s="311"/>
      <c r="CM23" s="311"/>
      <c r="CN23" s="311"/>
      <c r="CO23" s="311"/>
      <c r="CP23" s="311"/>
      <c r="CQ23" s="311"/>
      <c r="CR23" s="311"/>
      <c r="CS23" s="311"/>
      <c r="CT23" s="311"/>
      <c r="CU23" s="311"/>
      <c r="CV23" s="311"/>
      <c r="CW23" s="311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1"/>
      <c r="DI23" s="311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1"/>
      <c r="DU23" s="311"/>
      <c r="DV23" s="311"/>
      <c r="DW23" s="311"/>
      <c r="DX23" s="311"/>
      <c r="DY23" s="311"/>
      <c r="DZ23" s="311"/>
      <c r="EA23" s="311"/>
      <c r="EB23" s="311"/>
      <c r="EC23" s="311"/>
      <c r="ED23" s="311"/>
      <c r="EE23" s="311"/>
      <c r="EF23" s="311"/>
      <c r="EG23" s="311"/>
      <c r="EH23" s="311"/>
      <c r="EI23" s="311"/>
      <c r="EJ23" s="311"/>
      <c r="EK23" s="311"/>
      <c r="EL23" s="311"/>
      <c r="EM23" s="311"/>
      <c r="EN23" s="311"/>
      <c r="EO23" s="311"/>
      <c r="EP23" s="311"/>
      <c r="EQ23" s="311"/>
      <c r="ER23" s="311"/>
      <c r="ES23" s="311"/>
      <c r="ET23" s="311"/>
      <c r="EU23" s="311"/>
      <c r="EV23" s="311"/>
      <c r="EW23" s="311"/>
      <c r="EX23" s="311"/>
      <c r="EY23" s="311"/>
      <c r="EZ23" s="311"/>
      <c r="FA23" s="311"/>
      <c r="FB23" s="311"/>
      <c r="FC23" s="311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  <c r="GJ23" s="311"/>
      <c r="GK23" s="311"/>
      <c r="GL23" s="311"/>
      <c r="GM23" s="311"/>
      <c r="GN23" s="311"/>
      <c r="GO23" s="311"/>
      <c r="GP23" s="311"/>
      <c r="GQ23" s="311"/>
      <c r="GR23" s="311"/>
      <c r="GS23" s="311"/>
      <c r="GT23" s="311"/>
      <c r="GU23" s="311"/>
      <c r="GV23" s="311"/>
      <c r="GW23" s="311"/>
      <c r="GX23" s="311"/>
      <c r="GY23" s="311"/>
      <c r="GZ23" s="311"/>
      <c r="HA23" s="311"/>
      <c r="HB23" s="311"/>
      <c r="HC23" s="311"/>
      <c r="HD23" s="311"/>
      <c r="HE23" s="311"/>
      <c r="HF23" s="311"/>
      <c r="HG23" s="311"/>
      <c r="HH23" s="311"/>
      <c r="HI23" s="311"/>
      <c r="HJ23" s="311"/>
      <c r="HK23" s="311"/>
      <c r="HL23" s="311"/>
      <c r="HM23" s="311"/>
      <c r="HN23" s="311"/>
      <c r="HO23" s="311"/>
      <c r="HP23" s="311"/>
      <c r="HQ23" s="311"/>
      <c r="HR23" s="311"/>
      <c r="HS23" s="311"/>
      <c r="HT23" s="311"/>
      <c r="HU23" s="311"/>
      <c r="HV23" s="311"/>
      <c r="HW23" s="311"/>
      <c r="HX23" s="311"/>
      <c r="HY23" s="311"/>
      <c r="HZ23" s="311"/>
      <c r="IA23" s="311"/>
      <c r="IB23" s="311"/>
      <c r="IC23" s="311"/>
      <c r="ID23" s="311"/>
      <c r="IE23" s="311"/>
      <c r="IF23" s="311"/>
      <c r="IG23" s="311"/>
      <c r="IH23" s="311"/>
      <c r="II23" s="311"/>
      <c r="IJ23" s="311"/>
      <c r="IK23" s="311"/>
      <c r="IL23" s="311"/>
      <c r="IM23" s="311"/>
      <c r="IN23" s="311"/>
      <c r="IO23" s="311"/>
      <c r="IP23" s="311"/>
      <c r="IQ23" s="311"/>
      <c r="IR23" s="311"/>
      <c r="IS23" s="311"/>
      <c r="IT23" s="311"/>
      <c r="IU23" s="311"/>
      <c r="IV23" s="311"/>
    </row>
    <row r="24" spans="1:256" s="324" customFormat="1" ht="15" customHeight="1" x14ac:dyDescent="0.25">
      <c r="A24" s="317">
        <v>16</v>
      </c>
      <c r="B24" s="322" t="s">
        <v>631</v>
      </c>
      <c r="C24" s="323" t="s">
        <v>627</v>
      </c>
      <c r="D24" s="300" t="s">
        <v>588</v>
      </c>
      <c r="E24" s="311"/>
      <c r="F24" s="311"/>
      <c r="G24" s="320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1"/>
      <c r="BC24" s="311"/>
      <c r="BD24" s="311"/>
      <c r="BE24" s="311"/>
      <c r="BF24" s="311"/>
      <c r="BG24" s="311"/>
      <c r="BH24" s="311"/>
      <c r="BI24" s="311"/>
      <c r="BJ24" s="311"/>
      <c r="BK24" s="311"/>
      <c r="BL24" s="311"/>
      <c r="BM24" s="311"/>
      <c r="BN24" s="311"/>
      <c r="BO24" s="311"/>
      <c r="BP24" s="311"/>
      <c r="BQ24" s="311"/>
      <c r="BR24" s="311"/>
      <c r="BS24" s="311"/>
      <c r="BT24" s="311"/>
      <c r="BU24" s="311"/>
      <c r="BV24" s="311"/>
      <c r="BW24" s="311"/>
      <c r="BX24" s="311"/>
      <c r="BY24" s="311"/>
      <c r="BZ24" s="311"/>
      <c r="CA24" s="311"/>
      <c r="CB24" s="311"/>
      <c r="CC24" s="311"/>
      <c r="CD24" s="311"/>
      <c r="CE24" s="311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  <c r="CR24" s="311"/>
      <c r="CS24" s="311"/>
      <c r="CT24" s="311"/>
      <c r="CU24" s="311"/>
      <c r="CV24" s="311"/>
      <c r="CW24" s="311"/>
      <c r="CX24" s="311"/>
      <c r="CY24" s="311"/>
      <c r="CZ24" s="311"/>
      <c r="DA24" s="311"/>
      <c r="DB24" s="311"/>
      <c r="DC24" s="311"/>
      <c r="DD24" s="311"/>
      <c r="DE24" s="311"/>
      <c r="DF24" s="311"/>
      <c r="DG24" s="311"/>
      <c r="DH24" s="311"/>
      <c r="DI24" s="311"/>
      <c r="DJ24" s="311"/>
      <c r="DK24" s="311"/>
      <c r="DL24" s="311"/>
      <c r="DM24" s="311"/>
      <c r="DN24" s="311"/>
      <c r="DO24" s="311"/>
      <c r="DP24" s="311"/>
      <c r="DQ24" s="311"/>
      <c r="DR24" s="311"/>
      <c r="DS24" s="311"/>
      <c r="DT24" s="311"/>
      <c r="DU24" s="311"/>
      <c r="DV24" s="311"/>
      <c r="DW24" s="311"/>
      <c r="DX24" s="311"/>
      <c r="DY24" s="311"/>
      <c r="DZ24" s="311"/>
      <c r="EA24" s="311"/>
      <c r="EB24" s="311"/>
      <c r="EC24" s="311"/>
      <c r="ED24" s="311"/>
      <c r="EE24" s="311"/>
      <c r="EF24" s="311"/>
      <c r="EG24" s="311"/>
      <c r="EH24" s="311"/>
      <c r="EI24" s="311"/>
      <c r="EJ24" s="311"/>
      <c r="EK24" s="311"/>
      <c r="EL24" s="311"/>
      <c r="EM24" s="311"/>
      <c r="EN24" s="311"/>
      <c r="EO24" s="311"/>
      <c r="EP24" s="311"/>
      <c r="EQ24" s="311"/>
      <c r="ER24" s="311"/>
      <c r="ES24" s="311"/>
      <c r="ET24" s="311"/>
      <c r="EU24" s="311"/>
      <c r="EV24" s="311"/>
      <c r="EW24" s="311"/>
      <c r="EX24" s="311"/>
      <c r="EY24" s="311"/>
      <c r="EZ24" s="311"/>
      <c r="FA24" s="311"/>
      <c r="FB24" s="311"/>
      <c r="FC24" s="311"/>
      <c r="FD24" s="311"/>
      <c r="FE24" s="311"/>
      <c r="FF24" s="311"/>
      <c r="FG24" s="311"/>
      <c r="FH24" s="311"/>
      <c r="FI24" s="311"/>
      <c r="FJ24" s="311"/>
      <c r="FK24" s="311"/>
      <c r="FL24" s="311"/>
      <c r="FM24" s="311"/>
      <c r="FN24" s="311"/>
      <c r="FO24" s="311"/>
      <c r="FP24" s="311"/>
      <c r="FQ24" s="311"/>
      <c r="FR24" s="311"/>
      <c r="FS24" s="311"/>
      <c r="FT24" s="311"/>
      <c r="FU24" s="311"/>
      <c r="FV24" s="311"/>
      <c r="FW24" s="311"/>
      <c r="FX24" s="311"/>
      <c r="FY24" s="311"/>
      <c r="FZ24" s="311"/>
      <c r="GA24" s="311"/>
      <c r="GB24" s="311"/>
      <c r="GC24" s="311"/>
      <c r="GD24" s="311"/>
      <c r="GE24" s="311"/>
      <c r="GF24" s="311"/>
      <c r="GG24" s="311"/>
      <c r="GH24" s="311"/>
      <c r="GI24" s="311"/>
      <c r="GJ24" s="311"/>
      <c r="GK24" s="311"/>
      <c r="GL24" s="311"/>
      <c r="GM24" s="311"/>
      <c r="GN24" s="311"/>
      <c r="GO24" s="311"/>
      <c r="GP24" s="311"/>
      <c r="GQ24" s="311"/>
      <c r="GR24" s="311"/>
      <c r="GS24" s="311"/>
      <c r="GT24" s="311"/>
      <c r="GU24" s="311"/>
      <c r="GV24" s="311"/>
      <c r="GW24" s="311"/>
      <c r="GX24" s="311"/>
      <c r="GY24" s="311"/>
      <c r="GZ24" s="311"/>
      <c r="HA24" s="311"/>
      <c r="HB24" s="311"/>
      <c r="HC24" s="311"/>
      <c r="HD24" s="311"/>
      <c r="HE24" s="311"/>
      <c r="HF24" s="311"/>
      <c r="HG24" s="311"/>
      <c r="HH24" s="311"/>
      <c r="HI24" s="311"/>
      <c r="HJ24" s="311"/>
      <c r="HK24" s="311"/>
      <c r="HL24" s="311"/>
      <c r="HM24" s="311"/>
      <c r="HN24" s="311"/>
      <c r="HO24" s="311"/>
      <c r="HP24" s="311"/>
      <c r="HQ24" s="311"/>
      <c r="HR24" s="311"/>
      <c r="HS24" s="311"/>
      <c r="HT24" s="311"/>
      <c r="HU24" s="311"/>
      <c r="HV24" s="311"/>
      <c r="HW24" s="311"/>
      <c r="HX24" s="311"/>
      <c r="HY24" s="311"/>
      <c r="HZ24" s="311"/>
      <c r="IA24" s="311"/>
      <c r="IB24" s="311"/>
      <c r="IC24" s="311"/>
      <c r="ID24" s="311"/>
      <c r="IE24" s="311"/>
      <c r="IF24" s="311"/>
      <c r="IG24" s="311"/>
      <c r="IH24" s="311"/>
      <c r="II24" s="311"/>
      <c r="IJ24" s="311"/>
      <c r="IK24" s="311"/>
      <c r="IL24" s="311"/>
      <c r="IM24" s="311"/>
      <c r="IN24" s="311"/>
      <c r="IO24" s="311"/>
      <c r="IP24" s="311"/>
      <c r="IQ24" s="311"/>
      <c r="IR24" s="311"/>
      <c r="IS24" s="311"/>
      <c r="IT24" s="311"/>
      <c r="IU24" s="311"/>
      <c r="IV24" s="311"/>
    </row>
    <row r="25" spans="1:256" s="324" customFormat="1" ht="15" customHeight="1" x14ac:dyDescent="0.25">
      <c r="A25" s="317">
        <v>17</v>
      </c>
      <c r="B25" s="322" t="s">
        <v>632</v>
      </c>
      <c r="C25" s="323" t="s">
        <v>627</v>
      </c>
      <c r="D25" s="300" t="s">
        <v>588</v>
      </c>
      <c r="E25" s="311"/>
      <c r="F25" s="311"/>
      <c r="G25" s="320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1"/>
      <c r="CB25" s="311"/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  <c r="CR25" s="311"/>
      <c r="CS25" s="311"/>
      <c r="CT25" s="311"/>
      <c r="CU25" s="311"/>
      <c r="CV25" s="311"/>
      <c r="CW25" s="311"/>
      <c r="CX25" s="311"/>
      <c r="CY25" s="311"/>
      <c r="CZ25" s="311"/>
      <c r="DA25" s="311"/>
      <c r="DB25" s="311"/>
      <c r="DC25" s="311"/>
      <c r="DD25" s="311"/>
      <c r="DE25" s="311"/>
      <c r="DF25" s="311"/>
      <c r="DG25" s="311"/>
      <c r="DH25" s="311"/>
      <c r="DI25" s="311"/>
      <c r="DJ25" s="311"/>
      <c r="DK25" s="311"/>
      <c r="DL25" s="311"/>
      <c r="DM25" s="311"/>
      <c r="DN25" s="311"/>
      <c r="DO25" s="311"/>
      <c r="DP25" s="311"/>
      <c r="DQ25" s="311"/>
      <c r="DR25" s="311"/>
      <c r="DS25" s="311"/>
      <c r="DT25" s="311"/>
      <c r="DU25" s="311"/>
      <c r="DV25" s="311"/>
      <c r="DW25" s="311"/>
      <c r="DX25" s="311"/>
      <c r="DY25" s="311"/>
      <c r="DZ25" s="311"/>
      <c r="EA25" s="311"/>
      <c r="EB25" s="311"/>
      <c r="EC25" s="311"/>
      <c r="ED25" s="311"/>
      <c r="EE25" s="311"/>
      <c r="EF25" s="311"/>
      <c r="EG25" s="311"/>
      <c r="EH25" s="311"/>
      <c r="EI25" s="311"/>
      <c r="EJ25" s="311"/>
      <c r="EK25" s="311"/>
      <c r="EL25" s="311"/>
      <c r="EM25" s="311"/>
      <c r="EN25" s="311"/>
      <c r="EO25" s="311"/>
      <c r="EP25" s="311"/>
      <c r="EQ25" s="311"/>
      <c r="ER25" s="311"/>
      <c r="ES25" s="311"/>
      <c r="ET25" s="311"/>
      <c r="EU25" s="311"/>
      <c r="EV25" s="311"/>
      <c r="EW25" s="311"/>
      <c r="EX25" s="311"/>
      <c r="EY25" s="311"/>
      <c r="EZ25" s="311"/>
      <c r="FA25" s="311"/>
      <c r="FB25" s="311"/>
      <c r="FC25" s="311"/>
      <c r="FD25" s="311"/>
      <c r="FE25" s="311"/>
      <c r="FF25" s="311"/>
      <c r="FG25" s="311"/>
      <c r="FH25" s="311"/>
      <c r="FI25" s="311"/>
      <c r="FJ25" s="311"/>
      <c r="FK25" s="311"/>
      <c r="FL25" s="311"/>
      <c r="FM25" s="311"/>
      <c r="FN25" s="311"/>
      <c r="FO25" s="311"/>
      <c r="FP25" s="311"/>
      <c r="FQ25" s="311"/>
      <c r="FR25" s="311"/>
      <c r="FS25" s="311"/>
      <c r="FT25" s="311"/>
      <c r="FU25" s="311"/>
      <c r="FV25" s="311"/>
      <c r="FW25" s="311"/>
      <c r="FX25" s="311"/>
      <c r="FY25" s="311"/>
      <c r="FZ25" s="311"/>
      <c r="GA25" s="311"/>
      <c r="GB25" s="311"/>
      <c r="GC25" s="311"/>
      <c r="GD25" s="311"/>
      <c r="GE25" s="311"/>
      <c r="GF25" s="311"/>
      <c r="GG25" s="311"/>
      <c r="GH25" s="311"/>
      <c r="GI25" s="311"/>
      <c r="GJ25" s="311"/>
      <c r="GK25" s="311"/>
      <c r="GL25" s="311"/>
      <c r="GM25" s="311"/>
      <c r="GN25" s="311"/>
      <c r="GO25" s="311"/>
      <c r="GP25" s="311"/>
      <c r="GQ25" s="311"/>
      <c r="GR25" s="311"/>
      <c r="GS25" s="311"/>
      <c r="GT25" s="311"/>
      <c r="GU25" s="311"/>
      <c r="GV25" s="311"/>
      <c r="GW25" s="311"/>
      <c r="GX25" s="311"/>
      <c r="GY25" s="311"/>
      <c r="GZ25" s="311"/>
      <c r="HA25" s="311"/>
      <c r="HB25" s="311"/>
      <c r="HC25" s="311"/>
      <c r="HD25" s="311"/>
      <c r="HE25" s="311"/>
      <c r="HF25" s="311"/>
      <c r="HG25" s="311"/>
      <c r="HH25" s="311"/>
      <c r="HI25" s="311"/>
      <c r="HJ25" s="311"/>
      <c r="HK25" s="311"/>
      <c r="HL25" s="311"/>
      <c r="HM25" s="311"/>
      <c r="HN25" s="311"/>
      <c r="HO25" s="311"/>
      <c r="HP25" s="311"/>
      <c r="HQ25" s="311"/>
      <c r="HR25" s="311"/>
      <c r="HS25" s="311"/>
      <c r="HT25" s="311"/>
      <c r="HU25" s="311"/>
      <c r="HV25" s="311"/>
      <c r="HW25" s="311"/>
      <c r="HX25" s="311"/>
      <c r="HY25" s="311"/>
      <c r="HZ25" s="311"/>
      <c r="IA25" s="311"/>
      <c r="IB25" s="311"/>
      <c r="IC25" s="311"/>
      <c r="ID25" s="311"/>
      <c r="IE25" s="311"/>
      <c r="IF25" s="311"/>
      <c r="IG25" s="311"/>
      <c r="IH25" s="311"/>
      <c r="II25" s="311"/>
      <c r="IJ25" s="311"/>
      <c r="IK25" s="311"/>
      <c r="IL25" s="311"/>
      <c r="IM25" s="311"/>
      <c r="IN25" s="311"/>
      <c r="IO25" s="311"/>
      <c r="IP25" s="311"/>
      <c r="IQ25" s="311"/>
      <c r="IR25" s="311"/>
      <c r="IS25" s="311"/>
      <c r="IT25" s="311"/>
      <c r="IU25" s="311"/>
      <c r="IV25" s="311"/>
    </row>
    <row r="26" spans="1:256" s="324" customFormat="1" ht="15" customHeight="1" x14ac:dyDescent="0.25">
      <c r="A26" s="317">
        <v>18</v>
      </c>
      <c r="B26" s="322" t="s">
        <v>633</v>
      </c>
      <c r="C26" s="323" t="s">
        <v>611</v>
      </c>
      <c r="D26" s="300" t="s">
        <v>588</v>
      </c>
      <c r="E26" s="311"/>
      <c r="F26" s="311"/>
      <c r="G26" s="320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/>
      <c r="AC26" s="311"/>
      <c r="AD26" s="311"/>
      <c r="AE26" s="311"/>
      <c r="AF26" s="311"/>
      <c r="AG26" s="311"/>
      <c r="AH26" s="311"/>
      <c r="AI26" s="311"/>
      <c r="AJ26" s="311"/>
      <c r="AK26" s="311"/>
      <c r="AL26" s="311"/>
      <c r="AM26" s="311"/>
      <c r="AN26" s="311"/>
      <c r="AO26" s="311"/>
      <c r="AP26" s="311"/>
      <c r="AQ26" s="311"/>
      <c r="AR26" s="311"/>
      <c r="AS26" s="311"/>
      <c r="AT26" s="311"/>
      <c r="AU26" s="311"/>
      <c r="AV26" s="311"/>
      <c r="AW26" s="311"/>
      <c r="AX26" s="311"/>
      <c r="AY26" s="311"/>
      <c r="AZ26" s="311"/>
      <c r="BA26" s="311"/>
      <c r="BB26" s="311"/>
      <c r="BC26" s="311"/>
      <c r="BD26" s="311"/>
      <c r="BE26" s="311"/>
      <c r="BF26" s="311"/>
      <c r="BG26" s="311"/>
      <c r="BH26" s="311"/>
      <c r="BI26" s="311"/>
      <c r="BJ26" s="311"/>
      <c r="BK26" s="311"/>
      <c r="BL26" s="311"/>
      <c r="BM26" s="311"/>
      <c r="BN26" s="311"/>
      <c r="BO26" s="311"/>
      <c r="BP26" s="311"/>
      <c r="BQ26" s="311"/>
      <c r="BR26" s="311"/>
      <c r="BS26" s="311"/>
      <c r="BT26" s="311"/>
      <c r="BU26" s="311"/>
      <c r="BV26" s="311"/>
      <c r="BW26" s="311"/>
      <c r="BX26" s="311"/>
      <c r="BY26" s="311"/>
      <c r="BZ26" s="311"/>
      <c r="CA26" s="311"/>
      <c r="CB26" s="311"/>
      <c r="CC26" s="311"/>
      <c r="CD26" s="311"/>
      <c r="CE26" s="311"/>
      <c r="CF26" s="311"/>
      <c r="CG26" s="311"/>
      <c r="CH26" s="311"/>
      <c r="CI26" s="311"/>
      <c r="CJ26" s="311"/>
      <c r="CK26" s="311"/>
      <c r="CL26" s="311"/>
      <c r="CM26" s="311"/>
      <c r="CN26" s="311"/>
      <c r="CO26" s="311"/>
      <c r="CP26" s="311"/>
      <c r="CQ26" s="311"/>
      <c r="CR26" s="311"/>
      <c r="CS26" s="311"/>
      <c r="CT26" s="311"/>
      <c r="CU26" s="311"/>
      <c r="CV26" s="311"/>
      <c r="CW26" s="311"/>
      <c r="CX26" s="311"/>
      <c r="CY26" s="311"/>
      <c r="CZ26" s="311"/>
      <c r="DA26" s="311"/>
      <c r="DB26" s="311"/>
      <c r="DC26" s="311"/>
      <c r="DD26" s="311"/>
      <c r="DE26" s="311"/>
      <c r="DF26" s="311"/>
      <c r="DG26" s="311"/>
      <c r="DH26" s="311"/>
      <c r="DI26" s="311"/>
      <c r="DJ26" s="311"/>
      <c r="DK26" s="311"/>
      <c r="DL26" s="311"/>
      <c r="DM26" s="311"/>
      <c r="DN26" s="311"/>
      <c r="DO26" s="311"/>
      <c r="DP26" s="311"/>
      <c r="DQ26" s="311"/>
      <c r="DR26" s="311"/>
      <c r="DS26" s="311"/>
      <c r="DT26" s="311"/>
      <c r="DU26" s="311"/>
      <c r="DV26" s="311"/>
      <c r="DW26" s="311"/>
      <c r="DX26" s="311"/>
      <c r="DY26" s="311"/>
      <c r="DZ26" s="311"/>
      <c r="EA26" s="311"/>
      <c r="EB26" s="311"/>
      <c r="EC26" s="311"/>
      <c r="ED26" s="311"/>
      <c r="EE26" s="311"/>
      <c r="EF26" s="311"/>
      <c r="EG26" s="311"/>
      <c r="EH26" s="311"/>
      <c r="EI26" s="311"/>
      <c r="EJ26" s="311"/>
      <c r="EK26" s="311"/>
      <c r="EL26" s="311"/>
      <c r="EM26" s="311"/>
      <c r="EN26" s="311"/>
      <c r="EO26" s="311"/>
      <c r="EP26" s="311"/>
      <c r="EQ26" s="311"/>
      <c r="ER26" s="311"/>
      <c r="ES26" s="311"/>
      <c r="ET26" s="311"/>
      <c r="EU26" s="311"/>
      <c r="EV26" s="311"/>
      <c r="EW26" s="311"/>
      <c r="EX26" s="311"/>
      <c r="EY26" s="311"/>
      <c r="EZ26" s="311"/>
      <c r="FA26" s="311"/>
      <c r="FB26" s="311"/>
      <c r="FC26" s="311"/>
      <c r="FD26" s="311"/>
      <c r="FE26" s="311"/>
      <c r="FF26" s="311"/>
      <c r="FG26" s="311"/>
      <c r="FH26" s="311"/>
      <c r="FI26" s="311"/>
      <c r="FJ26" s="311"/>
      <c r="FK26" s="311"/>
      <c r="FL26" s="311"/>
      <c r="FM26" s="311"/>
      <c r="FN26" s="311"/>
      <c r="FO26" s="311"/>
      <c r="FP26" s="311"/>
      <c r="FQ26" s="311"/>
      <c r="FR26" s="311"/>
      <c r="FS26" s="311"/>
      <c r="FT26" s="311"/>
      <c r="FU26" s="311"/>
      <c r="FV26" s="311"/>
      <c r="FW26" s="311"/>
      <c r="FX26" s="311"/>
      <c r="FY26" s="311"/>
      <c r="FZ26" s="311"/>
      <c r="GA26" s="311"/>
      <c r="GB26" s="311"/>
      <c r="GC26" s="311"/>
      <c r="GD26" s="311"/>
      <c r="GE26" s="311"/>
      <c r="GF26" s="311"/>
      <c r="GG26" s="311"/>
      <c r="GH26" s="311"/>
      <c r="GI26" s="311"/>
      <c r="GJ26" s="311"/>
      <c r="GK26" s="311"/>
      <c r="GL26" s="311"/>
      <c r="GM26" s="311"/>
      <c r="GN26" s="311"/>
      <c r="GO26" s="311"/>
      <c r="GP26" s="311"/>
      <c r="GQ26" s="311"/>
      <c r="GR26" s="311"/>
      <c r="GS26" s="311"/>
      <c r="GT26" s="311"/>
      <c r="GU26" s="311"/>
      <c r="GV26" s="311"/>
      <c r="GW26" s="311"/>
      <c r="GX26" s="311"/>
      <c r="GY26" s="311"/>
      <c r="GZ26" s="311"/>
      <c r="HA26" s="311"/>
      <c r="HB26" s="311"/>
      <c r="HC26" s="311"/>
      <c r="HD26" s="311"/>
      <c r="HE26" s="311"/>
      <c r="HF26" s="311"/>
      <c r="HG26" s="311"/>
      <c r="HH26" s="311"/>
      <c r="HI26" s="311"/>
      <c r="HJ26" s="311"/>
      <c r="HK26" s="311"/>
      <c r="HL26" s="311"/>
      <c r="HM26" s="311"/>
      <c r="HN26" s="311"/>
      <c r="HO26" s="311"/>
      <c r="HP26" s="311"/>
      <c r="HQ26" s="311"/>
      <c r="HR26" s="311"/>
      <c r="HS26" s="311"/>
      <c r="HT26" s="311"/>
      <c r="HU26" s="311"/>
      <c r="HV26" s="311"/>
      <c r="HW26" s="311"/>
      <c r="HX26" s="311"/>
      <c r="HY26" s="311"/>
      <c r="HZ26" s="311"/>
      <c r="IA26" s="311"/>
      <c r="IB26" s="311"/>
      <c r="IC26" s="311"/>
      <c r="ID26" s="311"/>
      <c r="IE26" s="311"/>
      <c r="IF26" s="311"/>
      <c r="IG26" s="311"/>
      <c r="IH26" s="311"/>
      <c r="II26" s="311"/>
      <c r="IJ26" s="311"/>
      <c r="IK26" s="311"/>
      <c r="IL26" s="311"/>
      <c r="IM26" s="311"/>
      <c r="IN26" s="311"/>
      <c r="IO26" s="311"/>
      <c r="IP26" s="311"/>
      <c r="IQ26" s="311"/>
      <c r="IR26" s="311"/>
      <c r="IS26" s="311"/>
      <c r="IT26" s="311"/>
      <c r="IU26" s="311"/>
      <c r="IV26" s="311"/>
    </row>
    <row r="27" spans="1:256" s="324" customFormat="1" ht="15" customHeight="1" x14ac:dyDescent="0.25">
      <c r="A27" s="317">
        <v>19</v>
      </c>
      <c r="B27" s="322" t="s">
        <v>634</v>
      </c>
      <c r="C27" s="323" t="s">
        <v>635</v>
      </c>
      <c r="D27" s="300" t="s">
        <v>588</v>
      </c>
      <c r="E27" s="311"/>
      <c r="F27" s="311"/>
      <c r="G27" s="320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  <c r="AN27" s="311"/>
      <c r="AO27" s="311"/>
      <c r="AP27" s="311"/>
      <c r="AQ27" s="311"/>
      <c r="AR27" s="311"/>
      <c r="AS27" s="311"/>
      <c r="AT27" s="311"/>
      <c r="AU27" s="311"/>
      <c r="AV27" s="311"/>
      <c r="AW27" s="311"/>
      <c r="AX27" s="311"/>
      <c r="AY27" s="311"/>
      <c r="AZ27" s="311"/>
      <c r="BA27" s="311"/>
      <c r="BB27" s="311"/>
      <c r="BC27" s="311"/>
      <c r="BD27" s="311"/>
      <c r="BE27" s="311"/>
      <c r="BF27" s="311"/>
      <c r="BG27" s="311"/>
      <c r="BH27" s="311"/>
      <c r="BI27" s="311"/>
      <c r="BJ27" s="311"/>
      <c r="BK27" s="311"/>
      <c r="BL27" s="311"/>
      <c r="BM27" s="311"/>
      <c r="BN27" s="311"/>
      <c r="BO27" s="311"/>
      <c r="BP27" s="311"/>
      <c r="BQ27" s="311"/>
      <c r="BR27" s="311"/>
      <c r="BS27" s="311"/>
      <c r="BT27" s="311"/>
      <c r="BU27" s="311"/>
      <c r="BV27" s="311"/>
      <c r="BW27" s="311"/>
      <c r="BX27" s="311"/>
      <c r="BY27" s="311"/>
      <c r="BZ27" s="311"/>
      <c r="CA27" s="311"/>
      <c r="CB27" s="311"/>
      <c r="CC27" s="311"/>
      <c r="CD27" s="311"/>
      <c r="CE27" s="311"/>
      <c r="CF27" s="311"/>
      <c r="CG27" s="311"/>
      <c r="CH27" s="311"/>
      <c r="CI27" s="311"/>
      <c r="CJ27" s="311"/>
      <c r="CK27" s="311"/>
      <c r="CL27" s="311"/>
      <c r="CM27" s="311"/>
      <c r="CN27" s="311"/>
      <c r="CO27" s="311"/>
      <c r="CP27" s="311"/>
      <c r="CQ27" s="311"/>
      <c r="CR27" s="311"/>
      <c r="CS27" s="311"/>
      <c r="CT27" s="311"/>
      <c r="CU27" s="311"/>
      <c r="CV27" s="311"/>
      <c r="CW27" s="311"/>
      <c r="CX27" s="311"/>
      <c r="CY27" s="311"/>
      <c r="CZ27" s="311"/>
      <c r="DA27" s="311"/>
      <c r="DB27" s="311"/>
      <c r="DC27" s="311"/>
      <c r="DD27" s="311"/>
      <c r="DE27" s="311"/>
      <c r="DF27" s="311"/>
      <c r="DG27" s="311"/>
      <c r="DH27" s="311"/>
      <c r="DI27" s="311"/>
      <c r="DJ27" s="311"/>
      <c r="DK27" s="311"/>
      <c r="DL27" s="311"/>
      <c r="DM27" s="311"/>
      <c r="DN27" s="311"/>
      <c r="DO27" s="311"/>
      <c r="DP27" s="311"/>
      <c r="DQ27" s="311"/>
      <c r="DR27" s="311"/>
      <c r="DS27" s="311"/>
      <c r="DT27" s="311"/>
      <c r="DU27" s="311"/>
      <c r="DV27" s="311"/>
      <c r="DW27" s="311"/>
      <c r="DX27" s="311"/>
      <c r="DY27" s="311"/>
      <c r="DZ27" s="311"/>
      <c r="EA27" s="311"/>
      <c r="EB27" s="311"/>
      <c r="EC27" s="311"/>
      <c r="ED27" s="311"/>
      <c r="EE27" s="311"/>
      <c r="EF27" s="311"/>
      <c r="EG27" s="311"/>
      <c r="EH27" s="311"/>
      <c r="EI27" s="311"/>
      <c r="EJ27" s="311"/>
      <c r="EK27" s="311"/>
      <c r="EL27" s="311"/>
      <c r="EM27" s="311"/>
      <c r="EN27" s="311"/>
      <c r="EO27" s="311"/>
      <c r="EP27" s="311"/>
      <c r="EQ27" s="311"/>
      <c r="ER27" s="311"/>
      <c r="ES27" s="311"/>
      <c r="ET27" s="311"/>
      <c r="EU27" s="311"/>
      <c r="EV27" s="311"/>
      <c r="EW27" s="311"/>
      <c r="EX27" s="311"/>
      <c r="EY27" s="311"/>
      <c r="EZ27" s="311"/>
      <c r="FA27" s="311"/>
      <c r="FB27" s="311"/>
      <c r="FC27" s="311"/>
      <c r="FD27" s="311"/>
      <c r="FE27" s="311"/>
      <c r="FF27" s="311"/>
      <c r="FG27" s="311"/>
      <c r="FH27" s="311"/>
      <c r="FI27" s="311"/>
      <c r="FJ27" s="311"/>
      <c r="FK27" s="311"/>
      <c r="FL27" s="311"/>
      <c r="FM27" s="311"/>
      <c r="FN27" s="311"/>
      <c r="FO27" s="311"/>
      <c r="FP27" s="311"/>
      <c r="FQ27" s="311"/>
      <c r="FR27" s="311"/>
      <c r="FS27" s="311"/>
      <c r="FT27" s="311"/>
      <c r="FU27" s="311"/>
      <c r="FV27" s="311"/>
      <c r="FW27" s="311"/>
      <c r="FX27" s="311"/>
      <c r="FY27" s="311"/>
      <c r="FZ27" s="311"/>
      <c r="GA27" s="311"/>
      <c r="GB27" s="311"/>
      <c r="GC27" s="311"/>
      <c r="GD27" s="311"/>
      <c r="GE27" s="311"/>
      <c r="GF27" s="311"/>
      <c r="GG27" s="311"/>
      <c r="GH27" s="311"/>
      <c r="GI27" s="311"/>
      <c r="GJ27" s="311"/>
      <c r="GK27" s="311"/>
      <c r="GL27" s="311"/>
      <c r="GM27" s="311"/>
      <c r="GN27" s="311"/>
      <c r="GO27" s="311"/>
      <c r="GP27" s="311"/>
      <c r="GQ27" s="311"/>
      <c r="GR27" s="311"/>
      <c r="GS27" s="311"/>
      <c r="GT27" s="311"/>
      <c r="GU27" s="311"/>
      <c r="GV27" s="311"/>
      <c r="GW27" s="311"/>
      <c r="GX27" s="311"/>
      <c r="GY27" s="311"/>
      <c r="GZ27" s="311"/>
      <c r="HA27" s="311"/>
      <c r="HB27" s="311"/>
      <c r="HC27" s="311"/>
      <c r="HD27" s="311"/>
      <c r="HE27" s="311"/>
      <c r="HF27" s="311"/>
      <c r="HG27" s="311"/>
      <c r="HH27" s="311"/>
      <c r="HI27" s="311"/>
      <c r="HJ27" s="311"/>
      <c r="HK27" s="311"/>
      <c r="HL27" s="311"/>
      <c r="HM27" s="311"/>
      <c r="HN27" s="311"/>
      <c r="HO27" s="311"/>
      <c r="HP27" s="311"/>
      <c r="HQ27" s="311"/>
      <c r="HR27" s="311"/>
      <c r="HS27" s="311"/>
      <c r="HT27" s="311"/>
      <c r="HU27" s="311"/>
      <c r="HV27" s="311"/>
      <c r="HW27" s="311"/>
      <c r="HX27" s="311"/>
      <c r="HY27" s="311"/>
      <c r="HZ27" s="311"/>
      <c r="IA27" s="311"/>
      <c r="IB27" s="311"/>
      <c r="IC27" s="311"/>
      <c r="ID27" s="311"/>
      <c r="IE27" s="311"/>
      <c r="IF27" s="311"/>
      <c r="IG27" s="311"/>
      <c r="IH27" s="311"/>
      <c r="II27" s="311"/>
      <c r="IJ27" s="311"/>
      <c r="IK27" s="311"/>
      <c r="IL27" s="311"/>
      <c r="IM27" s="311"/>
      <c r="IN27" s="311"/>
      <c r="IO27" s="311"/>
      <c r="IP27" s="311"/>
      <c r="IQ27" s="311"/>
      <c r="IR27" s="311"/>
      <c r="IS27" s="311"/>
      <c r="IT27" s="311"/>
      <c r="IU27" s="311"/>
      <c r="IV27" s="311"/>
    </row>
    <row r="28" spans="1:256" s="324" customFormat="1" ht="15" customHeight="1" x14ac:dyDescent="0.25">
      <c r="A28" s="317">
        <v>20</v>
      </c>
      <c r="B28" s="322" t="s">
        <v>636</v>
      </c>
      <c r="C28" s="323" t="s">
        <v>611</v>
      </c>
      <c r="D28" s="300" t="s">
        <v>588</v>
      </c>
      <c r="E28" s="311"/>
      <c r="F28" s="311"/>
      <c r="G28" s="320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  <c r="AN28" s="311"/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  <c r="BL28" s="311"/>
      <c r="BM28" s="311"/>
      <c r="BN28" s="311"/>
      <c r="BO28" s="311"/>
      <c r="BP28" s="311"/>
      <c r="BQ28" s="311"/>
      <c r="BR28" s="311"/>
      <c r="BS28" s="311"/>
      <c r="BT28" s="311"/>
      <c r="BU28" s="311"/>
      <c r="BV28" s="311"/>
      <c r="BW28" s="311"/>
      <c r="BX28" s="311"/>
      <c r="BY28" s="311"/>
      <c r="BZ28" s="311"/>
      <c r="CA28" s="311"/>
      <c r="CB28" s="311"/>
      <c r="CC28" s="311"/>
      <c r="CD28" s="311"/>
      <c r="CE28" s="311"/>
      <c r="CF28" s="311"/>
      <c r="CG28" s="311"/>
      <c r="CH28" s="311"/>
      <c r="CI28" s="311"/>
      <c r="CJ28" s="311"/>
      <c r="CK28" s="311"/>
      <c r="CL28" s="311"/>
      <c r="CM28" s="311"/>
      <c r="CN28" s="311"/>
      <c r="CO28" s="311"/>
      <c r="CP28" s="311"/>
      <c r="CQ28" s="311"/>
      <c r="CR28" s="311"/>
      <c r="CS28" s="311"/>
      <c r="CT28" s="311"/>
      <c r="CU28" s="311"/>
      <c r="CV28" s="311"/>
      <c r="CW28" s="311"/>
      <c r="CX28" s="311"/>
      <c r="CY28" s="311"/>
      <c r="CZ28" s="311"/>
      <c r="DA28" s="311"/>
      <c r="DB28" s="311"/>
      <c r="DC28" s="311"/>
      <c r="DD28" s="311"/>
      <c r="DE28" s="311"/>
      <c r="DF28" s="311"/>
      <c r="DG28" s="311"/>
      <c r="DH28" s="311"/>
      <c r="DI28" s="311"/>
      <c r="DJ28" s="311"/>
      <c r="DK28" s="311"/>
      <c r="DL28" s="311"/>
      <c r="DM28" s="311"/>
      <c r="DN28" s="311"/>
      <c r="DO28" s="311"/>
      <c r="DP28" s="311"/>
      <c r="DQ28" s="311"/>
      <c r="DR28" s="311"/>
      <c r="DS28" s="311"/>
      <c r="DT28" s="311"/>
      <c r="DU28" s="311"/>
      <c r="DV28" s="311"/>
      <c r="DW28" s="311"/>
      <c r="DX28" s="311"/>
      <c r="DY28" s="311"/>
      <c r="DZ28" s="311"/>
      <c r="EA28" s="311"/>
      <c r="EB28" s="311"/>
      <c r="EC28" s="311"/>
      <c r="ED28" s="311"/>
      <c r="EE28" s="311"/>
      <c r="EF28" s="311"/>
      <c r="EG28" s="311"/>
      <c r="EH28" s="311"/>
      <c r="EI28" s="311"/>
      <c r="EJ28" s="311"/>
      <c r="EK28" s="311"/>
      <c r="EL28" s="311"/>
      <c r="EM28" s="311"/>
      <c r="EN28" s="311"/>
      <c r="EO28" s="311"/>
      <c r="EP28" s="311"/>
      <c r="EQ28" s="311"/>
      <c r="ER28" s="311"/>
      <c r="ES28" s="311"/>
      <c r="ET28" s="311"/>
      <c r="EU28" s="311"/>
      <c r="EV28" s="311"/>
      <c r="EW28" s="311"/>
      <c r="EX28" s="311"/>
      <c r="EY28" s="311"/>
      <c r="EZ28" s="311"/>
      <c r="FA28" s="311"/>
      <c r="FB28" s="311"/>
      <c r="FC28" s="311"/>
      <c r="FD28" s="311"/>
      <c r="FE28" s="311"/>
      <c r="FF28" s="311"/>
      <c r="FG28" s="311"/>
      <c r="FH28" s="311"/>
      <c r="FI28" s="311"/>
      <c r="FJ28" s="311"/>
      <c r="FK28" s="311"/>
      <c r="FL28" s="311"/>
      <c r="FM28" s="311"/>
      <c r="FN28" s="311"/>
      <c r="FO28" s="311"/>
      <c r="FP28" s="311"/>
      <c r="FQ28" s="311"/>
      <c r="FR28" s="311"/>
      <c r="FS28" s="311"/>
      <c r="FT28" s="311"/>
      <c r="FU28" s="311"/>
      <c r="FV28" s="311"/>
      <c r="FW28" s="311"/>
      <c r="FX28" s="311"/>
      <c r="FY28" s="311"/>
      <c r="FZ28" s="311"/>
      <c r="GA28" s="311"/>
      <c r="GB28" s="311"/>
      <c r="GC28" s="311"/>
      <c r="GD28" s="311"/>
      <c r="GE28" s="311"/>
      <c r="GF28" s="311"/>
      <c r="GG28" s="311"/>
      <c r="GH28" s="311"/>
      <c r="GI28" s="311"/>
      <c r="GJ28" s="311"/>
      <c r="GK28" s="311"/>
      <c r="GL28" s="311"/>
      <c r="GM28" s="311"/>
      <c r="GN28" s="311"/>
      <c r="GO28" s="311"/>
      <c r="GP28" s="311"/>
      <c r="GQ28" s="311"/>
      <c r="GR28" s="311"/>
      <c r="GS28" s="311"/>
      <c r="GT28" s="311"/>
      <c r="GU28" s="311"/>
      <c r="GV28" s="311"/>
      <c r="GW28" s="311"/>
      <c r="GX28" s="311"/>
      <c r="GY28" s="311"/>
      <c r="GZ28" s="311"/>
      <c r="HA28" s="311"/>
      <c r="HB28" s="311"/>
      <c r="HC28" s="311"/>
      <c r="HD28" s="311"/>
      <c r="HE28" s="311"/>
      <c r="HF28" s="311"/>
      <c r="HG28" s="311"/>
      <c r="HH28" s="311"/>
      <c r="HI28" s="311"/>
      <c r="HJ28" s="311"/>
      <c r="HK28" s="311"/>
      <c r="HL28" s="311"/>
      <c r="HM28" s="311"/>
      <c r="HN28" s="311"/>
      <c r="HO28" s="311"/>
      <c r="HP28" s="311"/>
      <c r="HQ28" s="311"/>
      <c r="HR28" s="311"/>
      <c r="HS28" s="311"/>
      <c r="HT28" s="311"/>
      <c r="HU28" s="311"/>
      <c r="HV28" s="311"/>
      <c r="HW28" s="311"/>
      <c r="HX28" s="311"/>
      <c r="HY28" s="311"/>
      <c r="HZ28" s="311"/>
      <c r="IA28" s="311"/>
      <c r="IB28" s="311"/>
      <c r="IC28" s="311"/>
      <c r="ID28" s="311"/>
      <c r="IE28" s="311"/>
      <c r="IF28" s="311"/>
      <c r="IG28" s="311"/>
      <c r="IH28" s="311"/>
      <c r="II28" s="311"/>
      <c r="IJ28" s="311"/>
      <c r="IK28" s="311"/>
      <c r="IL28" s="311"/>
      <c r="IM28" s="311"/>
      <c r="IN28" s="311"/>
      <c r="IO28" s="311"/>
      <c r="IP28" s="311"/>
      <c r="IQ28" s="311"/>
      <c r="IR28" s="311"/>
      <c r="IS28" s="311"/>
      <c r="IT28" s="311"/>
      <c r="IU28" s="311"/>
      <c r="IV28" s="311"/>
    </row>
    <row r="29" spans="1:256" s="324" customFormat="1" ht="15" customHeight="1" x14ac:dyDescent="0.25">
      <c r="A29" s="317">
        <v>21</v>
      </c>
      <c r="B29" s="322" t="s">
        <v>637</v>
      </c>
      <c r="C29" s="323" t="s">
        <v>623</v>
      </c>
      <c r="D29" s="300" t="s">
        <v>588</v>
      </c>
      <c r="E29" s="311"/>
      <c r="F29" s="311"/>
      <c r="G29" s="320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11"/>
      <c r="BE29" s="311"/>
      <c r="BF29" s="311"/>
      <c r="BG29" s="311"/>
      <c r="BH29" s="311"/>
      <c r="BI29" s="311"/>
      <c r="BJ29" s="311"/>
      <c r="BK29" s="311"/>
      <c r="BL29" s="311"/>
      <c r="BM29" s="311"/>
      <c r="BN29" s="311"/>
      <c r="BO29" s="311"/>
      <c r="BP29" s="311"/>
      <c r="BQ29" s="311"/>
      <c r="BR29" s="311"/>
      <c r="BS29" s="311"/>
      <c r="BT29" s="311"/>
      <c r="BU29" s="311"/>
      <c r="BV29" s="311"/>
      <c r="BW29" s="311"/>
      <c r="BX29" s="311"/>
      <c r="BY29" s="311"/>
      <c r="BZ29" s="311"/>
      <c r="CA29" s="311"/>
      <c r="CB29" s="311"/>
      <c r="CC29" s="311"/>
      <c r="CD29" s="311"/>
      <c r="CE29" s="311"/>
      <c r="CF29" s="311"/>
      <c r="CG29" s="311"/>
      <c r="CH29" s="311"/>
      <c r="CI29" s="311"/>
      <c r="CJ29" s="311"/>
      <c r="CK29" s="311"/>
      <c r="CL29" s="311"/>
      <c r="CM29" s="311"/>
      <c r="CN29" s="311"/>
      <c r="CO29" s="311"/>
      <c r="CP29" s="311"/>
      <c r="CQ29" s="311"/>
      <c r="CR29" s="311"/>
      <c r="CS29" s="311"/>
      <c r="CT29" s="311"/>
      <c r="CU29" s="311"/>
      <c r="CV29" s="311"/>
      <c r="CW29" s="311"/>
      <c r="CX29" s="311"/>
      <c r="CY29" s="311"/>
      <c r="CZ29" s="311"/>
      <c r="DA29" s="311"/>
      <c r="DB29" s="311"/>
      <c r="DC29" s="311"/>
      <c r="DD29" s="311"/>
      <c r="DE29" s="311"/>
      <c r="DF29" s="311"/>
      <c r="DG29" s="311"/>
      <c r="DH29" s="311"/>
      <c r="DI29" s="311"/>
      <c r="DJ29" s="311"/>
      <c r="DK29" s="311"/>
      <c r="DL29" s="311"/>
      <c r="DM29" s="311"/>
      <c r="DN29" s="311"/>
      <c r="DO29" s="311"/>
      <c r="DP29" s="311"/>
      <c r="DQ29" s="311"/>
      <c r="DR29" s="311"/>
      <c r="DS29" s="311"/>
      <c r="DT29" s="311"/>
      <c r="DU29" s="311"/>
      <c r="DV29" s="311"/>
      <c r="DW29" s="311"/>
      <c r="DX29" s="311"/>
      <c r="DY29" s="311"/>
      <c r="DZ29" s="311"/>
      <c r="EA29" s="311"/>
      <c r="EB29" s="311"/>
      <c r="EC29" s="311"/>
      <c r="ED29" s="311"/>
      <c r="EE29" s="311"/>
      <c r="EF29" s="311"/>
      <c r="EG29" s="311"/>
      <c r="EH29" s="311"/>
      <c r="EI29" s="311"/>
      <c r="EJ29" s="311"/>
      <c r="EK29" s="311"/>
      <c r="EL29" s="311"/>
      <c r="EM29" s="311"/>
      <c r="EN29" s="311"/>
      <c r="EO29" s="311"/>
      <c r="EP29" s="311"/>
      <c r="EQ29" s="311"/>
      <c r="ER29" s="311"/>
      <c r="ES29" s="311"/>
      <c r="ET29" s="311"/>
      <c r="EU29" s="311"/>
      <c r="EV29" s="311"/>
      <c r="EW29" s="311"/>
      <c r="EX29" s="311"/>
      <c r="EY29" s="311"/>
      <c r="EZ29" s="311"/>
      <c r="FA29" s="311"/>
      <c r="FB29" s="311"/>
      <c r="FC29" s="311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  <c r="IL29" s="311"/>
      <c r="IM29" s="311"/>
      <c r="IN29" s="311"/>
      <c r="IO29" s="311"/>
      <c r="IP29" s="311"/>
      <c r="IQ29" s="311"/>
      <c r="IR29" s="311"/>
      <c r="IS29" s="311"/>
      <c r="IT29" s="311"/>
      <c r="IU29" s="311"/>
      <c r="IV29" s="311"/>
    </row>
    <row r="30" spans="1:256" s="324" customFormat="1" ht="15" customHeight="1" x14ac:dyDescent="0.25">
      <c r="A30" s="317">
        <v>22</v>
      </c>
      <c r="B30" s="322" t="s">
        <v>638</v>
      </c>
      <c r="C30" s="323" t="s">
        <v>618</v>
      </c>
      <c r="D30" s="300" t="s">
        <v>588</v>
      </c>
      <c r="E30" s="311"/>
      <c r="F30" s="311"/>
      <c r="G30" s="320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1"/>
      <c r="BL30" s="311"/>
      <c r="BM30" s="311"/>
      <c r="BN30" s="311"/>
      <c r="BO30" s="311"/>
      <c r="BP30" s="311"/>
      <c r="BQ30" s="311"/>
      <c r="BR30" s="311"/>
      <c r="BS30" s="311"/>
      <c r="BT30" s="311"/>
      <c r="BU30" s="311"/>
      <c r="BV30" s="311"/>
      <c r="BW30" s="311"/>
      <c r="BX30" s="311"/>
      <c r="BY30" s="311"/>
      <c r="BZ30" s="311"/>
      <c r="CA30" s="311"/>
      <c r="CB30" s="311"/>
      <c r="CC30" s="311"/>
      <c r="CD30" s="311"/>
      <c r="CE30" s="311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  <c r="CR30" s="311"/>
      <c r="CS30" s="311"/>
      <c r="CT30" s="311"/>
      <c r="CU30" s="311"/>
      <c r="CV30" s="311"/>
      <c r="CW30" s="311"/>
      <c r="CX30" s="311"/>
      <c r="CY30" s="311"/>
      <c r="CZ30" s="311"/>
      <c r="DA30" s="311"/>
      <c r="DB30" s="311"/>
      <c r="DC30" s="311"/>
      <c r="DD30" s="311"/>
      <c r="DE30" s="311"/>
      <c r="DF30" s="311"/>
      <c r="DG30" s="311"/>
      <c r="DH30" s="311"/>
      <c r="DI30" s="311"/>
      <c r="DJ30" s="311"/>
      <c r="DK30" s="311"/>
      <c r="DL30" s="311"/>
      <c r="DM30" s="311"/>
      <c r="DN30" s="311"/>
      <c r="DO30" s="311"/>
      <c r="DP30" s="311"/>
      <c r="DQ30" s="311"/>
      <c r="DR30" s="311"/>
      <c r="DS30" s="311"/>
      <c r="DT30" s="311"/>
      <c r="DU30" s="311"/>
      <c r="DV30" s="311"/>
      <c r="DW30" s="311"/>
      <c r="DX30" s="311"/>
      <c r="DY30" s="311"/>
      <c r="DZ30" s="311"/>
      <c r="EA30" s="311"/>
      <c r="EB30" s="311"/>
      <c r="EC30" s="311"/>
      <c r="ED30" s="311"/>
      <c r="EE30" s="311"/>
      <c r="EF30" s="311"/>
      <c r="EG30" s="311"/>
      <c r="EH30" s="311"/>
      <c r="EI30" s="311"/>
      <c r="EJ30" s="311"/>
      <c r="EK30" s="311"/>
      <c r="EL30" s="311"/>
      <c r="EM30" s="311"/>
      <c r="EN30" s="311"/>
      <c r="EO30" s="311"/>
      <c r="EP30" s="311"/>
      <c r="EQ30" s="311"/>
      <c r="ER30" s="311"/>
      <c r="ES30" s="311"/>
      <c r="ET30" s="311"/>
      <c r="EU30" s="311"/>
      <c r="EV30" s="311"/>
      <c r="EW30" s="311"/>
      <c r="EX30" s="311"/>
      <c r="EY30" s="311"/>
      <c r="EZ30" s="311"/>
      <c r="FA30" s="311"/>
      <c r="FB30" s="311"/>
      <c r="FC30" s="311"/>
      <c r="FD30" s="311"/>
      <c r="FE30" s="311"/>
      <c r="FF30" s="311"/>
      <c r="FG30" s="311"/>
      <c r="FH30" s="311"/>
      <c r="FI30" s="311"/>
      <c r="FJ30" s="311"/>
      <c r="FK30" s="311"/>
      <c r="FL30" s="311"/>
      <c r="FM30" s="311"/>
      <c r="FN30" s="311"/>
      <c r="FO30" s="311"/>
      <c r="FP30" s="311"/>
      <c r="FQ30" s="311"/>
      <c r="FR30" s="311"/>
      <c r="FS30" s="311"/>
      <c r="FT30" s="311"/>
      <c r="FU30" s="311"/>
      <c r="FV30" s="311"/>
      <c r="FW30" s="311"/>
      <c r="FX30" s="311"/>
      <c r="FY30" s="311"/>
      <c r="FZ30" s="311"/>
      <c r="GA30" s="311"/>
      <c r="GB30" s="311"/>
      <c r="GC30" s="311"/>
      <c r="GD30" s="311"/>
      <c r="GE30" s="311"/>
      <c r="GF30" s="311"/>
      <c r="GG30" s="311"/>
      <c r="GH30" s="311"/>
      <c r="GI30" s="311"/>
      <c r="GJ30" s="311"/>
      <c r="GK30" s="311"/>
      <c r="GL30" s="311"/>
      <c r="GM30" s="311"/>
      <c r="GN30" s="311"/>
      <c r="GO30" s="311"/>
      <c r="GP30" s="311"/>
      <c r="GQ30" s="311"/>
      <c r="GR30" s="311"/>
      <c r="GS30" s="311"/>
      <c r="GT30" s="311"/>
      <c r="GU30" s="311"/>
      <c r="GV30" s="311"/>
      <c r="GW30" s="311"/>
      <c r="GX30" s="311"/>
      <c r="GY30" s="311"/>
      <c r="GZ30" s="311"/>
      <c r="HA30" s="311"/>
      <c r="HB30" s="311"/>
      <c r="HC30" s="311"/>
      <c r="HD30" s="311"/>
      <c r="HE30" s="311"/>
      <c r="HF30" s="311"/>
      <c r="HG30" s="311"/>
      <c r="HH30" s="311"/>
      <c r="HI30" s="311"/>
      <c r="HJ30" s="311"/>
      <c r="HK30" s="311"/>
      <c r="HL30" s="311"/>
      <c r="HM30" s="311"/>
      <c r="HN30" s="311"/>
      <c r="HO30" s="311"/>
      <c r="HP30" s="311"/>
      <c r="HQ30" s="311"/>
      <c r="HR30" s="311"/>
      <c r="HS30" s="311"/>
      <c r="HT30" s="311"/>
      <c r="HU30" s="311"/>
      <c r="HV30" s="311"/>
      <c r="HW30" s="311"/>
      <c r="HX30" s="311"/>
      <c r="HY30" s="311"/>
      <c r="HZ30" s="311"/>
      <c r="IA30" s="311"/>
      <c r="IB30" s="311"/>
      <c r="IC30" s="311"/>
      <c r="ID30" s="311"/>
      <c r="IE30" s="311"/>
      <c r="IF30" s="311"/>
      <c r="IG30" s="311"/>
      <c r="IH30" s="311"/>
      <c r="II30" s="311"/>
      <c r="IJ30" s="311"/>
      <c r="IK30" s="311"/>
      <c r="IL30" s="311"/>
      <c r="IM30" s="311"/>
      <c r="IN30" s="311"/>
      <c r="IO30" s="311"/>
      <c r="IP30" s="311"/>
      <c r="IQ30" s="311"/>
      <c r="IR30" s="311"/>
      <c r="IS30" s="311"/>
      <c r="IT30" s="311"/>
      <c r="IU30" s="311"/>
      <c r="IV30" s="311"/>
    </row>
    <row r="31" spans="1:256" s="324" customFormat="1" ht="15" customHeight="1" x14ac:dyDescent="0.25">
      <c r="A31" s="317">
        <v>23</v>
      </c>
      <c r="B31" s="322" t="s">
        <v>639</v>
      </c>
      <c r="C31" s="323" t="s">
        <v>611</v>
      </c>
      <c r="D31" s="300" t="s">
        <v>588</v>
      </c>
      <c r="E31" s="311"/>
      <c r="F31" s="311"/>
      <c r="G31" s="320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  <c r="AN31" s="311"/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  <c r="BL31" s="311"/>
      <c r="BM31" s="311"/>
      <c r="BN31" s="311"/>
      <c r="BO31" s="311"/>
      <c r="BP31" s="311"/>
      <c r="BQ31" s="311"/>
      <c r="BR31" s="311"/>
      <c r="BS31" s="311"/>
      <c r="BT31" s="311"/>
      <c r="BU31" s="311"/>
      <c r="BV31" s="311"/>
      <c r="BW31" s="311"/>
      <c r="BX31" s="311"/>
      <c r="BY31" s="311"/>
      <c r="BZ31" s="311"/>
      <c r="CA31" s="311"/>
      <c r="CB31" s="311"/>
      <c r="CC31" s="311"/>
      <c r="CD31" s="311"/>
      <c r="CE31" s="311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  <c r="CR31" s="311"/>
      <c r="CS31" s="311"/>
      <c r="CT31" s="311"/>
      <c r="CU31" s="311"/>
      <c r="CV31" s="311"/>
      <c r="CW31" s="311"/>
      <c r="CX31" s="311"/>
      <c r="CY31" s="311"/>
      <c r="CZ31" s="311"/>
      <c r="DA31" s="311"/>
      <c r="DB31" s="311"/>
      <c r="DC31" s="311"/>
      <c r="DD31" s="311"/>
      <c r="DE31" s="311"/>
      <c r="DF31" s="311"/>
      <c r="DG31" s="311"/>
      <c r="DH31" s="311"/>
      <c r="DI31" s="311"/>
      <c r="DJ31" s="311"/>
      <c r="DK31" s="311"/>
      <c r="DL31" s="311"/>
      <c r="DM31" s="311"/>
      <c r="DN31" s="311"/>
      <c r="DO31" s="311"/>
      <c r="DP31" s="311"/>
      <c r="DQ31" s="311"/>
      <c r="DR31" s="311"/>
      <c r="DS31" s="311"/>
      <c r="DT31" s="311"/>
      <c r="DU31" s="311"/>
      <c r="DV31" s="311"/>
      <c r="DW31" s="311"/>
      <c r="DX31" s="311"/>
      <c r="DY31" s="311"/>
      <c r="DZ31" s="311"/>
      <c r="EA31" s="311"/>
      <c r="EB31" s="311"/>
      <c r="EC31" s="311"/>
      <c r="ED31" s="311"/>
      <c r="EE31" s="311"/>
      <c r="EF31" s="311"/>
      <c r="EG31" s="311"/>
      <c r="EH31" s="311"/>
      <c r="EI31" s="311"/>
      <c r="EJ31" s="311"/>
      <c r="EK31" s="311"/>
      <c r="EL31" s="311"/>
      <c r="EM31" s="311"/>
      <c r="EN31" s="311"/>
      <c r="EO31" s="311"/>
      <c r="EP31" s="311"/>
      <c r="EQ31" s="311"/>
      <c r="ER31" s="311"/>
      <c r="ES31" s="311"/>
      <c r="ET31" s="311"/>
      <c r="EU31" s="311"/>
      <c r="EV31" s="311"/>
      <c r="EW31" s="311"/>
      <c r="EX31" s="311"/>
      <c r="EY31" s="311"/>
      <c r="EZ31" s="311"/>
      <c r="FA31" s="311"/>
      <c r="FB31" s="311"/>
      <c r="FC31" s="311"/>
      <c r="FD31" s="311"/>
      <c r="FE31" s="311"/>
      <c r="FF31" s="311"/>
      <c r="FG31" s="311"/>
      <c r="FH31" s="311"/>
      <c r="FI31" s="311"/>
      <c r="FJ31" s="311"/>
      <c r="FK31" s="311"/>
      <c r="FL31" s="311"/>
      <c r="FM31" s="311"/>
      <c r="FN31" s="311"/>
      <c r="FO31" s="311"/>
      <c r="FP31" s="311"/>
      <c r="FQ31" s="311"/>
      <c r="FR31" s="311"/>
      <c r="FS31" s="311"/>
      <c r="FT31" s="311"/>
      <c r="FU31" s="311"/>
      <c r="FV31" s="311"/>
      <c r="FW31" s="311"/>
      <c r="FX31" s="311"/>
      <c r="FY31" s="311"/>
      <c r="FZ31" s="311"/>
      <c r="GA31" s="311"/>
      <c r="GB31" s="311"/>
      <c r="GC31" s="311"/>
      <c r="GD31" s="311"/>
      <c r="GE31" s="311"/>
      <c r="GF31" s="311"/>
      <c r="GG31" s="311"/>
      <c r="GH31" s="311"/>
      <c r="GI31" s="311"/>
      <c r="GJ31" s="311"/>
      <c r="GK31" s="311"/>
      <c r="GL31" s="311"/>
      <c r="GM31" s="311"/>
      <c r="GN31" s="311"/>
      <c r="GO31" s="311"/>
      <c r="GP31" s="311"/>
      <c r="GQ31" s="311"/>
      <c r="GR31" s="311"/>
      <c r="GS31" s="311"/>
      <c r="GT31" s="311"/>
      <c r="GU31" s="311"/>
      <c r="GV31" s="311"/>
      <c r="GW31" s="311"/>
      <c r="GX31" s="311"/>
      <c r="GY31" s="311"/>
      <c r="GZ31" s="311"/>
      <c r="HA31" s="311"/>
      <c r="HB31" s="311"/>
      <c r="HC31" s="311"/>
      <c r="HD31" s="311"/>
      <c r="HE31" s="311"/>
      <c r="HF31" s="311"/>
      <c r="HG31" s="311"/>
      <c r="HH31" s="311"/>
      <c r="HI31" s="311"/>
      <c r="HJ31" s="311"/>
      <c r="HK31" s="311"/>
      <c r="HL31" s="311"/>
      <c r="HM31" s="311"/>
      <c r="HN31" s="311"/>
      <c r="HO31" s="311"/>
      <c r="HP31" s="311"/>
      <c r="HQ31" s="311"/>
      <c r="HR31" s="311"/>
      <c r="HS31" s="311"/>
      <c r="HT31" s="311"/>
      <c r="HU31" s="311"/>
      <c r="HV31" s="311"/>
      <c r="HW31" s="311"/>
      <c r="HX31" s="311"/>
      <c r="HY31" s="311"/>
      <c r="HZ31" s="311"/>
      <c r="IA31" s="311"/>
      <c r="IB31" s="311"/>
      <c r="IC31" s="311"/>
      <c r="ID31" s="311"/>
      <c r="IE31" s="311"/>
      <c r="IF31" s="311"/>
      <c r="IG31" s="311"/>
      <c r="IH31" s="311"/>
      <c r="II31" s="311"/>
      <c r="IJ31" s="311"/>
      <c r="IK31" s="311"/>
      <c r="IL31" s="311"/>
      <c r="IM31" s="311"/>
      <c r="IN31" s="311"/>
      <c r="IO31" s="311"/>
      <c r="IP31" s="311"/>
      <c r="IQ31" s="311"/>
      <c r="IR31" s="311"/>
      <c r="IS31" s="311"/>
      <c r="IT31" s="311"/>
      <c r="IU31" s="311"/>
      <c r="IV31" s="311"/>
    </row>
    <row r="32" spans="1:256" s="324" customFormat="1" ht="15" customHeight="1" x14ac:dyDescent="0.25">
      <c r="A32" s="317">
        <v>24</v>
      </c>
      <c r="B32" s="322" t="s">
        <v>640</v>
      </c>
      <c r="C32" s="323" t="s">
        <v>611</v>
      </c>
      <c r="D32" s="300" t="s">
        <v>588</v>
      </c>
      <c r="E32" s="311"/>
      <c r="F32" s="311"/>
      <c r="G32" s="320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11"/>
      <c r="ID32" s="311"/>
      <c r="IE32" s="311"/>
      <c r="IF32" s="311"/>
      <c r="IG32" s="311"/>
      <c r="IH32" s="311"/>
      <c r="II32" s="311"/>
      <c r="IJ32" s="311"/>
      <c r="IK32" s="311"/>
      <c r="IL32" s="311"/>
      <c r="IM32" s="311"/>
      <c r="IN32" s="311"/>
      <c r="IO32" s="311"/>
      <c r="IP32" s="311"/>
      <c r="IQ32" s="311"/>
      <c r="IR32" s="311"/>
      <c r="IS32" s="311"/>
      <c r="IT32" s="311"/>
      <c r="IU32" s="311"/>
      <c r="IV32" s="311"/>
    </row>
    <row r="33" spans="1:256" s="324" customFormat="1" ht="15" customHeight="1" x14ac:dyDescent="0.25">
      <c r="A33" s="317">
        <v>25</v>
      </c>
      <c r="B33" s="322" t="s">
        <v>641</v>
      </c>
      <c r="C33" s="323" t="s">
        <v>642</v>
      </c>
      <c r="D33" s="300" t="s">
        <v>588</v>
      </c>
      <c r="E33" s="311"/>
      <c r="F33" s="311"/>
      <c r="G33" s="320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J33" s="311"/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311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  <c r="CR33" s="311"/>
      <c r="CS33" s="311"/>
      <c r="CT33" s="311"/>
      <c r="CU33" s="311"/>
      <c r="CV33" s="311"/>
      <c r="CW33" s="311"/>
      <c r="CX33" s="311"/>
      <c r="CY33" s="311"/>
      <c r="CZ33" s="311"/>
      <c r="DA33" s="311"/>
      <c r="DB33" s="311"/>
      <c r="DC33" s="311"/>
      <c r="DD33" s="311"/>
      <c r="DE33" s="311"/>
      <c r="DF33" s="311"/>
      <c r="DG33" s="311"/>
      <c r="DH33" s="311"/>
      <c r="DI33" s="311"/>
      <c r="DJ33" s="311"/>
      <c r="DK33" s="311"/>
      <c r="DL33" s="311"/>
      <c r="DM33" s="311"/>
      <c r="DN33" s="311"/>
      <c r="DO33" s="311"/>
      <c r="DP33" s="311"/>
      <c r="DQ33" s="311"/>
      <c r="DR33" s="311"/>
      <c r="DS33" s="311"/>
      <c r="DT33" s="311"/>
      <c r="DU33" s="311"/>
      <c r="DV33" s="311"/>
      <c r="DW33" s="311"/>
      <c r="DX33" s="311"/>
      <c r="DY33" s="311"/>
      <c r="DZ33" s="311"/>
      <c r="EA33" s="311"/>
      <c r="EB33" s="311"/>
      <c r="EC33" s="311"/>
      <c r="ED33" s="311"/>
      <c r="EE33" s="311"/>
      <c r="EF33" s="311"/>
      <c r="EG33" s="311"/>
      <c r="EH33" s="311"/>
      <c r="EI33" s="311"/>
      <c r="EJ33" s="311"/>
      <c r="EK33" s="311"/>
      <c r="EL33" s="311"/>
      <c r="EM33" s="311"/>
      <c r="EN33" s="311"/>
      <c r="EO33" s="311"/>
      <c r="EP33" s="311"/>
      <c r="EQ33" s="311"/>
      <c r="ER33" s="311"/>
      <c r="ES33" s="311"/>
      <c r="ET33" s="311"/>
      <c r="EU33" s="311"/>
      <c r="EV33" s="311"/>
      <c r="EW33" s="311"/>
      <c r="EX33" s="311"/>
      <c r="EY33" s="311"/>
      <c r="EZ33" s="311"/>
      <c r="FA33" s="311"/>
      <c r="FB33" s="311"/>
      <c r="FC33" s="311"/>
      <c r="FD33" s="311"/>
      <c r="FE33" s="311"/>
      <c r="FF33" s="311"/>
      <c r="FG33" s="311"/>
      <c r="FH33" s="311"/>
      <c r="FI33" s="311"/>
      <c r="FJ33" s="311"/>
      <c r="FK33" s="311"/>
      <c r="FL33" s="311"/>
      <c r="FM33" s="311"/>
      <c r="FN33" s="311"/>
      <c r="FO33" s="311"/>
      <c r="FP33" s="311"/>
      <c r="FQ33" s="311"/>
      <c r="FR33" s="311"/>
      <c r="FS33" s="311"/>
      <c r="FT33" s="311"/>
      <c r="FU33" s="311"/>
      <c r="FV33" s="311"/>
      <c r="FW33" s="311"/>
      <c r="FX33" s="311"/>
      <c r="FY33" s="311"/>
      <c r="FZ33" s="311"/>
      <c r="GA33" s="311"/>
      <c r="GB33" s="311"/>
      <c r="GC33" s="311"/>
      <c r="GD33" s="311"/>
      <c r="GE33" s="311"/>
      <c r="GF33" s="311"/>
      <c r="GG33" s="311"/>
      <c r="GH33" s="311"/>
      <c r="GI33" s="311"/>
      <c r="GJ33" s="311"/>
      <c r="GK33" s="311"/>
      <c r="GL33" s="311"/>
      <c r="GM33" s="311"/>
      <c r="GN33" s="311"/>
      <c r="GO33" s="311"/>
      <c r="GP33" s="311"/>
      <c r="GQ33" s="311"/>
      <c r="GR33" s="311"/>
      <c r="GS33" s="311"/>
      <c r="GT33" s="311"/>
      <c r="GU33" s="311"/>
      <c r="GV33" s="311"/>
      <c r="GW33" s="311"/>
      <c r="GX33" s="311"/>
      <c r="GY33" s="311"/>
      <c r="GZ33" s="311"/>
      <c r="HA33" s="311"/>
      <c r="HB33" s="311"/>
      <c r="HC33" s="311"/>
      <c r="HD33" s="311"/>
      <c r="HE33" s="311"/>
      <c r="HF33" s="311"/>
      <c r="HG33" s="311"/>
      <c r="HH33" s="311"/>
      <c r="HI33" s="311"/>
      <c r="HJ33" s="311"/>
      <c r="HK33" s="311"/>
      <c r="HL33" s="311"/>
      <c r="HM33" s="311"/>
      <c r="HN33" s="311"/>
      <c r="HO33" s="311"/>
      <c r="HP33" s="311"/>
      <c r="HQ33" s="311"/>
      <c r="HR33" s="311"/>
      <c r="HS33" s="311"/>
      <c r="HT33" s="311"/>
      <c r="HU33" s="311"/>
      <c r="HV33" s="311"/>
      <c r="HW33" s="311"/>
      <c r="HX33" s="311"/>
      <c r="HY33" s="311"/>
      <c r="HZ33" s="311"/>
      <c r="IA33" s="311"/>
      <c r="IB33" s="311"/>
      <c r="IC33" s="311"/>
      <c r="ID33" s="311"/>
      <c r="IE33" s="311"/>
      <c r="IF33" s="311"/>
      <c r="IG33" s="311"/>
      <c r="IH33" s="311"/>
      <c r="II33" s="311"/>
      <c r="IJ33" s="311"/>
      <c r="IK33" s="311"/>
      <c r="IL33" s="311"/>
      <c r="IM33" s="311"/>
      <c r="IN33" s="311"/>
      <c r="IO33" s="311"/>
      <c r="IP33" s="311"/>
      <c r="IQ33" s="311"/>
      <c r="IR33" s="311"/>
      <c r="IS33" s="311"/>
      <c r="IT33" s="311"/>
      <c r="IU33" s="311"/>
      <c r="IV33" s="311"/>
    </row>
    <row r="34" spans="1:256" s="324" customFormat="1" ht="15" customHeight="1" x14ac:dyDescent="0.25">
      <c r="A34" s="317">
        <v>26</v>
      </c>
      <c r="B34" s="322" t="s">
        <v>643</v>
      </c>
      <c r="C34" s="323" t="s">
        <v>642</v>
      </c>
      <c r="D34" s="300" t="s">
        <v>588</v>
      </c>
      <c r="E34" s="311"/>
      <c r="F34" s="311"/>
      <c r="G34" s="320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  <c r="CT34" s="311"/>
      <c r="CU34" s="311"/>
      <c r="CV34" s="311"/>
      <c r="CW34" s="311"/>
      <c r="CX34" s="311"/>
      <c r="CY34" s="311"/>
      <c r="CZ34" s="311"/>
      <c r="DA34" s="311"/>
      <c r="DB34" s="311"/>
      <c r="DC34" s="311"/>
      <c r="DD34" s="311"/>
      <c r="DE34" s="311"/>
      <c r="DF34" s="311"/>
      <c r="DG34" s="311"/>
      <c r="DH34" s="311"/>
      <c r="DI34" s="311"/>
      <c r="DJ34" s="311"/>
      <c r="DK34" s="311"/>
      <c r="DL34" s="311"/>
      <c r="DM34" s="311"/>
      <c r="DN34" s="311"/>
      <c r="DO34" s="311"/>
      <c r="DP34" s="311"/>
      <c r="DQ34" s="311"/>
      <c r="DR34" s="311"/>
      <c r="DS34" s="311"/>
      <c r="DT34" s="311"/>
      <c r="DU34" s="311"/>
      <c r="DV34" s="311"/>
      <c r="DW34" s="311"/>
      <c r="DX34" s="311"/>
      <c r="DY34" s="311"/>
      <c r="DZ34" s="311"/>
      <c r="EA34" s="311"/>
      <c r="EB34" s="311"/>
      <c r="EC34" s="311"/>
      <c r="ED34" s="311"/>
      <c r="EE34" s="311"/>
      <c r="EF34" s="311"/>
      <c r="EG34" s="311"/>
      <c r="EH34" s="311"/>
      <c r="EI34" s="311"/>
      <c r="EJ34" s="311"/>
      <c r="EK34" s="311"/>
      <c r="EL34" s="311"/>
      <c r="EM34" s="311"/>
      <c r="EN34" s="311"/>
      <c r="EO34" s="311"/>
      <c r="EP34" s="311"/>
      <c r="EQ34" s="311"/>
      <c r="ER34" s="311"/>
      <c r="ES34" s="311"/>
      <c r="ET34" s="311"/>
      <c r="EU34" s="311"/>
      <c r="EV34" s="311"/>
      <c r="EW34" s="311"/>
      <c r="EX34" s="311"/>
      <c r="EY34" s="311"/>
      <c r="EZ34" s="311"/>
      <c r="FA34" s="311"/>
      <c r="FB34" s="311"/>
      <c r="FC34" s="311"/>
      <c r="FD34" s="311"/>
      <c r="FE34" s="311"/>
      <c r="FF34" s="311"/>
      <c r="FG34" s="311"/>
      <c r="FH34" s="311"/>
      <c r="FI34" s="311"/>
      <c r="FJ34" s="311"/>
      <c r="FK34" s="311"/>
      <c r="FL34" s="311"/>
      <c r="FM34" s="311"/>
      <c r="FN34" s="311"/>
      <c r="FO34" s="311"/>
      <c r="FP34" s="311"/>
      <c r="FQ34" s="311"/>
      <c r="FR34" s="311"/>
      <c r="FS34" s="311"/>
      <c r="FT34" s="311"/>
      <c r="FU34" s="311"/>
      <c r="FV34" s="311"/>
      <c r="FW34" s="311"/>
      <c r="FX34" s="311"/>
      <c r="FY34" s="311"/>
      <c r="FZ34" s="311"/>
      <c r="GA34" s="311"/>
      <c r="GB34" s="311"/>
      <c r="GC34" s="311"/>
      <c r="GD34" s="311"/>
      <c r="GE34" s="311"/>
      <c r="GF34" s="311"/>
      <c r="GG34" s="311"/>
      <c r="GH34" s="311"/>
      <c r="GI34" s="311"/>
      <c r="GJ34" s="311"/>
      <c r="GK34" s="311"/>
      <c r="GL34" s="311"/>
      <c r="GM34" s="311"/>
      <c r="GN34" s="311"/>
      <c r="GO34" s="311"/>
      <c r="GP34" s="311"/>
      <c r="GQ34" s="311"/>
      <c r="GR34" s="311"/>
      <c r="GS34" s="311"/>
      <c r="GT34" s="311"/>
      <c r="GU34" s="311"/>
      <c r="GV34" s="311"/>
      <c r="GW34" s="311"/>
      <c r="GX34" s="311"/>
      <c r="GY34" s="311"/>
      <c r="GZ34" s="311"/>
      <c r="HA34" s="311"/>
      <c r="HB34" s="311"/>
      <c r="HC34" s="311"/>
      <c r="HD34" s="311"/>
      <c r="HE34" s="311"/>
      <c r="HF34" s="311"/>
      <c r="HG34" s="311"/>
      <c r="HH34" s="311"/>
      <c r="HI34" s="311"/>
      <c r="HJ34" s="311"/>
      <c r="HK34" s="311"/>
      <c r="HL34" s="311"/>
      <c r="HM34" s="311"/>
      <c r="HN34" s="311"/>
      <c r="HO34" s="311"/>
      <c r="HP34" s="311"/>
      <c r="HQ34" s="311"/>
      <c r="HR34" s="311"/>
      <c r="HS34" s="311"/>
      <c r="HT34" s="311"/>
      <c r="HU34" s="311"/>
      <c r="HV34" s="311"/>
      <c r="HW34" s="311"/>
      <c r="HX34" s="311"/>
      <c r="HY34" s="311"/>
      <c r="HZ34" s="311"/>
      <c r="IA34" s="311"/>
      <c r="IB34" s="311"/>
      <c r="IC34" s="311"/>
      <c r="ID34" s="311"/>
      <c r="IE34" s="311"/>
      <c r="IF34" s="311"/>
      <c r="IG34" s="311"/>
      <c r="IH34" s="311"/>
      <c r="II34" s="311"/>
      <c r="IJ34" s="311"/>
      <c r="IK34" s="311"/>
      <c r="IL34" s="311"/>
      <c r="IM34" s="311"/>
      <c r="IN34" s="311"/>
      <c r="IO34" s="311"/>
      <c r="IP34" s="311"/>
      <c r="IQ34" s="311"/>
      <c r="IR34" s="311"/>
      <c r="IS34" s="311"/>
      <c r="IT34" s="311"/>
      <c r="IU34" s="311"/>
      <c r="IV34" s="311"/>
    </row>
    <row r="35" spans="1:256" s="324" customFormat="1" ht="15" customHeight="1" x14ac:dyDescent="0.25">
      <c r="A35" s="317">
        <v>27</v>
      </c>
      <c r="B35" s="322" t="s">
        <v>644</v>
      </c>
      <c r="C35" s="323" t="s">
        <v>627</v>
      </c>
      <c r="D35" s="300" t="s">
        <v>588</v>
      </c>
      <c r="E35" s="311"/>
      <c r="F35" s="311"/>
      <c r="G35" s="320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1"/>
      <c r="DP35" s="311"/>
      <c r="DQ35" s="311"/>
      <c r="DR35" s="311"/>
      <c r="DS35" s="311"/>
      <c r="DT35" s="311"/>
      <c r="DU35" s="311"/>
      <c r="DV35" s="311"/>
      <c r="DW35" s="311"/>
      <c r="DX35" s="311"/>
      <c r="DY35" s="311"/>
      <c r="DZ35" s="311"/>
      <c r="EA35" s="311"/>
      <c r="EB35" s="311"/>
      <c r="EC35" s="311"/>
      <c r="ED35" s="311"/>
      <c r="EE35" s="311"/>
      <c r="EF35" s="311"/>
      <c r="EG35" s="311"/>
      <c r="EH35" s="311"/>
      <c r="EI35" s="311"/>
      <c r="EJ35" s="311"/>
      <c r="EK35" s="311"/>
      <c r="EL35" s="311"/>
      <c r="EM35" s="311"/>
      <c r="EN35" s="311"/>
      <c r="EO35" s="311"/>
      <c r="EP35" s="311"/>
      <c r="EQ35" s="311"/>
      <c r="ER35" s="311"/>
      <c r="ES35" s="311"/>
      <c r="ET35" s="311"/>
      <c r="EU35" s="311"/>
      <c r="EV35" s="311"/>
      <c r="EW35" s="311"/>
      <c r="EX35" s="311"/>
      <c r="EY35" s="311"/>
      <c r="EZ35" s="311"/>
      <c r="FA35" s="311"/>
      <c r="FB35" s="311"/>
      <c r="FC35" s="311"/>
      <c r="FD35" s="311"/>
      <c r="FE35" s="311"/>
      <c r="FF35" s="311"/>
      <c r="FG35" s="311"/>
      <c r="FH35" s="311"/>
      <c r="FI35" s="311"/>
      <c r="FJ35" s="311"/>
      <c r="FK35" s="311"/>
      <c r="FL35" s="311"/>
      <c r="FM35" s="311"/>
      <c r="FN35" s="311"/>
      <c r="FO35" s="311"/>
      <c r="FP35" s="311"/>
      <c r="FQ35" s="311"/>
      <c r="FR35" s="311"/>
      <c r="FS35" s="311"/>
      <c r="FT35" s="311"/>
      <c r="FU35" s="311"/>
      <c r="FV35" s="311"/>
      <c r="FW35" s="311"/>
      <c r="FX35" s="311"/>
      <c r="FY35" s="311"/>
      <c r="FZ35" s="311"/>
      <c r="GA35" s="311"/>
      <c r="GB35" s="311"/>
      <c r="GC35" s="311"/>
      <c r="GD35" s="311"/>
      <c r="GE35" s="311"/>
      <c r="GF35" s="311"/>
      <c r="GG35" s="311"/>
      <c r="GH35" s="311"/>
      <c r="GI35" s="311"/>
      <c r="GJ35" s="311"/>
      <c r="GK35" s="311"/>
      <c r="GL35" s="311"/>
      <c r="GM35" s="311"/>
      <c r="GN35" s="311"/>
      <c r="GO35" s="311"/>
      <c r="GP35" s="311"/>
      <c r="GQ35" s="311"/>
      <c r="GR35" s="311"/>
      <c r="GS35" s="311"/>
      <c r="GT35" s="311"/>
      <c r="GU35" s="311"/>
      <c r="GV35" s="311"/>
      <c r="GW35" s="311"/>
      <c r="GX35" s="311"/>
      <c r="GY35" s="311"/>
      <c r="GZ35" s="311"/>
      <c r="HA35" s="311"/>
      <c r="HB35" s="311"/>
      <c r="HC35" s="311"/>
      <c r="HD35" s="311"/>
      <c r="HE35" s="311"/>
      <c r="HF35" s="311"/>
      <c r="HG35" s="311"/>
      <c r="HH35" s="311"/>
      <c r="HI35" s="311"/>
      <c r="HJ35" s="311"/>
      <c r="HK35" s="311"/>
      <c r="HL35" s="311"/>
      <c r="HM35" s="311"/>
      <c r="HN35" s="311"/>
      <c r="HO35" s="311"/>
      <c r="HP35" s="311"/>
      <c r="HQ35" s="311"/>
      <c r="HR35" s="311"/>
      <c r="HS35" s="311"/>
      <c r="HT35" s="311"/>
      <c r="HU35" s="311"/>
      <c r="HV35" s="311"/>
      <c r="HW35" s="311"/>
      <c r="HX35" s="311"/>
      <c r="HY35" s="311"/>
      <c r="HZ35" s="311"/>
      <c r="IA35" s="311"/>
      <c r="IB35" s="311"/>
      <c r="IC35" s="311"/>
      <c r="ID35" s="311"/>
      <c r="IE35" s="311"/>
      <c r="IF35" s="311"/>
      <c r="IG35" s="311"/>
      <c r="IH35" s="311"/>
      <c r="II35" s="311"/>
      <c r="IJ35" s="311"/>
      <c r="IK35" s="311"/>
      <c r="IL35" s="311"/>
      <c r="IM35" s="311"/>
      <c r="IN35" s="311"/>
      <c r="IO35" s="311"/>
      <c r="IP35" s="311"/>
      <c r="IQ35" s="311"/>
      <c r="IR35" s="311"/>
      <c r="IS35" s="311"/>
      <c r="IT35" s="311"/>
      <c r="IU35" s="311"/>
      <c r="IV35" s="311"/>
    </row>
    <row r="36" spans="1:256" s="324" customFormat="1" ht="15" customHeight="1" x14ac:dyDescent="0.25">
      <c r="A36" s="317">
        <v>28</v>
      </c>
      <c r="B36" s="322" t="s">
        <v>645</v>
      </c>
      <c r="C36" s="323" t="s">
        <v>611</v>
      </c>
      <c r="D36" s="300" t="s">
        <v>588</v>
      </c>
      <c r="E36" s="311"/>
      <c r="F36" s="311"/>
      <c r="G36" s="320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1"/>
      <c r="CP36" s="311"/>
      <c r="CQ36" s="311"/>
      <c r="CR36" s="311"/>
      <c r="CS36" s="311"/>
      <c r="CT36" s="311"/>
      <c r="CU36" s="311"/>
      <c r="CV36" s="311"/>
      <c r="CW36" s="311"/>
      <c r="CX36" s="311"/>
      <c r="CY36" s="311"/>
      <c r="CZ36" s="311"/>
      <c r="DA36" s="311"/>
      <c r="DB36" s="311"/>
      <c r="DC36" s="311"/>
      <c r="DD36" s="311"/>
      <c r="DE36" s="311"/>
      <c r="DF36" s="311"/>
      <c r="DG36" s="311"/>
      <c r="DH36" s="311"/>
      <c r="DI36" s="311"/>
      <c r="DJ36" s="311"/>
      <c r="DK36" s="311"/>
      <c r="DL36" s="311"/>
      <c r="DM36" s="311"/>
      <c r="DN36" s="311"/>
      <c r="DO36" s="311"/>
      <c r="DP36" s="311"/>
      <c r="DQ36" s="311"/>
      <c r="DR36" s="311"/>
      <c r="DS36" s="311"/>
      <c r="DT36" s="311"/>
      <c r="DU36" s="311"/>
      <c r="DV36" s="311"/>
      <c r="DW36" s="311"/>
      <c r="DX36" s="311"/>
      <c r="DY36" s="311"/>
      <c r="DZ36" s="311"/>
      <c r="EA36" s="311"/>
      <c r="EB36" s="311"/>
      <c r="EC36" s="311"/>
      <c r="ED36" s="311"/>
      <c r="EE36" s="311"/>
      <c r="EF36" s="311"/>
      <c r="EG36" s="311"/>
      <c r="EH36" s="311"/>
      <c r="EI36" s="311"/>
      <c r="EJ36" s="311"/>
      <c r="EK36" s="311"/>
      <c r="EL36" s="311"/>
      <c r="EM36" s="311"/>
      <c r="EN36" s="311"/>
      <c r="EO36" s="311"/>
      <c r="EP36" s="311"/>
      <c r="EQ36" s="311"/>
      <c r="ER36" s="311"/>
      <c r="ES36" s="311"/>
      <c r="ET36" s="311"/>
      <c r="EU36" s="311"/>
      <c r="EV36" s="311"/>
      <c r="EW36" s="311"/>
      <c r="EX36" s="311"/>
      <c r="EY36" s="311"/>
      <c r="EZ36" s="311"/>
      <c r="FA36" s="311"/>
      <c r="FB36" s="311"/>
      <c r="FC36" s="311"/>
      <c r="FD36" s="311"/>
      <c r="FE36" s="311"/>
      <c r="FF36" s="311"/>
      <c r="FG36" s="311"/>
      <c r="FH36" s="311"/>
      <c r="FI36" s="311"/>
      <c r="FJ36" s="311"/>
      <c r="FK36" s="311"/>
      <c r="FL36" s="311"/>
      <c r="FM36" s="311"/>
      <c r="FN36" s="311"/>
      <c r="FO36" s="311"/>
      <c r="FP36" s="311"/>
      <c r="FQ36" s="311"/>
      <c r="FR36" s="311"/>
      <c r="FS36" s="311"/>
      <c r="FT36" s="311"/>
      <c r="FU36" s="311"/>
      <c r="FV36" s="311"/>
      <c r="FW36" s="311"/>
      <c r="FX36" s="311"/>
      <c r="FY36" s="311"/>
      <c r="FZ36" s="311"/>
      <c r="GA36" s="311"/>
      <c r="GB36" s="311"/>
      <c r="GC36" s="311"/>
      <c r="GD36" s="311"/>
      <c r="GE36" s="311"/>
      <c r="GF36" s="311"/>
      <c r="GG36" s="311"/>
      <c r="GH36" s="311"/>
      <c r="GI36" s="311"/>
      <c r="GJ36" s="311"/>
      <c r="GK36" s="311"/>
      <c r="GL36" s="311"/>
      <c r="GM36" s="311"/>
      <c r="GN36" s="311"/>
      <c r="GO36" s="311"/>
      <c r="GP36" s="311"/>
      <c r="GQ36" s="311"/>
      <c r="GR36" s="311"/>
      <c r="GS36" s="311"/>
      <c r="GT36" s="311"/>
      <c r="GU36" s="311"/>
      <c r="GV36" s="311"/>
      <c r="GW36" s="311"/>
      <c r="GX36" s="311"/>
      <c r="GY36" s="311"/>
      <c r="GZ36" s="311"/>
      <c r="HA36" s="311"/>
      <c r="HB36" s="311"/>
      <c r="HC36" s="311"/>
      <c r="HD36" s="311"/>
      <c r="HE36" s="311"/>
      <c r="HF36" s="311"/>
      <c r="HG36" s="311"/>
      <c r="HH36" s="311"/>
      <c r="HI36" s="311"/>
      <c r="HJ36" s="311"/>
      <c r="HK36" s="311"/>
      <c r="HL36" s="311"/>
      <c r="HM36" s="311"/>
      <c r="HN36" s="311"/>
      <c r="HO36" s="311"/>
      <c r="HP36" s="311"/>
      <c r="HQ36" s="311"/>
      <c r="HR36" s="311"/>
      <c r="HS36" s="311"/>
      <c r="HT36" s="311"/>
      <c r="HU36" s="311"/>
      <c r="HV36" s="311"/>
      <c r="HW36" s="311"/>
      <c r="HX36" s="311"/>
      <c r="HY36" s="311"/>
      <c r="HZ36" s="311"/>
      <c r="IA36" s="311"/>
      <c r="IB36" s="311"/>
      <c r="IC36" s="311"/>
      <c r="ID36" s="311"/>
      <c r="IE36" s="311"/>
      <c r="IF36" s="311"/>
      <c r="IG36" s="311"/>
      <c r="IH36" s="311"/>
      <c r="II36" s="311"/>
      <c r="IJ36" s="311"/>
      <c r="IK36" s="311"/>
      <c r="IL36" s="311"/>
      <c r="IM36" s="311"/>
      <c r="IN36" s="311"/>
      <c r="IO36" s="311"/>
      <c r="IP36" s="311"/>
      <c r="IQ36" s="311"/>
      <c r="IR36" s="311"/>
      <c r="IS36" s="311"/>
      <c r="IT36" s="311"/>
      <c r="IU36" s="311"/>
      <c r="IV36" s="311"/>
    </row>
    <row r="37" spans="1:256" s="324" customFormat="1" ht="15" customHeight="1" x14ac:dyDescent="0.25">
      <c r="A37" s="317">
        <v>29</v>
      </c>
      <c r="B37" s="322" t="s">
        <v>646</v>
      </c>
      <c r="C37" s="323" t="s">
        <v>647</v>
      </c>
      <c r="D37" s="300" t="s">
        <v>588</v>
      </c>
      <c r="E37" s="311"/>
      <c r="F37" s="311"/>
      <c r="G37" s="320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311"/>
      <c r="CF37" s="311"/>
      <c r="CG37" s="311"/>
      <c r="CH37" s="311"/>
      <c r="CI37" s="311"/>
      <c r="CJ37" s="311"/>
      <c r="CK37" s="311"/>
      <c r="CL37" s="311"/>
      <c r="CM37" s="311"/>
      <c r="CN37" s="311"/>
      <c r="CO37" s="311"/>
      <c r="CP37" s="311"/>
      <c r="CQ37" s="311"/>
      <c r="CR37" s="311"/>
      <c r="CS37" s="311"/>
      <c r="CT37" s="311"/>
      <c r="CU37" s="311"/>
      <c r="CV37" s="311"/>
      <c r="CW37" s="311"/>
      <c r="CX37" s="311"/>
      <c r="CY37" s="311"/>
      <c r="CZ37" s="311"/>
      <c r="DA37" s="311"/>
      <c r="DB37" s="311"/>
      <c r="DC37" s="311"/>
      <c r="DD37" s="311"/>
      <c r="DE37" s="311"/>
      <c r="DF37" s="311"/>
      <c r="DG37" s="311"/>
      <c r="DH37" s="311"/>
      <c r="DI37" s="311"/>
      <c r="DJ37" s="311"/>
      <c r="DK37" s="311"/>
      <c r="DL37" s="311"/>
      <c r="DM37" s="311"/>
      <c r="DN37" s="311"/>
      <c r="DO37" s="311"/>
      <c r="DP37" s="311"/>
      <c r="DQ37" s="311"/>
      <c r="DR37" s="311"/>
      <c r="DS37" s="311"/>
      <c r="DT37" s="311"/>
      <c r="DU37" s="311"/>
      <c r="DV37" s="311"/>
      <c r="DW37" s="311"/>
      <c r="DX37" s="311"/>
      <c r="DY37" s="311"/>
      <c r="DZ37" s="311"/>
      <c r="EA37" s="311"/>
      <c r="EB37" s="311"/>
      <c r="EC37" s="311"/>
      <c r="ED37" s="311"/>
      <c r="EE37" s="311"/>
      <c r="EF37" s="311"/>
      <c r="EG37" s="311"/>
      <c r="EH37" s="311"/>
      <c r="EI37" s="311"/>
      <c r="EJ37" s="311"/>
      <c r="EK37" s="311"/>
      <c r="EL37" s="311"/>
      <c r="EM37" s="311"/>
      <c r="EN37" s="311"/>
      <c r="EO37" s="311"/>
      <c r="EP37" s="311"/>
      <c r="EQ37" s="311"/>
      <c r="ER37" s="311"/>
      <c r="ES37" s="311"/>
      <c r="ET37" s="311"/>
      <c r="EU37" s="311"/>
      <c r="EV37" s="311"/>
      <c r="EW37" s="311"/>
      <c r="EX37" s="311"/>
      <c r="EY37" s="311"/>
      <c r="EZ37" s="311"/>
      <c r="FA37" s="311"/>
      <c r="FB37" s="311"/>
      <c r="FC37" s="311"/>
      <c r="FD37" s="311"/>
      <c r="FE37" s="311"/>
      <c r="FF37" s="311"/>
      <c r="FG37" s="311"/>
      <c r="FH37" s="311"/>
      <c r="FI37" s="311"/>
      <c r="FJ37" s="311"/>
      <c r="FK37" s="311"/>
      <c r="FL37" s="311"/>
      <c r="FM37" s="311"/>
      <c r="FN37" s="311"/>
      <c r="FO37" s="311"/>
      <c r="FP37" s="311"/>
      <c r="FQ37" s="311"/>
      <c r="FR37" s="311"/>
      <c r="FS37" s="311"/>
      <c r="FT37" s="311"/>
      <c r="FU37" s="311"/>
      <c r="FV37" s="311"/>
      <c r="FW37" s="311"/>
      <c r="FX37" s="311"/>
      <c r="FY37" s="311"/>
      <c r="FZ37" s="311"/>
      <c r="GA37" s="311"/>
      <c r="GB37" s="311"/>
      <c r="GC37" s="311"/>
      <c r="GD37" s="311"/>
      <c r="GE37" s="311"/>
      <c r="GF37" s="311"/>
      <c r="GG37" s="311"/>
      <c r="GH37" s="311"/>
      <c r="GI37" s="311"/>
      <c r="GJ37" s="311"/>
      <c r="GK37" s="311"/>
      <c r="GL37" s="311"/>
      <c r="GM37" s="311"/>
      <c r="GN37" s="311"/>
      <c r="GO37" s="311"/>
      <c r="GP37" s="311"/>
      <c r="GQ37" s="311"/>
      <c r="GR37" s="311"/>
      <c r="GS37" s="311"/>
      <c r="GT37" s="311"/>
      <c r="GU37" s="311"/>
      <c r="GV37" s="311"/>
      <c r="GW37" s="311"/>
      <c r="GX37" s="311"/>
      <c r="GY37" s="311"/>
      <c r="GZ37" s="311"/>
      <c r="HA37" s="311"/>
      <c r="HB37" s="311"/>
      <c r="HC37" s="311"/>
      <c r="HD37" s="311"/>
      <c r="HE37" s="311"/>
      <c r="HF37" s="311"/>
      <c r="HG37" s="311"/>
      <c r="HH37" s="311"/>
      <c r="HI37" s="311"/>
      <c r="HJ37" s="311"/>
      <c r="HK37" s="311"/>
      <c r="HL37" s="311"/>
      <c r="HM37" s="311"/>
      <c r="HN37" s="311"/>
      <c r="HO37" s="311"/>
      <c r="HP37" s="311"/>
      <c r="HQ37" s="311"/>
      <c r="HR37" s="311"/>
      <c r="HS37" s="311"/>
      <c r="HT37" s="311"/>
      <c r="HU37" s="311"/>
      <c r="HV37" s="311"/>
      <c r="HW37" s="311"/>
      <c r="HX37" s="311"/>
      <c r="HY37" s="311"/>
      <c r="HZ37" s="311"/>
      <c r="IA37" s="311"/>
      <c r="IB37" s="311"/>
      <c r="IC37" s="311"/>
      <c r="ID37" s="311"/>
      <c r="IE37" s="311"/>
      <c r="IF37" s="311"/>
      <c r="IG37" s="311"/>
      <c r="IH37" s="311"/>
      <c r="II37" s="311"/>
      <c r="IJ37" s="311"/>
      <c r="IK37" s="311"/>
      <c r="IL37" s="311"/>
      <c r="IM37" s="311"/>
      <c r="IN37" s="311"/>
      <c r="IO37" s="311"/>
      <c r="IP37" s="311"/>
      <c r="IQ37" s="311"/>
      <c r="IR37" s="311"/>
      <c r="IS37" s="311"/>
      <c r="IT37" s="311"/>
      <c r="IU37" s="311"/>
      <c r="IV37" s="311"/>
    </row>
    <row r="38" spans="1:256" s="324" customFormat="1" ht="15" customHeight="1" x14ac:dyDescent="0.25">
      <c r="A38" s="317">
        <v>30</v>
      </c>
      <c r="B38" s="322" t="s">
        <v>648</v>
      </c>
      <c r="C38" s="323" t="s">
        <v>627</v>
      </c>
      <c r="D38" s="300" t="s">
        <v>588</v>
      </c>
      <c r="E38" s="311"/>
      <c r="F38" s="311"/>
      <c r="G38" s="320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CM38" s="311"/>
      <c r="CN38" s="311"/>
      <c r="CO38" s="311"/>
      <c r="CP38" s="311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  <c r="EY38" s="311"/>
      <c r="EZ38" s="311"/>
      <c r="FA38" s="311"/>
      <c r="FB38" s="311"/>
      <c r="FC38" s="311"/>
      <c r="FD38" s="311"/>
      <c r="FE38" s="311"/>
      <c r="FF38" s="311"/>
      <c r="FG38" s="311"/>
      <c r="FH38" s="311"/>
      <c r="FI38" s="311"/>
      <c r="FJ38" s="311"/>
      <c r="FK38" s="311"/>
      <c r="FL38" s="311"/>
      <c r="FM38" s="311"/>
      <c r="FN38" s="311"/>
      <c r="FO38" s="311"/>
      <c r="FP38" s="311"/>
      <c r="FQ38" s="311"/>
      <c r="FR38" s="311"/>
      <c r="FS38" s="311"/>
      <c r="FT38" s="311"/>
      <c r="FU38" s="311"/>
      <c r="FV38" s="311"/>
      <c r="FW38" s="311"/>
      <c r="FX38" s="311"/>
      <c r="FY38" s="311"/>
      <c r="FZ38" s="311"/>
      <c r="GA38" s="311"/>
      <c r="GB38" s="311"/>
      <c r="GC38" s="311"/>
      <c r="GD38" s="311"/>
      <c r="GE38" s="311"/>
      <c r="GF38" s="311"/>
      <c r="GG38" s="311"/>
      <c r="GH38" s="311"/>
      <c r="GI38" s="311"/>
      <c r="GJ38" s="311"/>
      <c r="GK38" s="311"/>
      <c r="GL38" s="311"/>
      <c r="GM38" s="311"/>
      <c r="GN38" s="311"/>
      <c r="GO38" s="311"/>
      <c r="GP38" s="311"/>
      <c r="GQ38" s="311"/>
      <c r="GR38" s="311"/>
      <c r="GS38" s="311"/>
      <c r="GT38" s="311"/>
      <c r="GU38" s="311"/>
      <c r="GV38" s="311"/>
      <c r="GW38" s="311"/>
      <c r="GX38" s="311"/>
      <c r="GY38" s="311"/>
      <c r="GZ38" s="311"/>
      <c r="HA38" s="311"/>
      <c r="HB38" s="311"/>
      <c r="HC38" s="311"/>
      <c r="HD38" s="311"/>
      <c r="HE38" s="311"/>
      <c r="HF38" s="311"/>
      <c r="HG38" s="311"/>
      <c r="HH38" s="311"/>
      <c r="HI38" s="311"/>
      <c r="HJ38" s="311"/>
      <c r="HK38" s="311"/>
      <c r="HL38" s="311"/>
      <c r="HM38" s="311"/>
      <c r="HN38" s="311"/>
      <c r="HO38" s="311"/>
      <c r="HP38" s="311"/>
      <c r="HQ38" s="311"/>
      <c r="HR38" s="311"/>
      <c r="HS38" s="311"/>
      <c r="HT38" s="311"/>
      <c r="HU38" s="311"/>
      <c r="HV38" s="311"/>
      <c r="HW38" s="311"/>
      <c r="HX38" s="311"/>
      <c r="HY38" s="311"/>
      <c r="HZ38" s="311"/>
      <c r="IA38" s="311"/>
      <c r="IB38" s="311"/>
      <c r="IC38" s="311"/>
      <c r="ID38" s="311"/>
      <c r="IE38" s="311"/>
      <c r="IF38" s="311"/>
      <c r="IG38" s="311"/>
      <c r="IH38" s="311"/>
      <c r="II38" s="311"/>
      <c r="IJ38" s="311"/>
      <c r="IK38" s="311"/>
      <c r="IL38" s="311"/>
      <c r="IM38" s="311"/>
      <c r="IN38" s="311"/>
      <c r="IO38" s="311"/>
      <c r="IP38" s="311"/>
      <c r="IQ38" s="311"/>
      <c r="IR38" s="311"/>
      <c r="IS38" s="311"/>
      <c r="IT38" s="311"/>
      <c r="IU38" s="311"/>
      <c r="IV38" s="311"/>
    </row>
    <row r="39" spans="1:256" s="324" customFormat="1" ht="15" customHeight="1" x14ac:dyDescent="0.25">
      <c r="A39" s="317">
        <v>31</v>
      </c>
      <c r="B39" s="322" t="s">
        <v>649</v>
      </c>
      <c r="C39" s="323" t="s">
        <v>616</v>
      </c>
      <c r="D39" s="300" t="s">
        <v>588</v>
      </c>
      <c r="E39" s="311"/>
      <c r="F39" s="311"/>
      <c r="G39" s="320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311"/>
      <c r="CF39" s="311"/>
      <c r="CG39" s="311"/>
      <c r="CH39" s="311"/>
      <c r="CI39" s="311"/>
      <c r="CJ39" s="311"/>
      <c r="CK39" s="311"/>
      <c r="CL39" s="311"/>
      <c r="CM39" s="311"/>
      <c r="CN39" s="311"/>
      <c r="CO39" s="311"/>
      <c r="CP39" s="311"/>
      <c r="CQ39" s="311"/>
      <c r="CR39" s="311"/>
      <c r="CS39" s="311"/>
      <c r="CT39" s="311"/>
      <c r="CU39" s="311"/>
      <c r="CV39" s="311"/>
      <c r="CW39" s="311"/>
      <c r="CX39" s="311"/>
      <c r="CY39" s="311"/>
      <c r="CZ39" s="311"/>
      <c r="DA39" s="311"/>
      <c r="DB39" s="311"/>
      <c r="DC39" s="311"/>
      <c r="DD39" s="311"/>
      <c r="DE39" s="311"/>
      <c r="DF39" s="311"/>
      <c r="DG39" s="311"/>
      <c r="DH39" s="311"/>
      <c r="DI39" s="311"/>
      <c r="DJ39" s="311"/>
      <c r="DK39" s="311"/>
      <c r="DL39" s="311"/>
      <c r="DM39" s="311"/>
      <c r="DN39" s="311"/>
      <c r="DO39" s="311"/>
      <c r="DP39" s="311"/>
      <c r="DQ39" s="311"/>
      <c r="DR39" s="311"/>
      <c r="DS39" s="311"/>
      <c r="DT39" s="311"/>
      <c r="DU39" s="311"/>
      <c r="DV39" s="311"/>
      <c r="DW39" s="311"/>
      <c r="DX39" s="311"/>
      <c r="DY39" s="311"/>
      <c r="DZ39" s="311"/>
      <c r="EA39" s="311"/>
      <c r="EB39" s="311"/>
      <c r="EC39" s="311"/>
      <c r="ED39" s="311"/>
      <c r="EE39" s="311"/>
      <c r="EF39" s="311"/>
      <c r="EG39" s="311"/>
      <c r="EH39" s="311"/>
      <c r="EI39" s="311"/>
      <c r="EJ39" s="311"/>
      <c r="EK39" s="311"/>
      <c r="EL39" s="311"/>
      <c r="EM39" s="311"/>
      <c r="EN39" s="311"/>
      <c r="EO39" s="311"/>
      <c r="EP39" s="311"/>
      <c r="EQ39" s="311"/>
      <c r="ER39" s="311"/>
      <c r="ES39" s="311"/>
      <c r="ET39" s="311"/>
      <c r="EU39" s="311"/>
      <c r="EV39" s="311"/>
      <c r="EW39" s="311"/>
      <c r="EX39" s="311"/>
      <c r="EY39" s="311"/>
      <c r="EZ39" s="311"/>
      <c r="FA39" s="311"/>
      <c r="FB39" s="311"/>
      <c r="FC39" s="311"/>
      <c r="FD39" s="311"/>
      <c r="FE39" s="311"/>
      <c r="FF39" s="311"/>
      <c r="FG39" s="311"/>
      <c r="FH39" s="311"/>
      <c r="FI39" s="311"/>
      <c r="FJ39" s="311"/>
      <c r="FK39" s="311"/>
      <c r="FL39" s="311"/>
      <c r="FM39" s="311"/>
      <c r="FN39" s="311"/>
      <c r="FO39" s="311"/>
      <c r="FP39" s="311"/>
      <c r="FQ39" s="311"/>
      <c r="FR39" s="311"/>
      <c r="FS39" s="311"/>
      <c r="FT39" s="311"/>
      <c r="FU39" s="311"/>
      <c r="FV39" s="311"/>
      <c r="FW39" s="311"/>
      <c r="FX39" s="311"/>
      <c r="FY39" s="311"/>
      <c r="FZ39" s="311"/>
      <c r="GA39" s="311"/>
      <c r="GB39" s="311"/>
      <c r="GC39" s="311"/>
      <c r="GD39" s="311"/>
      <c r="GE39" s="311"/>
      <c r="GF39" s="311"/>
      <c r="GG39" s="311"/>
      <c r="GH39" s="311"/>
      <c r="GI39" s="311"/>
      <c r="GJ39" s="311"/>
      <c r="GK39" s="311"/>
      <c r="GL39" s="311"/>
      <c r="GM39" s="311"/>
      <c r="GN39" s="311"/>
      <c r="GO39" s="311"/>
      <c r="GP39" s="311"/>
      <c r="GQ39" s="311"/>
      <c r="GR39" s="311"/>
      <c r="GS39" s="311"/>
      <c r="GT39" s="311"/>
      <c r="GU39" s="311"/>
      <c r="GV39" s="311"/>
      <c r="GW39" s="311"/>
      <c r="GX39" s="311"/>
      <c r="GY39" s="311"/>
      <c r="GZ39" s="311"/>
      <c r="HA39" s="311"/>
      <c r="HB39" s="311"/>
      <c r="HC39" s="311"/>
      <c r="HD39" s="311"/>
      <c r="HE39" s="311"/>
      <c r="HF39" s="311"/>
      <c r="HG39" s="311"/>
      <c r="HH39" s="311"/>
      <c r="HI39" s="311"/>
      <c r="HJ39" s="311"/>
      <c r="HK39" s="311"/>
      <c r="HL39" s="311"/>
      <c r="HM39" s="311"/>
      <c r="HN39" s="311"/>
      <c r="HO39" s="311"/>
      <c r="HP39" s="311"/>
      <c r="HQ39" s="311"/>
      <c r="HR39" s="311"/>
      <c r="HS39" s="311"/>
      <c r="HT39" s="311"/>
      <c r="HU39" s="311"/>
      <c r="HV39" s="311"/>
      <c r="HW39" s="311"/>
      <c r="HX39" s="311"/>
      <c r="HY39" s="311"/>
      <c r="HZ39" s="311"/>
      <c r="IA39" s="311"/>
      <c r="IB39" s="311"/>
      <c r="IC39" s="311"/>
      <c r="ID39" s="311"/>
      <c r="IE39" s="311"/>
      <c r="IF39" s="311"/>
      <c r="IG39" s="311"/>
      <c r="IH39" s="311"/>
      <c r="II39" s="311"/>
      <c r="IJ39" s="311"/>
      <c r="IK39" s="311"/>
      <c r="IL39" s="311"/>
      <c r="IM39" s="311"/>
      <c r="IN39" s="311"/>
      <c r="IO39" s="311"/>
      <c r="IP39" s="311"/>
      <c r="IQ39" s="311"/>
      <c r="IR39" s="311"/>
      <c r="IS39" s="311"/>
      <c r="IT39" s="311"/>
      <c r="IU39" s="311"/>
      <c r="IV39" s="311"/>
    </row>
    <row r="40" spans="1:256" s="324" customFormat="1" ht="15" customHeight="1" x14ac:dyDescent="0.25">
      <c r="A40" s="317">
        <v>32</v>
      </c>
      <c r="B40" s="322" t="s">
        <v>650</v>
      </c>
      <c r="C40" s="323" t="s">
        <v>611</v>
      </c>
      <c r="D40" s="300" t="s">
        <v>588</v>
      </c>
      <c r="E40" s="311"/>
      <c r="F40" s="311"/>
      <c r="G40" s="320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/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  <c r="DK40" s="311"/>
      <c r="DL40" s="311"/>
      <c r="DM40" s="311"/>
      <c r="DN40" s="311"/>
      <c r="DO40" s="311"/>
      <c r="DP40" s="311"/>
      <c r="DQ40" s="311"/>
      <c r="DR40" s="311"/>
      <c r="DS40" s="311"/>
      <c r="DT40" s="311"/>
      <c r="DU40" s="311"/>
      <c r="DV40" s="311"/>
      <c r="DW40" s="311"/>
      <c r="DX40" s="311"/>
      <c r="DY40" s="311"/>
      <c r="DZ40" s="311"/>
      <c r="EA40" s="311"/>
      <c r="EB40" s="311"/>
      <c r="EC40" s="311"/>
      <c r="ED40" s="311"/>
      <c r="EE40" s="311"/>
      <c r="EF40" s="311"/>
      <c r="EG40" s="311"/>
      <c r="EH40" s="311"/>
      <c r="EI40" s="311"/>
      <c r="EJ40" s="311"/>
      <c r="EK40" s="311"/>
      <c r="EL40" s="311"/>
      <c r="EM40" s="311"/>
      <c r="EN40" s="311"/>
      <c r="EO40" s="311"/>
      <c r="EP40" s="311"/>
      <c r="EQ40" s="311"/>
      <c r="ER40" s="311"/>
      <c r="ES40" s="311"/>
      <c r="ET40" s="311"/>
      <c r="EU40" s="311"/>
      <c r="EV40" s="311"/>
      <c r="EW40" s="311"/>
      <c r="EX40" s="311"/>
      <c r="EY40" s="311"/>
      <c r="EZ40" s="311"/>
      <c r="FA40" s="311"/>
      <c r="FB40" s="311"/>
      <c r="FC40" s="311"/>
      <c r="FD40" s="311"/>
      <c r="FE40" s="311"/>
      <c r="FF40" s="311"/>
      <c r="FG40" s="311"/>
      <c r="FH40" s="311"/>
      <c r="FI40" s="311"/>
      <c r="FJ40" s="311"/>
      <c r="FK40" s="311"/>
      <c r="FL40" s="311"/>
      <c r="FM40" s="311"/>
      <c r="FN40" s="311"/>
      <c r="FO40" s="311"/>
      <c r="FP40" s="311"/>
      <c r="FQ40" s="311"/>
      <c r="FR40" s="311"/>
      <c r="FS40" s="311"/>
      <c r="FT40" s="311"/>
      <c r="FU40" s="311"/>
      <c r="FV40" s="311"/>
      <c r="FW40" s="311"/>
      <c r="FX40" s="311"/>
      <c r="FY40" s="311"/>
      <c r="FZ40" s="311"/>
      <c r="GA40" s="311"/>
      <c r="GB40" s="311"/>
      <c r="GC40" s="311"/>
      <c r="GD40" s="311"/>
      <c r="GE40" s="311"/>
      <c r="GF40" s="311"/>
      <c r="GG40" s="311"/>
      <c r="GH40" s="311"/>
      <c r="GI40" s="311"/>
      <c r="GJ40" s="311"/>
      <c r="GK40" s="311"/>
      <c r="GL40" s="311"/>
      <c r="GM40" s="311"/>
      <c r="GN40" s="311"/>
      <c r="GO40" s="311"/>
      <c r="GP40" s="311"/>
      <c r="GQ40" s="311"/>
      <c r="GR40" s="311"/>
      <c r="GS40" s="311"/>
      <c r="GT40" s="311"/>
      <c r="GU40" s="311"/>
      <c r="GV40" s="311"/>
      <c r="GW40" s="311"/>
      <c r="GX40" s="311"/>
      <c r="GY40" s="311"/>
      <c r="GZ40" s="311"/>
      <c r="HA40" s="311"/>
      <c r="HB40" s="311"/>
      <c r="HC40" s="311"/>
      <c r="HD40" s="311"/>
      <c r="HE40" s="311"/>
      <c r="HF40" s="311"/>
      <c r="HG40" s="311"/>
      <c r="HH40" s="311"/>
      <c r="HI40" s="311"/>
      <c r="HJ40" s="311"/>
      <c r="HK40" s="311"/>
      <c r="HL40" s="311"/>
      <c r="HM40" s="311"/>
      <c r="HN40" s="311"/>
      <c r="HO40" s="311"/>
      <c r="HP40" s="311"/>
      <c r="HQ40" s="311"/>
      <c r="HR40" s="311"/>
      <c r="HS40" s="311"/>
      <c r="HT40" s="311"/>
      <c r="HU40" s="311"/>
      <c r="HV40" s="311"/>
      <c r="HW40" s="311"/>
      <c r="HX40" s="311"/>
      <c r="HY40" s="311"/>
      <c r="HZ40" s="311"/>
      <c r="IA40" s="311"/>
      <c r="IB40" s="311"/>
      <c r="IC40" s="311"/>
      <c r="ID40" s="311"/>
      <c r="IE40" s="311"/>
      <c r="IF40" s="311"/>
      <c r="IG40" s="311"/>
      <c r="IH40" s="311"/>
      <c r="II40" s="311"/>
      <c r="IJ40" s="311"/>
      <c r="IK40" s="311"/>
      <c r="IL40" s="311"/>
      <c r="IM40" s="311"/>
      <c r="IN40" s="311"/>
      <c r="IO40" s="311"/>
      <c r="IP40" s="311"/>
      <c r="IQ40" s="311"/>
      <c r="IR40" s="311"/>
      <c r="IS40" s="311"/>
      <c r="IT40" s="311"/>
      <c r="IU40" s="311"/>
      <c r="IV40" s="311"/>
    </row>
    <row r="41" spans="1:256" s="324" customFormat="1" ht="15" customHeight="1" x14ac:dyDescent="0.25">
      <c r="A41" s="317">
        <v>33</v>
      </c>
      <c r="B41" s="322" t="s">
        <v>651</v>
      </c>
      <c r="C41" s="323" t="s">
        <v>611</v>
      </c>
      <c r="D41" s="300" t="s">
        <v>588</v>
      </c>
      <c r="E41" s="311"/>
      <c r="F41" s="311"/>
      <c r="G41" s="320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CM41" s="311"/>
      <c r="CN41" s="311"/>
      <c r="CO41" s="311"/>
      <c r="CP41" s="311"/>
      <c r="CQ41" s="311"/>
      <c r="CR41" s="311"/>
      <c r="CS41" s="311"/>
      <c r="CT41" s="311"/>
      <c r="CU41" s="311"/>
      <c r="CV41" s="311"/>
      <c r="CW41" s="311"/>
      <c r="CX41" s="311"/>
      <c r="CY41" s="311"/>
      <c r="CZ41" s="311"/>
      <c r="DA41" s="311"/>
      <c r="DB41" s="311"/>
      <c r="DC41" s="311"/>
      <c r="DD41" s="311"/>
      <c r="DE41" s="311"/>
      <c r="DF41" s="311"/>
      <c r="DG41" s="311"/>
      <c r="DH41" s="311"/>
      <c r="DI41" s="311"/>
      <c r="DJ41" s="311"/>
      <c r="DK41" s="311"/>
      <c r="DL41" s="311"/>
      <c r="DM41" s="311"/>
      <c r="DN41" s="311"/>
      <c r="DO41" s="311"/>
      <c r="DP41" s="311"/>
      <c r="DQ41" s="311"/>
      <c r="DR41" s="311"/>
      <c r="DS41" s="311"/>
      <c r="DT41" s="311"/>
      <c r="DU41" s="311"/>
      <c r="DV41" s="311"/>
      <c r="DW41" s="311"/>
      <c r="DX41" s="311"/>
      <c r="DY41" s="311"/>
      <c r="DZ41" s="311"/>
      <c r="EA41" s="311"/>
      <c r="EB41" s="311"/>
      <c r="EC41" s="311"/>
      <c r="ED41" s="311"/>
      <c r="EE41" s="311"/>
      <c r="EF41" s="311"/>
      <c r="EG41" s="311"/>
      <c r="EH41" s="311"/>
      <c r="EI41" s="311"/>
      <c r="EJ41" s="311"/>
      <c r="EK41" s="311"/>
      <c r="EL41" s="311"/>
      <c r="EM41" s="311"/>
      <c r="EN41" s="311"/>
      <c r="EO41" s="311"/>
      <c r="EP41" s="311"/>
      <c r="EQ41" s="311"/>
      <c r="ER41" s="311"/>
      <c r="ES41" s="311"/>
      <c r="ET41" s="311"/>
      <c r="EU41" s="311"/>
      <c r="EV41" s="311"/>
      <c r="EW41" s="311"/>
      <c r="EX41" s="311"/>
      <c r="EY41" s="311"/>
      <c r="EZ41" s="311"/>
      <c r="FA41" s="311"/>
      <c r="FB41" s="311"/>
      <c r="FC41" s="311"/>
      <c r="FD41" s="311"/>
      <c r="FE41" s="311"/>
      <c r="FF41" s="311"/>
      <c r="FG41" s="311"/>
      <c r="FH41" s="311"/>
      <c r="FI41" s="311"/>
      <c r="FJ41" s="311"/>
      <c r="FK41" s="311"/>
      <c r="FL41" s="311"/>
      <c r="FM41" s="311"/>
      <c r="FN41" s="311"/>
      <c r="FO41" s="311"/>
      <c r="FP41" s="311"/>
      <c r="FQ41" s="311"/>
      <c r="FR41" s="311"/>
      <c r="FS41" s="311"/>
      <c r="FT41" s="311"/>
      <c r="FU41" s="311"/>
      <c r="FV41" s="311"/>
      <c r="FW41" s="311"/>
      <c r="FX41" s="311"/>
      <c r="FY41" s="311"/>
      <c r="FZ41" s="311"/>
      <c r="GA41" s="311"/>
      <c r="GB41" s="311"/>
      <c r="GC41" s="311"/>
      <c r="GD41" s="311"/>
      <c r="GE41" s="311"/>
      <c r="GF41" s="311"/>
      <c r="GG41" s="311"/>
      <c r="GH41" s="311"/>
      <c r="GI41" s="311"/>
      <c r="GJ41" s="311"/>
      <c r="GK41" s="311"/>
      <c r="GL41" s="311"/>
      <c r="GM41" s="311"/>
      <c r="GN41" s="311"/>
      <c r="GO41" s="311"/>
      <c r="GP41" s="311"/>
      <c r="GQ41" s="311"/>
      <c r="GR41" s="311"/>
      <c r="GS41" s="311"/>
      <c r="GT41" s="311"/>
      <c r="GU41" s="311"/>
      <c r="GV41" s="311"/>
      <c r="GW41" s="311"/>
      <c r="GX41" s="311"/>
      <c r="GY41" s="311"/>
      <c r="GZ41" s="311"/>
      <c r="HA41" s="311"/>
      <c r="HB41" s="311"/>
      <c r="HC41" s="311"/>
      <c r="HD41" s="311"/>
      <c r="HE41" s="311"/>
      <c r="HF41" s="311"/>
      <c r="HG41" s="311"/>
      <c r="HH41" s="311"/>
      <c r="HI41" s="311"/>
      <c r="HJ41" s="311"/>
      <c r="HK41" s="311"/>
      <c r="HL41" s="311"/>
      <c r="HM41" s="311"/>
      <c r="HN41" s="311"/>
      <c r="HO41" s="311"/>
      <c r="HP41" s="311"/>
      <c r="HQ41" s="311"/>
      <c r="HR41" s="311"/>
      <c r="HS41" s="311"/>
      <c r="HT41" s="311"/>
      <c r="HU41" s="311"/>
      <c r="HV41" s="311"/>
      <c r="HW41" s="311"/>
      <c r="HX41" s="311"/>
      <c r="HY41" s="311"/>
      <c r="HZ41" s="311"/>
      <c r="IA41" s="311"/>
      <c r="IB41" s="311"/>
      <c r="IC41" s="311"/>
      <c r="ID41" s="311"/>
      <c r="IE41" s="311"/>
      <c r="IF41" s="311"/>
      <c r="IG41" s="311"/>
      <c r="IH41" s="311"/>
      <c r="II41" s="311"/>
      <c r="IJ41" s="311"/>
      <c r="IK41" s="311"/>
      <c r="IL41" s="311"/>
      <c r="IM41" s="311"/>
      <c r="IN41" s="311"/>
      <c r="IO41" s="311"/>
      <c r="IP41" s="311"/>
      <c r="IQ41" s="311"/>
      <c r="IR41" s="311"/>
      <c r="IS41" s="311"/>
      <c r="IT41" s="311"/>
      <c r="IU41" s="311"/>
      <c r="IV41" s="311"/>
    </row>
    <row r="42" spans="1:256" s="324" customFormat="1" ht="15" customHeight="1" x14ac:dyDescent="0.25">
      <c r="A42" s="317">
        <v>34</v>
      </c>
      <c r="B42" s="322" t="s">
        <v>652</v>
      </c>
      <c r="C42" s="323" t="s">
        <v>653</v>
      </c>
      <c r="D42" s="300" t="s">
        <v>588</v>
      </c>
      <c r="E42" s="311"/>
      <c r="F42" s="311"/>
      <c r="G42" s="320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11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11"/>
      <c r="IC42" s="311"/>
      <c r="ID42" s="311"/>
      <c r="IE42" s="311"/>
      <c r="IF42" s="311"/>
      <c r="IG42" s="311"/>
      <c r="IH42" s="311"/>
      <c r="II42" s="311"/>
      <c r="IJ42" s="311"/>
      <c r="IK42" s="311"/>
      <c r="IL42" s="311"/>
      <c r="IM42" s="311"/>
      <c r="IN42" s="311"/>
      <c r="IO42" s="311"/>
      <c r="IP42" s="311"/>
      <c r="IQ42" s="311"/>
      <c r="IR42" s="311"/>
      <c r="IS42" s="311"/>
      <c r="IT42" s="311"/>
      <c r="IU42" s="311"/>
      <c r="IV42" s="311"/>
    </row>
    <row r="43" spans="1:256" s="324" customFormat="1" ht="15" customHeight="1" x14ac:dyDescent="0.25">
      <c r="A43" s="317">
        <v>35</v>
      </c>
      <c r="B43" s="322" t="s">
        <v>654</v>
      </c>
      <c r="C43" s="323" t="s">
        <v>611</v>
      </c>
      <c r="D43" s="300" t="s">
        <v>588</v>
      </c>
      <c r="E43" s="311"/>
      <c r="F43" s="311"/>
      <c r="G43" s="320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  <c r="CR43" s="311"/>
      <c r="CS43" s="311"/>
      <c r="CT43" s="311"/>
      <c r="CU43" s="311"/>
      <c r="CV43" s="311"/>
      <c r="CW43" s="311"/>
      <c r="CX43" s="311"/>
      <c r="CY43" s="311"/>
      <c r="CZ43" s="311"/>
      <c r="DA43" s="311"/>
      <c r="DB43" s="311"/>
      <c r="DC43" s="311"/>
      <c r="DD43" s="311"/>
      <c r="DE43" s="311"/>
      <c r="DF43" s="311"/>
      <c r="DG43" s="311"/>
      <c r="DH43" s="311"/>
      <c r="DI43" s="311"/>
      <c r="DJ43" s="311"/>
      <c r="DK43" s="311"/>
      <c r="DL43" s="311"/>
      <c r="DM43" s="311"/>
      <c r="DN43" s="311"/>
      <c r="DO43" s="311"/>
      <c r="DP43" s="311"/>
      <c r="DQ43" s="311"/>
      <c r="DR43" s="311"/>
      <c r="DS43" s="311"/>
      <c r="DT43" s="311"/>
      <c r="DU43" s="311"/>
      <c r="DV43" s="311"/>
      <c r="DW43" s="311"/>
      <c r="DX43" s="311"/>
      <c r="DY43" s="311"/>
      <c r="DZ43" s="311"/>
      <c r="EA43" s="311"/>
      <c r="EB43" s="311"/>
      <c r="EC43" s="311"/>
      <c r="ED43" s="311"/>
      <c r="EE43" s="311"/>
      <c r="EF43" s="311"/>
      <c r="EG43" s="311"/>
      <c r="EH43" s="311"/>
      <c r="EI43" s="311"/>
      <c r="EJ43" s="311"/>
      <c r="EK43" s="311"/>
      <c r="EL43" s="311"/>
      <c r="EM43" s="311"/>
      <c r="EN43" s="311"/>
      <c r="EO43" s="311"/>
      <c r="EP43" s="311"/>
      <c r="EQ43" s="311"/>
      <c r="ER43" s="311"/>
      <c r="ES43" s="311"/>
      <c r="ET43" s="311"/>
      <c r="EU43" s="311"/>
      <c r="EV43" s="311"/>
      <c r="EW43" s="311"/>
      <c r="EX43" s="311"/>
      <c r="EY43" s="311"/>
      <c r="EZ43" s="311"/>
      <c r="FA43" s="311"/>
      <c r="FB43" s="311"/>
      <c r="FC43" s="311"/>
      <c r="FD43" s="311"/>
      <c r="FE43" s="311"/>
      <c r="FF43" s="311"/>
      <c r="FG43" s="311"/>
      <c r="FH43" s="311"/>
      <c r="FI43" s="311"/>
      <c r="FJ43" s="311"/>
      <c r="FK43" s="311"/>
      <c r="FL43" s="311"/>
      <c r="FM43" s="311"/>
      <c r="FN43" s="311"/>
      <c r="FO43" s="311"/>
      <c r="FP43" s="311"/>
      <c r="FQ43" s="311"/>
      <c r="FR43" s="311"/>
      <c r="FS43" s="311"/>
      <c r="FT43" s="311"/>
      <c r="FU43" s="311"/>
      <c r="FV43" s="311"/>
      <c r="FW43" s="311"/>
      <c r="FX43" s="311"/>
      <c r="FY43" s="311"/>
      <c r="FZ43" s="311"/>
      <c r="GA43" s="311"/>
      <c r="GB43" s="311"/>
      <c r="GC43" s="311"/>
      <c r="GD43" s="311"/>
      <c r="GE43" s="311"/>
      <c r="GF43" s="311"/>
      <c r="GG43" s="311"/>
      <c r="GH43" s="311"/>
      <c r="GI43" s="311"/>
      <c r="GJ43" s="311"/>
      <c r="GK43" s="311"/>
      <c r="GL43" s="311"/>
      <c r="GM43" s="311"/>
      <c r="GN43" s="311"/>
      <c r="GO43" s="311"/>
      <c r="GP43" s="311"/>
      <c r="GQ43" s="311"/>
      <c r="GR43" s="311"/>
      <c r="GS43" s="311"/>
      <c r="GT43" s="311"/>
      <c r="GU43" s="311"/>
      <c r="GV43" s="311"/>
      <c r="GW43" s="311"/>
      <c r="GX43" s="311"/>
      <c r="GY43" s="311"/>
      <c r="GZ43" s="311"/>
      <c r="HA43" s="311"/>
      <c r="HB43" s="311"/>
      <c r="HC43" s="311"/>
      <c r="HD43" s="311"/>
      <c r="HE43" s="311"/>
      <c r="HF43" s="311"/>
      <c r="HG43" s="311"/>
      <c r="HH43" s="311"/>
      <c r="HI43" s="311"/>
      <c r="HJ43" s="311"/>
      <c r="HK43" s="311"/>
      <c r="HL43" s="311"/>
      <c r="HM43" s="311"/>
      <c r="HN43" s="311"/>
      <c r="HO43" s="311"/>
      <c r="HP43" s="311"/>
      <c r="HQ43" s="311"/>
      <c r="HR43" s="311"/>
      <c r="HS43" s="311"/>
      <c r="HT43" s="311"/>
      <c r="HU43" s="311"/>
      <c r="HV43" s="311"/>
      <c r="HW43" s="311"/>
      <c r="HX43" s="311"/>
      <c r="HY43" s="311"/>
      <c r="HZ43" s="311"/>
      <c r="IA43" s="311"/>
      <c r="IB43" s="311"/>
      <c r="IC43" s="311"/>
      <c r="ID43" s="311"/>
      <c r="IE43" s="311"/>
      <c r="IF43" s="311"/>
      <c r="IG43" s="311"/>
      <c r="IH43" s="311"/>
      <c r="II43" s="311"/>
      <c r="IJ43" s="311"/>
      <c r="IK43" s="311"/>
      <c r="IL43" s="311"/>
      <c r="IM43" s="311"/>
      <c r="IN43" s="311"/>
      <c r="IO43" s="311"/>
      <c r="IP43" s="311"/>
      <c r="IQ43" s="311"/>
      <c r="IR43" s="311"/>
      <c r="IS43" s="311"/>
      <c r="IT43" s="311"/>
      <c r="IU43" s="311"/>
      <c r="IV43" s="311"/>
    </row>
    <row r="44" spans="1:256" s="324" customFormat="1" ht="15" customHeight="1" x14ac:dyDescent="0.25">
      <c r="A44" s="317">
        <v>36</v>
      </c>
      <c r="B44" s="322" t="s">
        <v>655</v>
      </c>
      <c r="C44" s="323" t="s">
        <v>623</v>
      </c>
      <c r="D44" s="300" t="s">
        <v>588</v>
      </c>
      <c r="E44" s="311"/>
      <c r="F44" s="311"/>
      <c r="G44" s="320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  <c r="AT44" s="311"/>
      <c r="AU44" s="311"/>
      <c r="AV44" s="311"/>
      <c r="AW44" s="311"/>
      <c r="AX44" s="311"/>
      <c r="AY44" s="311"/>
      <c r="AZ44" s="311"/>
      <c r="BA44" s="311"/>
      <c r="BB44" s="311"/>
      <c r="BC44" s="311"/>
      <c r="BD44" s="311"/>
      <c r="BE44" s="311"/>
      <c r="BF44" s="311"/>
      <c r="BG44" s="311"/>
      <c r="BH44" s="311"/>
      <c r="BI44" s="311"/>
      <c r="BJ44" s="311"/>
      <c r="BK44" s="311"/>
      <c r="BL44" s="311"/>
      <c r="BM44" s="311"/>
      <c r="BN44" s="311"/>
      <c r="BO44" s="311"/>
      <c r="BP44" s="311"/>
      <c r="BQ44" s="311"/>
      <c r="BR44" s="311"/>
      <c r="BS44" s="311"/>
      <c r="BT44" s="311"/>
      <c r="BU44" s="311"/>
      <c r="BV44" s="311"/>
      <c r="BW44" s="311"/>
      <c r="BX44" s="311"/>
      <c r="BY44" s="311"/>
      <c r="BZ44" s="311"/>
      <c r="CA44" s="311"/>
      <c r="CB44" s="311"/>
      <c r="CC44" s="311"/>
      <c r="CD44" s="311"/>
      <c r="CE44" s="311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  <c r="CR44" s="311"/>
      <c r="CS44" s="311"/>
      <c r="CT44" s="311"/>
      <c r="CU44" s="311"/>
      <c r="CV44" s="311"/>
      <c r="CW44" s="311"/>
      <c r="CX44" s="311"/>
      <c r="CY44" s="311"/>
      <c r="CZ44" s="311"/>
      <c r="DA44" s="311"/>
      <c r="DB44" s="311"/>
      <c r="DC44" s="311"/>
      <c r="DD44" s="311"/>
      <c r="DE44" s="311"/>
      <c r="DF44" s="311"/>
      <c r="DG44" s="311"/>
      <c r="DH44" s="311"/>
      <c r="DI44" s="311"/>
      <c r="DJ44" s="311"/>
      <c r="DK44" s="311"/>
      <c r="DL44" s="311"/>
      <c r="DM44" s="311"/>
      <c r="DN44" s="311"/>
      <c r="DO44" s="311"/>
      <c r="DP44" s="311"/>
      <c r="DQ44" s="311"/>
      <c r="DR44" s="311"/>
      <c r="DS44" s="311"/>
      <c r="DT44" s="311"/>
      <c r="DU44" s="311"/>
      <c r="DV44" s="311"/>
      <c r="DW44" s="311"/>
      <c r="DX44" s="311"/>
      <c r="DY44" s="311"/>
      <c r="DZ44" s="311"/>
      <c r="EA44" s="311"/>
      <c r="EB44" s="311"/>
      <c r="EC44" s="311"/>
      <c r="ED44" s="311"/>
      <c r="EE44" s="311"/>
      <c r="EF44" s="311"/>
      <c r="EG44" s="311"/>
      <c r="EH44" s="311"/>
      <c r="EI44" s="311"/>
      <c r="EJ44" s="311"/>
      <c r="EK44" s="311"/>
      <c r="EL44" s="311"/>
      <c r="EM44" s="311"/>
      <c r="EN44" s="311"/>
      <c r="EO44" s="311"/>
      <c r="EP44" s="311"/>
      <c r="EQ44" s="311"/>
      <c r="ER44" s="311"/>
      <c r="ES44" s="311"/>
      <c r="ET44" s="311"/>
      <c r="EU44" s="311"/>
      <c r="EV44" s="311"/>
      <c r="EW44" s="311"/>
      <c r="EX44" s="311"/>
      <c r="EY44" s="311"/>
      <c r="EZ44" s="311"/>
      <c r="FA44" s="311"/>
      <c r="FB44" s="311"/>
      <c r="FC44" s="311"/>
      <c r="FD44" s="311"/>
      <c r="FE44" s="311"/>
      <c r="FF44" s="311"/>
      <c r="FG44" s="311"/>
      <c r="FH44" s="311"/>
      <c r="FI44" s="311"/>
      <c r="FJ44" s="311"/>
      <c r="FK44" s="311"/>
      <c r="FL44" s="311"/>
      <c r="FM44" s="311"/>
      <c r="FN44" s="311"/>
      <c r="FO44" s="311"/>
      <c r="FP44" s="311"/>
      <c r="FQ44" s="311"/>
      <c r="FR44" s="311"/>
      <c r="FS44" s="311"/>
      <c r="FT44" s="311"/>
      <c r="FU44" s="311"/>
      <c r="FV44" s="311"/>
      <c r="FW44" s="311"/>
      <c r="FX44" s="311"/>
      <c r="FY44" s="311"/>
      <c r="FZ44" s="311"/>
      <c r="GA44" s="311"/>
      <c r="GB44" s="311"/>
      <c r="GC44" s="311"/>
      <c r="GD44" s="311"/>
      <c r="GE44" s="311"/>
      <c r="GF44" s="311"/>
      <c r="GG44" s="311"/>
      <c r="GH44" s="311"/>
      <c r="GI44" s="311"/>
      <c r="GJ44" s="311"/>
      <c r="GK44" s="311"/>
      <c r="GL44" s="311"/>
      <c r="GM44" s="311"/>
      <c r="GN44" s="311"/>
      <c r="GO44" s="311"/>
      <c r="GP44" s="311"/>
      <c r="GQ44" s="311"/>
      <c r="GR44" s="311"/>
      <c r="GS44" s="311"/>
      <c r="GT44" s="311"/>
      <c r="GU44" s="311"/>
      <c r="GV44" s="311"/>
      <c r="GW44" s="311"/>
      <c r="GX44" s="311"/>
      <c r="GY44" s="311"/>
      <c r="GZ44" s="311"/>
      <c r="HA44" s="311"/>
      <c r="HB44" s="311"/>
      <c r="HC44" s="311"/>
      <c r="HD44" s="311"/>
      <c r="HE44" s="311"/>
      <c r="HF44" s="311"/>
      <c r="HG44" s="311"/>
      <c r="HH44" s="311"/>
      <c r="HI44" s="311"/>
      <c r="HJ44" s="311"/>
      <c r="HK44" s="311"/>
      <c r="HL44" s="311"/>
      <c r="HM44" s="311"/>
      <c r="HN44" s="311"/>
      <c r="HO44" s="311"/>
      <c r="HP44" s="311"/>
      <c r="HQ44" s="311"/>
      <c r="HR44" s="311"/>
      <c r="HS44" s="311"/>
      <c r="HT44" s="311"/>
      <c r="HU44" s="311"/>
      <c r="HV44" s="311"/>
      <c r="HW44" s="311"/>
      <c r="HX44" s="311"/>
      <c r="HY44" s="311"/>
      <c r="HZ44" s="311"/>
      <c r="IA44" s="311"/>
      <c r="IB44" s="311"/>
      <c r="IC44" s="311"/>
      <c r="ID44" s="311"/>
      <c r="IE44" s="311"/>
      <c r="IF44" s="311"/>
      <c r="IG44" s="311"/>
      <c r="IH44" s="311"/>
      <c r="II44" s="311"/>
      <c r="IJ44" s="311"/>
      <c r="IK44" s="311"/>
      <c r="IL44" s="311"/>
      <c r="IM44" s="311"/>
      <c r="IN44" s="311"/>
      <c r="IO44" s="311"/>
      <c r="IP44" s="311"/>
      <c r="IQ44" s="311"/>
      <c r="IR44" s="311"/>
      <c r="IS44" s="311"/>
      <c r="IT44" s="311"/>
      <c r="IU44" s="311"/>
      <c r="IV44" s="311"/>
    </row>
    <row r="45" spans="1:256" s="324" customFormat="1" ht="15" customHeight="1" x14ac:dyDescent="0.25">
      <c r="A45" s="317">
        <v>37</v>
      </c>
      <c r="B45" s="322" t="s">
        <v>656</v>
      </c>
      <c r="C45" s="323" t="s">
        <v>611</v>
      </c>
      <c r="D45" s="300" t="s">
        <v>588</v>
      </c>
      <c r="E45" s="311"/>
      <c r="F45" s="311"/>
      <c r="G45" s="320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  <c r="CR45" s="311"/>
      <c r="CS45" s="311"/>
      <c r="CT45" s="311"/>
      <c r="CU45" s="311"/>
      <c r="CV45" s="311"/>
      <c r="CW45" s="311"/>
      <c r="CX45" s="311"/>
      <c r="CY45" s="311"/>
      <c r="CZ45" s="311"/>
      <c r="DA45" s="311"/>
      <c r="DB45" s="311"/>
      <c r="DC45" s="311"/>
      <c r="DD45" s="311"/>
      <c r="DE45" s="311"/>
      <c r="DF45" s="311"/>
      <c r="DG45" s="311"/>
      <c r="DH45" s="311"/>
      <c r="DI45" s="311"/>
      <c r="DJ45" s="311"/>
      <c r="DK45" s="311"/>
      <c r="DL45" s="311"/>
      <c r="DM45" s="311"/>
      <c r="DN45" s="311"/>
      <c r="DO45" s="311"/>
      <c r="DP45" s="311"/>
      <c r="DQ45" s="311"/>
      <c r="DR45" s="311"/>
      <c r="DS45" s="311"/>
      <c r="DT45" s="311"/>
      <c r="DU45" s="311"/>
      <c r="DV45" s="311"/>
      <c r="DW45" s="311"/>
      <c r="DX45" s="311"/>
      <c r="DY45" s="311"/>
      <c r="DZ45" s="311"/>
      <c r="EA45" s="311"/>
      <c r="EB45" s="311"/>
      <c r="EC45" s="311"/>
      <c r="ED45" s="311"/>
      <c r="EE45" s="311"/>
      <c r="EF45" s="311"/>
      <c r="EG45" s="311"/>
      <c r="EH45" s="311"/>
      <c r="EI45" s="311"/>
      <c r="EJ45" s="311"/>
      <c r="EK45" s="311"/>
      <c r="EL45" s="311"/>
      <c r="EM45" s="311"/>
      <c r="EN45" s="311"/>
      <c r="EO45" s="311"/>
      <c r="EP45" s="311"/>
      <c r="EQ45" s="311"/>
      <c r="ER45" s="311"/>
      <c r="ES45" s="311"/>
      <c r="ET45" s="311"/>
      <c r="EU45" s="311"/>
      <c r="EV45" s="311"/>
      <c r="EW45" s="311"/>
      <c r="EX45" s="311"/>
      <c r="EY45" s="311"/>
      <c r="EZ45" s="311"/>
      <c r="FA45" s="311"/>
      <c r="FB45" s="311"/>
      <c r="FC45" s="311"/>
      <c r="FD45" s="311"/>
      <c r="FE45" s="311"/>
      <c r="FF45" s="311"/>
      <c r="FG45" s="311"/>
      <c r="FH45" s="311"/>
      <c r="FI45" s="311"/>
      <c r="FJ45" s="311"/>
      <c r="FK45" s="311"/>
      <c r="FL45" s="311"/>
      <c r="FM45" s="311"/>
      <c r="FN45" s="311"/>
      <c r="FO45" s="311"/>
      <c r="FP45" s="311"/>
      <c r="FQ45" s="311"/>
      <c r="FR45" s="311"/>
      <c r="FS45" s="311"/>
      <c r="FT45" s="311"/>
      <c r="FU45" s="311"/>
      <c r="FV45" s="311"/>
      <c r="FW45" s="311"/>
      <c r="FX45" s="311"/>
      <c r="FY45" s="311"/>
      <c r="FZ45" s="311"/>
      <c r="GA45" s="311"/>
      <c r="GB45" s="311"/>
      <c r="GC45" s="311"/>
      <c r="GD45" s="311"/>
      <c r="GE45" s="311"/>
      <c r="GF45" s="311"/>
      <c r="GG45" s="311"/>
      <c r="GH45" s="311"/>
      <c r="GI45" s="311"/>
      <c r="GJ45" s="311"/>
      <c r="GK45" s="311"/>
      <c r="GL45" s="311"/>
      <c r="GM45" s="311"/>
      <c r="GN45" s="311"/>
      <c r="GO45" s="311"/>
      <c r="GP45" s="311"/>
      <c r="GQ45" s="311"/>
      <c r="GR45" s="311"/>
      <c r="GS45" s="311"/>
      <c r="GT45" s="311"/>
      <c r="GU45" s="311"/>
      <c r="GV45" s="311"/>
      <c r="GW45" s="311"/>
      <c r="GX45" s="311"/>
      <c r="GY45" s="311"/>
      <c r="GZ45" s="311"/>
      <c r="HA45" s="311"/>
      <c r="HB45" s="311"/>
      <c r="HC45" s="311"/>
      <c r="HD45" s="311"/>
      <c r="HE45" s="311"/>
      <c r="HF45" s="311"/>
      <c r="HG45" s="311"/>
      <c r="HH45" s="311"/>
      <c r="HI45" s="311"/>
      <c r="HJ45" s="311"/>
      <c r="HK45" s="311"/>
      <c r="HL45" s="311"/>
      <c r="HM45" s="311"/>
      <c r="HN45" s="311"/>
      <c r="HO45" s="311"/>
      <c r="HP45" s="311"/>
      <c r="HQ45" s="311"/>
      <c r="HR45" s="311"/>
      <c r="HS45" s="311"/>
      <c r="HT45" s="311"/>
      <c r="HU45" s="311"/>
      <c r="HV45" s="311"/>
      <c r="HW45" s="311"/>
      <c r="HX45" s="311"/>
      <c r="HY45" s="311"/>
      <c r="HZ45" s="311"/>
      <c r="IA45" s="311"/>
      <c r="IB45" s="311"/>
      <c r="IC45" s="311"/>
      <c r="ID45" s="311"/>
      <c r="IE45" s="311"/>
      <c r="IF45" s="311"/>
      <c r="IG45" s="311"/>
      <c r="IH45" s="311"/>
      <c r="II45" s="311"/>
      <c r="IJ45" s="311"/>
      <c r="IK45" s="311"/>
      <c r="IL45" s="311"/>
      <c r="IM45" s="311"/>
      <c r="IN45" s="311"/>
      <c r="IO45" s="311"/>
      <c r="IP45" s="311"/>
      <c r="IQ45" s="311"/>
      <c r="IR45" s="311"/>
      <c r="IS45" s="311"/>
      <c r="IT45" s="311"/>
      <c r="IU45" s="311"/>
      <c r="IV45" s="311"/>
    </row>
    <row r="46" spans="1:256" s="324" customFormat="1" ht="15" customHeight="1" x14ac:dyDescent="0.25">
      <c r="A46" s="317">
        <v>38</v>
      </c>
      <c r="B46" s="322" t="s">
        <v>657</v>
      </c>
      <c r="C46" s="323" t="s">
        <v>611</v>
      </c>
      <c r="D46" s="300" t="s">
        <v>588</v>
      </c>
      <c r="E46" s="311"/>
      <c r="F46" s="311"/>
      <c r="G46" s="320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311"/>
      <c r="CF46" s="311"/>
      <c r="CG46" s="311"/>
      <c r="CH46" s="311"/>
      <c r="CI46" s="311"/>
      <c r="CJ46" s="311"/>
      <c r="CK46" s="311"/>
      <c r="CL46" s="311"/>
      <c r="CM46" s="311"/>
      <c r="CN46" s="311"/>
      <c r="CO46" s="311"/>
      <c r="CP46" s="311"/>
      <c r="CQ46" s="311"/>
      <c r="CR46" s="311"/>
      <c r="CS46" s="311"/>
      <c r="CT46" s="311"/>
      <c r="CU46" s="311"/>
      <c r="CV46" s="311"/>
      <c r="CW46" s="311"/>
      <c r="CX46" s="311"/>
      <c r="CY46" s="311"/>
      <c r="CZ46" s="311"/>
      <c r="DA46" s="311"/>
      <c r="DB46" s="311"/>
      <c r="DC46" s="311"/>
      <c r="DD46" s="311"/>
      <c r="DE46" s="311"/>
      <c r="DF46" s="311"/>
      <c r="DG46" s="311"/>
      <c r="DH46" s="311"/>
      <c r="DI46" s="311"/>
      <c r="DJ46" s="311"/>
      <c r="DK46" s="311"/>
      <c r="DL46" s="311"/>
      <c r="DM46" s="311"/>
      <c r="DN46" s="311"/>
      <c r="DO46" s="311"/>
      <c r="DP46" s="311"/>
      <c r="DQ46" s="311"/>
      <c r="DR46" s="311"/>
      <c r="DS46" s="311"/>
      <c r="DT46" s="311"/>
      <c r="DU46" s="311"/>
      <c r="DV46" s="311"/>
      <c r="DW46" s="311"/>
      <c r="DX46" s="311"/>
      <c r="DY46" s="311"/>
      <c r="DZ46" s="311"/>
      <c r="EA46" s="311"/>
      <c r="EB46" s="311"/>
      <c r="EC46" s="311"/>
      <c r="ED46" s="311"/>
      <c r="EE46" s="311"/>
      <c r="EF46" s="311"/>
      <c r="EG46" s="311"/>
      <c r="EH46" s="311"/>
      <c r="EI46" s="311"/>
      <c r="EJ46" s="311"/>
      <c r="EK46" s="311"/>
      <c r="EL46" s="311"/>
      <c r="EM46" s="311"/>
      <c r="EN46" s="311"/>
      <c r="EO46" s="311"/>
      <c r="EP46" s="311"/>
      <c r="EQ46" s="311"/>
      <c r="ER46" s="311"/>
      <c r="ES46" s="311"/>
      <c r="ET46" s="311"/>
      <c r="EU46" s="311"/>
      <c r="EV46" s="311"/>
      <c r="EW46" s="311"/>
      <c r="EX46" s="311"/>
      <c r="EY46" s="311"/>
      <c r="EZ46" s="311"/>
      <c r="FA46" s="311"/>
      <c r="FB46" s="311"/>
      <c r="FC46" s="311"/>
      <c r="FD46" s="311"/>
      <c r="FE46" s="311"/>
      <c r="FF46" s="311"/>
      <c r="FG46" s="311"/>
      <c r="FH46" s="311"/>
      <c r="FI46" s="311"/>
      <c r="FJ46" s="311"/>
      <c r="FK46" s="311"/>
      <c r="FL46" s="311"/>
      <c r="FM46" s="311"/>
      <c r="FN46" s="311"/>
      <c r="FO46" s="311"/>
      <c r="FP46" s="311"/>
      <c r="FQ46" s="311"/>
      <c r="FR46" s="311"/>
      <c r="FS46" s="311"/>
      <c r="FT46" s="311"/>
      <c r="FU46" s="311"/>
      <c r="FV46" s="311"/>
      <c r="FW46" s="311"/>
      <c r="FX46" s="311"/>
      <c r="FY46" s="311"/>
      <c r="FZ46" s="311"/>
      <c r="GA46" s="311"/>
      <c r="GB46" s="311"/>
      <c r="GC46" s="311"/>
      <c r="GD46" s="311"/>
      <c r="GE46" s="311"/>
      <c r="GF46" s="311"/>
      <c r="GG46" s="311"/>
      <c r="GH46" s="311"/>
      <c r="GI46" s="311"/>
      <c r="GJ46" s="311"/>
      <c r="GK46" s="311"/>
      <c r="GL46" s="311"/>
      <c r="GM46" s="311"/>
      <c r="GN46" s="311"/>
      <c r="GO46" s="311"/>
      <c r="GP46" s="311"/>
      <c r="GQ46" s="311"/>
      <c r="GR46" s="311"/>
      <c r="GS46" s="311"/>
      <c r="GT46" s="311"/>
      <c r="GU46" s="311"/>
      <c r="GV46" s="311"/>
      <c r="GW46" s="311"/>
      <c r="GX46" s="311"/>
      <c r="GY46" s="311"/>
      <c r="GZ46" s="311"/>
      <c r="HA46" s="311"/>
      <c r="HB46" s="311"/>
      <c r="HC46" s="311"/>
      <c r="HD46" s="311"/>
      <c r="HE46" s="311"/>
      <c r="HF46" s="311"/>
      <c r="HG46" s="311"/>
      <c r="HH46" s="311"/>
      <c r="HI46" s="311"/>
      <c r="HJ46" s="311"/>
      <c r="HK46" s="311"/>
      <c r="HL46" s="311"/>
      <c r="HM46" s="311"/>
      <c r="HN46" s="311"/>
      <c r="HO46" s="311"/>
      <c r="HP46" s="311"/>
      <c r="HQ46" s="311"/>
      <c r="HR46" s="311"/>
      <c r="HS46" s="311"/>
      <c r="HT46" s="311"/>
      <c r="HU46" s="311"/>
      <c r="HV46" s="311"/>
      <c r="HW46" s="311"/>
      <c r="HX46" s="311"/>
      <c r="HY46" s="311"/>
      <c r="HZ46" s="311"/>
      <c r="IA46" s="311"/>
      <c r="IB46" s="311"/>
      <c r="IC46" s="311"/>
      <c r="ID46" s="311"/>
      <c r="IE46" s="311"/>
      <c r="IF46" s="311"/>
      <c r="IG46" s="311"/>
      <c r="IH46" s="311"/>
      <c r="II46" s="311"/>
      <c r="IJ46" s="311"/>
      <c r="IK46" s="311"/>
      <c r="IL46" s="311"/>
      <c r="IM46" s="311"/>
      <c r="IN46" s="311"/>
      <c r="IO46" s="311"/>
      <c r="IP46" s="311"/>
      <c r="IQ46" s="311"/>
      <c r="IR46" s="311"/>
      <c r="IS46" s="311"/>
      <c r="IT46" s="311"/>
      <c r="IU46" s="311"/>
      <c r="IV46" s="311"/>
    </row>
    <row r="47" spans="1:256" s="324" customFormat="1" ht="15" customHeight="1" x14ac:dyDescent="0.25">
      <c r="A47" s="317">
        <v>39</v>
      </c>
      <c r="B47" s="322" t="s">
        <v>658</v>
      </c>
      <c r="C47" s="323" t="s">
        <v>611</v>
      </c>
      <c r="D47" s="300" t="s">
        <v>588</v>
      </c>
      <c r="E47" s="311"/>
      <c r="F47" s="311"/>
      <c r="G47" s="320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  <c r="CQ47" s="311"/>
      <c r="CR47" s="311"/>
      <c r="CS47" s="311"/>
      <c r="CT47" s="311"/>
      <c r="CU47" s="311"/>
      <c r="CV47" s="311"/>
      <c r="CW47" s="311"/>
      <c r="CX47" s="311"/>
      <c r="CY47" s="311"/>
      <c r="CZ47" s="311"/>
      <c r="DA47" s="311"/>
      <c r="DB47" s="311"/>
      <c r="DC47" s="311"/>
      <c r="DD47" s="311"/>
      <c r="DE47" s="311"/>
      <c r="DF47" s="311"/>
      <c r="DG47" s="311"/>
      <c r="DH47" s="311"/>
      <c r="DI47" s="311"/>
      <c r="DJ47" s="311"/>
      <c r="DK47" s="311"/>
      <c r="DL47" s="311"/>
      <c r="DM47" s="311"/>
      <c r="DN47" s="311"/>
      <c r="DO47" s="311"/>
      <c r="DP47" s="311"/>
      <c r="DQ47" s="311"/>
      <c r="DR47" s="311"/>
      <c r="DS47" s="311"/>
      <c r="DT47" s="311"/>
      <c r="DU47" s="311"/>
      <c r="DV47" s="311"/>
      <c r="DW47" s="311"/>
      <c r="DX47" s="311"/>
      <c r="DY47" s="311"/>
      <c r="DZ47" s="311"/>
      <c r="EA47" s="311"/>
      <c r="EB47" s="311"/>
      <c r="EC47" s="311"/>
      <c r="ED47" s="311"/>
      <c r="EE47" s="311"/>
      <c r="EF47" s="311"/>
      <c r="EG47" s="311"/>
      <c r="EH47" s="311"/>
      <c r="EI47" s="311"/>
      <c r="EJ47" s="311"/>
      <c r="EK47" s="311"/>
      <c r="EL47" s="311"/>
      <c r="EM47" s="311"/>
      <c r="EN47" s="311"/>
      <c r="EO47" s="311"/>
      <c r="EP47" s="311"/>
      <c r="EQ47" s="311"/>
      <c r="ER47" s="311"/>
      <c r="ES47" s="311"/>
      <c r="ET47" s="311"/>
      <c r="EU47" s="311"/>
      <c r="EV47" s="311"/>
      <c r="EW47" s="311"/>
      <c r="EX47" s="311"/>
      <c r="EY47" s="311"/>
      <c r="EZ47" s="311"/>
      <c r="FA47" s="311"/>
      <c r="FB47" s="311"/>
      <c r="FC47" s="311"/>
      <c r="FD47" s="311"/>
      <c r="FE47" s="311"/>
      <c r="FF47" s="311"/>
      <c r="FG47" s="311"/>
      <c r="FH47" s="311"/>
      <c r="FI47" s="311"/>
      <c r="FJ47" s="311"/>
      <c r="FK47" s="311"/>
      <c r="FL47" s="311"/>
      <c r="FM47" s="311"/>
      <c r="FN47" s="311"/>
      <c r="FO47" s="311"/>
      <c r="FP47" s="311"/>
      <c r="FQ47" s="311"/>
      <c r="FR47" s="311"/>
      <c r="FS47" s="311"/>
      <c r="FT47" s="311"/>
      <c r="FU47" s="311"/>
      <c r="FV47" s="311"/>
      <c r="FW47" s="311"/>
      <c r="FX47" s="311"/>
      <c r="FY47" s="311"/>
      <c r="FZ47" s="311"/>
      <c r="GA47" s="311"/>
      <c r="GB47" s="311"/>
      <c r="GC47" s="311"/>
      <c r="GD47" s="311"/>
      <c r="GE47" s="311"/>
      <c r="GF47" s="311"/>
      <c r="GG47" s="311"/>
      <c r="GH47" s="311"/>
      <c r="GI47" s="311"/>
      <c r="GJ47" s="311"/>
      <c r="GK47" s="311"/>
      <c r="GL47" s="311"/>
      <c r="GM47" s="311"/>
      <c r="GN47" s="311"/>
      <c r="GO47" s="311"/>
      <c r="GP47" s="311"/>
      <c r="GQ47" s="311"/>
      <c r="GR47" s="311"/>
      <c r="GS47" s="311"/>
      <c r="GT47" s="311"/>
      <c r="GU47" s="311"/>
      <c r="GV47" s="311"/>
      <c r="GW47" s="311"/>
      <c r="GX47" s="311"/>
      <c r="GY47" s="311"/>
      <c r="GZ47" s="311"/>
      <c r="HA47" s="311"/>
      <c r="HB47" s="311"/>
      <c r="HC47" s="311"/>
      <c r="HD47" s="311"/>
      <c r="HE47" s="311"/>
      <c r="HF47" s="311"/>
      <c r="HG47" s="311"/>
      <c r="HH47" s="311"/>
      <c r="HI47" s="311"/>
      <c r="HJ47" s="311"/>
      <c r="HK47" s="311"/>
      <c r="HL47" s="311"/>
      <c r="HM47" s="311"/>
      <c r="HN47" s="311"/>
      <c r="HO47" s="311"/>
      <c r="HP47" s="311"/>
      <c r="HQ47" s="311"/>
      <c r="HR47" s="311"/>
      <c r="HS47" s="311"/>
      <c r="HT47" s="311"/>
      <c r="HU47" s="311"/>
      <c r="HV47" s="311"/>
      <c r="HW47" s="311"/>
      <c r="HX47" s="311"/>
      <c r="HY47" s="311"/>
      <c r="HZ47" s="311"/>
      <c r="IA47" s="311"/>
      <c r="IB47" s="311"/>
      <c r="IC47" s="311"/>
      <c r="ID47" s="311"/>
      <c r="IE47" s="311"/>
      <c r="IF47" s="311"/>
      <c r="IG47" s="311"/>
      <c r="IH47" s="311"/>
      <c r="II47" s="311"/>
      <c r="IJ47" s="311"/>
      <c r="IK47" s="311"/>
      <c r="IL47" s="311"/>
      <c r="IM47" s="311"/>
      <c r="IN47" s="311"/>
      <c r="IO47" s="311"/>
      <c r="IP47" s="311"/>
      <c r="IQ47" s="311"/>
      <c r="IR47" s="311"/>
      <c r="IS47" s="311"/>
      <c r="IT47" s="311"/>
      <c r="IU47" s="311"/>
      <c r="IV47" s="311"/>
    </row>
    <row r="48" spans="1:256" s="324" customFormat="1" ht="15" customHeight="1" x14ac:dyDescent="0.25">
      <c r="A48" s="317">
        <v>40</v>
      </c>
      <c r="B48" s="322" t="s">
        <v>659</v>
      </c>
      <c r="C48" s="323" t="s">
        <v>611</v>
      </c>
      <c r="D48" s="300" t="s">
        <v>588</v>
      </c>
      <c r="E48" s="311"/>
      <c r="F48" s="311"/>
      <c r="G48" s="320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11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1"/>
      <c r="CG48" s="311"/>
      <c r="CH48" s="311"/>
      <c r="CI48" s="311"/>
      <c r="CJ48" s="311"/>
      <c r="CK48" s="311"/>
      <c r="CL48" s="311"/>
      <c r="CM48" s="311"/>
      <c r="CN48" s="311"/>
      <c r="CO48" s="311"/>
      <c r="CP48" s="311"/>
      <c r="CQ48" s="311"/>
      <c r="CR48" s="311"/>
      <c r="CS48" s="311"/>
      <c r="CT48" s="311"/>
      <c r="CU48" s="311"/>
      <c r="CV48" s="311"/>
      <c r="CW48" s="311"/>
      <c r="CX48" s="311"/>
      <c r="CY48" s="311"/>
      <c r="CZ48" s="311"/>
      <c r="DA48" s="311"/>
      <c r="DB48" s="311"/>
      <c r="DC48" s="311"/>
      <c r="DD48" s="311"/>
      <c r="DE48" s="311"/>
      <c r="DF48" s="311"/>
      <c r="DG48" s="311"/>
      <c r="DH48" s="311"/>
      <c r="DI48" s="311"/>
      <c r="DJ48" s="311"/>
      <c r="DK48" s="311"/>
      <c r="DL48" s="311"/>
      <c r="DM48" s="311"/>
      <c r="DN48" s="311"/>
      <c r="DO48" s="311"/>
      <c r="DP48" s="311"/>
      <c r="DQ48" s="311"/>
      <c r="DR48" s="311"/>
      <c r="DS48" s="311"/>
      <c r="DT48" s="311"/>
      <c r="DU48" s="311"/>
      <c r="DV48" s="311"/>
      <c r="DW48" s="311"/>
      <c r="DX48" s="311"/>
      <c r="DY48" s="311"/>
      <c r="DZ48" s="311"/>
      <c r="EA48" s="311"/>
      <c r="EB48" s="311"/>
      <c r="EC48" s="311"/>
      <c r="ED48" s="311"/>
      <c r="EE48" s="311"/>
      <c r="EF48" s="311"/>
      <c r="EG48" s="311"/>
      <c r="EH48" s="311"/>
      <c r="EI48" s="311"/>
      <c r="EJ48" s="311"/>
      <c r="EK48" s="311"/>
      <c r="EL48" s="311"/>
      <c r="EM48" s="311"/>
      <c r="EN48" s="311"/>
      <c r="EO48" s="311"/>
      <c r="EP48" s="311"/>
      <c r="EQ48" s="311"/>
      <c r="ER48" s="311"/>
      <c r="ES48" s="311"/>
      <c r="ET48" s="311"/>
      <c r="EU48" s="311"/>
      <c r="EV48" s="311"/>
      <c r="EW48" s="311"/>
      <c r="EX48" s="311"/>
      <c r="EY48" s="311"/>
      <c r="EZ48" s="311"/>
      <c r="FA48" s="311"/>
      <c r="FB48" s="311"/>
      <c r="FC48" s="311"/>
      <c r="FD48" s="311"/>
      <c r="FE48" s="311"/>
      <c r="FF48" s="311"/>
      <c r="FG48" s="311"/>
      <c r="FH48" s="311"/>
      <c r="FI48" s="311"/>
      <c r="FJ48" s="311"/>
      <c r="FK48" s="311"/>
      <c r="FL48" s="311"/>
      <c r="FM48" s="311"/>
      <c r="FN48" s="311"/>
      <c r="FO48" s="311"/>
      <c r="FP48" s="311"/>
      <c r="FQ48" s="311"/>
      <c r="FR48" s="311"/>
      <c r="FS48" s="311"/>
      <c r="FT48" s="311"/>
      <c r="FU48" s="311"/>
      <c r="FV48" s="311"/>
      <c r="FW48" s="311"/>
      <c r="FX48" s="311"/>
      <c r="FY48" s="311"/>
      <c r="FZ48" s="311"/>
      <c r="GA48" s="311"/>
      <c r="GB48" s="311"/>
      <c r="GC48" s="311"/>
      <c r="GD48" s="311"/>
      <c r="GE48" s="311"/>
      <c r="GF48" s="311"/>
      <c r="GG48" s="311"/>
      <c r="GH48" s="311"/>
      <c r="GI48" s="311"/>
      <c r="GJ48" s="311"/>
      <c r="GK48" s="311"/>
      <c r="GL48" s="311"/>
      <c r="GM48" s="311"/>
      <c r="GN48" s="311"/>
      <c r="GO48" s="311"/>
      <c r="GP48" s="311"/>
      <c r="GQ48" s="311"/>
      <c r="GR48" s="311"/>
      <c r="GS48" s="311"/>
      <c r="GT48" s="311"/>
      <c r="GU48" s="311"/>
      <c r="GV48" s="311"/>
      <c r="GW48" s="311"/>
      <c r="GX48" s="311"/>
      <c r="GY48" s="311"/>
      <c r="GZ48" s="311"/>
      <c r="HA48" s="311"/>
      <c r="HB48" s="311"/>
      <c r="HC48" s="311"/>
      <c r="HD48" s="311"/>
      <c r="HE48" s="311"/>
      <c r="HF48" s="311"/>
      <c r="HG48" s="311"/>
      <c r="HH48" s="311"/>
      <c r="HI48" s="311"/>
      <c r="HJ48" s="311"/>
      <c r="HK48" s="311"/>
      <c r="HL48" s="311"/>
      <c r="HM48" s="311"/>
      <c r="HN48" s="311"/>
      <c r="HO48" s="311"/>
      <c r="HP48" s="311"/>
      <c r="HQ48" s="311"/>
      <c r="HR48" s="311"/>
      <c r="HS48" s="311"/>
      <c r="HT48" s="311"/>
      <c r="HU48" s="311"/>
      <c r="HV48" s="311"/>
      <c r="HW48" s="311"/>
      <c r="HX48" s="311"/>
      <c r="HY48" s="311"/>
      <c r="HZ48" s="311"/>
      <c r="IA48" s="311"/>
      <c r="IB48" s="311"/>
      <c r="IC48" s="311"/>
      <c r="ID48" s="311"/>
      <c r="IE48" s="311"/>
      <c r="IF48" s="311"/>
      <c r="IG48" s="311"/>
      <c r="IH48" s="311"/>
      <c r="II48" s="311"/>
      <c r="IJ48" s="311"/>
      <c r="IK48" s="311"/>
      <c r="IL48" s="311"/>
      <c r="IM48" s="311"/>
      <c r="IN48" s="311"/>
      <c r="IO48" s="311"/>
      <c r="IP48" s="311"/>
      <c r="IQ48" s="311"/>
      <c r="IR48" s="311"/>
      <c r="IS48" s="311"/>
      <c r="IT48" s="311"/>
      <c r="IU48" s="311"/>
      <c r="IV48" s="311"/>
    </row>
    <row r="49" spans="1:256" s="324" customFormat="1" ht="17.149999999999999" customHeight="1" x14ac:dyDescent="0.25">
      <c r="A49" s="1647" t="s">
        <v>660</v>
      </c>
      <c r="B49" s="1648"/>
      <c r="C49" s="1649"/>
      <c r="D49" s="256">
        <f>COUNTIF(D9:D48,"V")</f>
        <v>40</v>
      </c>
      <c r="E49" s="311"/>
      <c r="F49" s="311"/>
      <c r="G49" s="320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1"/>
      <c r="CG49" s="311"/>
      <c r="CH49" s="311"/>
      <c r="CI49" s="311"/>
      <c r="CJ49" s="311"/>
      <c r="CK49" s="311"/>
      <c r="CL49" s="311"/>
      <c r="CM49" s="311"/>
      <c r="CN49" s="311"/>
      <c r="CO49" s="311"/>
      <c r="CP49" s="311"/>
      <c r="CQ49" s="311"/>
      <c r="CR49" s="311"/>
      <c r="CS49" s="311"/>
      <c r="CT49" s="311"/>
      <c r="CU49" s="311"/>
      <c r="CV49" s="311"/>
      <c r="CW49" s="311"/>
      <c r="CX49" s="311"/>
      <c r="CY49" s="311"/>
      <c r="CZ49" s="311"/>
      <c r="DA49" s="311"/>
      <c r="DB49" s="311"/>
      <c r="DC49" s="311"/>
      <c r="DD49" s="311"/>
      <c r="DE49" s="311"/>
      <c r="DF49" s="311"/>
      <c r="DG49" s="311"/>
      <c r="DH49" s="311"/>
      <c r="DI49" s="311"/>
      <c r="DJ49" s="311"/>
      <c r="DK49" s="311"/>
      <c r="DL49" s="311"/>
      <c r="DM49" s="311"/>
      <c r="DN49" s="311"/>
      <c r="DO49" s="311"/>
      <c r="DP49" s="311"/>
      <c r="DQ49" s="311"/>
      <c r="DR49" s="311"/>
      <c r="DS49" s="311"/>
      <c r="DT49" s="311"/>
      <c r="DU49" s="311"/>
      <c r="DV49" s="311"/>
      <c r="DW49" s="311"/>
      <c r="DX49" s="311"/>
      <c r="DY49" s="311"/>
      <c r="DZ49" s="311"/>
      <c r="EA49" s="311"/>
      <c r="EB49" s="311"/>
      <c r="EC49" s="311"/>
      <c r="ED49" s="311"/>
      <c r="EE49" s="311"/>
      <c r="EF49" s="311"/>
      <c r="EG49" s="311"/>
      <c r="EH49" s="311"/>
      <c r="EI49" s="311"/>
      <c r="EJ49" s="311"/>
      <c r="EK49" s="311"/>
      <c r="EL49" s="311"/>
      <c r="EM49" s="311"/>
      <c r="EN49" s="311"/>
      <c r="EO49" s="311"/>
      <c r="EP49" s="311"/>
      <c r="EQ49" s="311"/>
      <c r="ER49" s="311"/>
      <c r="ES49" s="311"/>
      <c r="ET49" s="311"/>
      <c r="EU49" s="311"/>
      <c r="EV49" s="311"/>
      <c r="EW49" s="311"/>
      <c r="EX49" s="311"/>
      <c r="EY49" s="311"/>
      <c r="EZ49" s="311"/>
      <c r="FA49" s="311"/>
      <c r="FB49" s="311"/>
      <c r="FC49" s="311"/>
      <c r="FD49" s="311"/>
      <c r="FE49" s="311"/>
      <c r="FF49" s="311"/>
      <c r="FG49" s="311"/>
      <c r="FH49" s="311"/>
      <c r="FI49" s="311"/>
      <c r="FJ49" s="311"/>
      <c r="FK49" s="311"/>
      <c r="FL49" s="311"/>
      <c r="FM49" s="311"/>
      <c r="FN49" s="311"/>
      <c r="FO49" s="311"/>
      <c r="FP49" s="311"/>
      <c r="FQ49" s="311"/>
      <c r="FR49" s="311"/>
      <c r="FS49" s="311"/>
      <c r="FT49" s="311"/>
      <c r="FU49" s="311"/>
      <c r="FV49" s="311"/>
      <c r="FW49" s="311"/>
      <c r="FX49" s="311"/>
      <c r="FY49" s="311"/>
      <c r="FZ49" s="311"/>
      <c r="GA49" s="311"/>
      <c r="GB49" s="311"/>
      <c r="GC49" s="311"/>
      <c r="GD49" s="311"/>
      <c r="GE49" s="311"/>
      <c r="GF49" s="311"/>
      <c r="GG49" s="311"/>
      <c r="GH49" s="311"/>
      <c r="GI49" s="311"/>
      <c r="GJ49" s="311"/>
      <c r="GK49" s="311"/>
      <c r="GL49" s="311"/>
      <c r="GM49" s="311"/>
      <c r="GN49" s="311"/>
      <c r="GO49" s="311"/>
      <c r="GP49" s="311"/>
      <c r="GQ49" s="311"/>
      <c r="GR49" s="311"/>
      <c r="GS49" s="311"/>
      <c r="GT49" s="311"/>
      <c r="GU49" s="311"/>
      <c r="GV49" s="311"/>
      <c r="GW49" s="311"/>
      <c r="GX49" s="311"/>
      <c r="GY49" s="311"/>
      <c r="GZ49" s="311"/>
      <c r="HA49" s="311"/>
      <c r="HB49" s="311"/>
      <c r="HC49" s="311"/>
      <c r="HD49" s="311"/>
      <c r="HE49" s="311"/>
      <c r="HF49" s="311"/>
      <c r="HG49" s="311"/>
      <c r="HH49" s="311"/>
      <c r="HI49" s="311"/>
      <c r="HJ49" s="311"/>
      <c r="HK49" s="311"/>
      <c r="HL49" s="311"/>
      <c r="HM49" s="311"/>
      <c r="HN49" s="311"/>
      <c r="HO49" s="311"/>
      <c r="HP49" s="311"/>
      <c r="HQ49" s="311"/>
      <c r="HR49" s="311"/>
      <c r="HS49" s="311"/>
      <c r="HT49" s="311"/>
      <c r="HU49" s="311"/>
      <c r="HV49" s="311"/>
      <c r="HW49" s="311"/>
      <c r="HX49" s="311"/>
      <c r="HY49" s="311"/>
      <c r="HZ49" s="311"/>
      <c r="IA49" s="311"/>
      <c r="IB49" s="311"/>
      <c r="IC49" s="311"/>
      <c r="ID49" s="311"/>
      <c r="IE49" s="311"/>
      <c r="IF49" s="311"/>
      <c r="IG49" s="311"/>
      <c r="IH49" s="311"/>
      <c r="II49" s="311"/>
      <c r="IJ49" s="311"/>
      <c r="IK49" s="311"/>
      <c r="IL49" s="311"/>
      <c r="IM49" s="311"/>
      <c r="IN49" s="311"/>
      <c r="IO49" s="311"/>
      <c r="IP49" s="311"/>
      <c r="IQ49" s="311"/>
      <c r="IR49" s="311"/>
      <c r="IS49" s="311"/>
      <c r="IT49" s="311"/>
      <c r="IU49" s="311"/>
      <c r="IV49" s="311"/>
    </row>
    <row r="50" spans="1:256" s="324" customFormat="1" ht="17.149999999999999" customHeight="1" x14ac:dyDescent="0.25">
      <c r="A50" s="1647" t="s">
        <v>661</v>
      </c>
      <c r="B50" s="1648"/>
      <c r="C50" s="1649"/>
      <c r="D50" s="256">
        <f>COUNTA(D9:D48)</f>
        <v>40</v>
      </c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1"/>
      <c r="CG50" s="311"/>
      <c r="CH50" s="311"/>
      <c r="CI50" s="311"/>
      <c r="CJ50" s="311"/>
      <c r="CK50" s="311"/>
      <c r="CL50" s="311"/>
      <c r="CM50" s="311"/>
      <c r="CN50" s="311"/>
      <c r="CO50" s="311"/>
      <c r="CP50" s="311"/>
      <c r="CQ50" s="311"/>
      <c r="CR50" s="311"/>
      <c r="CS50" s="311"/>
      <c r="CT50" s="311"/>
      <c r="CU50" s="311"/>
      <c r="CV50" s="311"/>
      <c r="CW50" s="311"/>
      <c r="CX50" s="311"/>
      <c r="CY50" s="311"/>
      <c r="CZ50" s="311"/>
      <c r="DA50" s="311"/>
      <c r="DB50" s="311"/>
      <c r="DC50" s="311"/>
      <c r="DD50" s="311"/>
      <c r="DE50" s="311"/>
      <c r="DF50" s="311"/>
      <c r="DG50" s="311"/>
      <c r="DH50" s="311"/>
      <c r="DI50" s="311"/>
      <c r="DJ50" s="311"/>
      <c r="DK50" s="311"/>
      <c r="DL50" s="311"/>
      <c r="DM50" s="311"/>
      <c r="DN50" s="311"/>
      <c r="DO50" s="311"/>
      <c r="DP50" s="311"/>
      <c r="DQ50" s="311"/>
      <c r="DR50" s="311"/>
      <c r="DS50" s="311"/>
      <c r="DT50" s="311"/>
      <c r="DU50" s="311"/>
      <c r="DV50" s="311"/>
      <c r="DW50" s="311"/>
      <c r="DX50" s="311"/>
      <c r="DY50" s="311"/>
      <c r="DZ50" s="311"/>
      <c r="EA50" s="311"/>
      <c r="EB50" s="311"/>
      <c r="EC50" s="311"/>
      <c r="ED50" s="311"/>
      <c r="EE50" s="311"/>
      <c r="EF50" s="311"/>
      <c r="EG50" s="311"/>
      <c r="EH50" s="311"/>
      <c r="EI50" s="311"/>
      <c r="EJ50" s="311"/>
      <c r="EK50" s="311"/>
      <c r="EL50" s="311"/>
      <c r="EM50" s="311"/>
      <c r="EN50" s="311"/>
      <c r="EO50" s="311"/>
      <c r="EP50" s="311"/>
      <c r="EQ50" s="311"/>
      <c r="ER50" s="311"/>
      <c r="ES50" s="311"/>
      <c r="ET50" s="311"/>
      <c r="EU50" s="311"/>
      <c r="EV50" s="311"/>
      <c r="EW50" s="311"/>
      <c r="EX50" s="311"/>
      <c r="EY50" s="311"/>
      <c r="EZ50" s="311"/>
      <c r="FA50" s="311"/>
      <c r="FB50" s="311"/>
      <c r="FC50" s="311"/>
      <c r="FD50" s="311"/>
      <c r="FE50" s="311"/>
      <c r="FF50" s="311"/>
      <c r="FG50" s="311"/>
      <c r="FH50" s="311"/>
      <c r="FI50" s="311"/>
      <c r="FJ50" s="311"/>
      <c r="FK50" s="311"/>
      <c r="FL50" s="311"/>
      <c r="FM50" s="311"/>
      <c r="FN50" s="311"/>
      <c r="FO50" s="311"/>
      <c r="FP50" s="311"/>
      <c r="FQ50" s="311"/>
      <c r="FR50" s="311"/>
      <c r="FS50" s="311"/>
      <c r="FT50" s="311"/>
      <c r="FU50" s="311"/>
      <c r="FV50" s="311"/>
      <c r="FW50" s="311"/>
      <c r="FX50" s="311"/>
      <c r="FY50" s="311"/>
      <c r="FZ50" s="311"/>
      <c r="GA50" s="311"/>
      <c r="GB50" s="311"/>
      <c r="GC50" s="311"/>
      <c r="GD50" s="311"/>
      <c r="GE50" s="311"/>
      <c r="GF50" s="311"/>
      <c r="GG50" s="311"/>
      <c r="GH50" s="311"/>
      <c r="GI50" s="311"/>
      <c r="GJ50" s="311"/>
      <c r="GK50" s="311"/>
      <c r="GL50" s="311"/>
      <c r="GM50" s="311"/>
      <c r="GN50" s="311"/>
      <c r="GO50" s="311"/>
      <c r="GP50" s="311"/>
      <c r="GQ50" s="311"/>
      <c r="GR50" s="311"/>
      <c r="GS50" s="311"/>
      <c r="GT50" s="311"/>
      <c r="GU50" s="311"/>
      <c r="GV50" s="311"/>
      <c r="GW50" s="311"/>
      <c r="GX50" s="311"/>
      <c r="GY50" s="311"/>
      <c r="GZ50" s="311"/>
      <c r="HA50" s="311"/>
      <c r="HB50" s="311"/>
      <c r="HC50" s="311"/>
      <c r="HD50" s="311"/>
      <c r="HE50" s="311"/>
      <c r="HF50" s="311"/>
      <c r="HG50" s="311"/>
      <c r="HH50" s="311"/>
      <c r="HI50" s="311"/>
      <c r="HJ50" s="311"/>
      <c r="HK50" s="311"/>
      <c r="HL50" s="311"/>
      <c r="HM50" s="311"/>
      <c r="HN50" s="311"/>
      <c r="HO50" s="311"/>
      <c r="HP50" s="311"/>
      <c r="HQ50" s="311"/>
      <c r="HR50" s="311"/>
      <c r="HS50" s="311"/>
      <c r="HT50" s="311"/>
      <c r="HU50" s="311"/>
      <c r="HV50" s="311"/>
      <c r="HW50" s="311"/>
      <c r="HX50" s="311"/>
      <c r="HY50" s="311"/>
      <c r="HZ50" s="311"/>
      <c r="IA50" s="311"/>
      <c r="IB50" s="311"/>
      <c r="IC50" s="311"/>
      <c r="ID50" s="311"/>
      <c r="IE50" s="311"/>
      <c r="IF50" s="311"/>
      <c r="IG50" s="311"/>
      <c r="IH50" s="311"/>
      <c r="II50" s="311"/>
      <c r="IJ50" s="311"/>
      <c r="IK50" s="311"/>
      <c r="IL50" s="311"/>
      <c r="IM50" s="311"/>
      <c r="IN50" s="311"/>
      <c r="IO50" s="311"/>
      <c r="IP50" s="311"/>
      <c r="IQ50" s="311"/>
      <c r="IR50" s="311"/>
      <c r="IS50" s="311"/>
      <c r="IT50" s="311"/>
      <c r="IU50" s="311"/>
      <c r="IV50" s="311"/>
    </row>
    <row r="51" spans="1:256" s="324" customFormat="1" ht="17.149999999999999" customHeight="1" thickBot="1" x14ac:dyDescent="0.3">
      <c r="A51" s="1643" t="s">
        <v>662</v>
      </c>
      <c r="B51" s="1644"/>
      <c r="C51" s="1645"/>
      <c r="D51" s="325">
        <f>COUNTIF(D9:D48,"V")/COUNTA(D9:D48)</f>
        <v>1</v>
      </c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1"/>
      <c r="CP51" s="311"/>
      <c r="CQ51" s="311"/>
      <c r="CR51" s="311"/>
      <c r="CS51" s="311"/>
      <c r="CT51" s="311"/>
      <c r="CU51" s="311"/>
      <c r="CV51" s="311"/>
      <c r="CW51" s="311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11"/>
      <c r="DL51" s="311"/>
      <c r="DM51" s="311"/>
      <c r="DN51" s="311"/>
      <c r="DO51" s="311"/>
      <c r="DP51" s="311"/>
      <c r="DQ51" s="311"/>
      <c r="DR51" s="311"/>
      <c r="DS51" s="311"/>
      <c r="DT51" s="311"/>
      <c r="DU51" s="311"/>
      <c r="DV51" s="311"/>
      <c r="DW51" s="311"/>
      <c r="DX51" s="311"/>
      <c r="DY51" s="311"/>
      <c r="DZ51" s="311"/>
      <c r="EA51" s="311"/>
      <c r="EB51" s="311"/>
      <c r="EC51" s="311"/>
      <c r="ED51" s="311"/>
      <c r="EE51" s="311"/>
      <c r="EF51" s="311"/>
      <c r="EG51" s="311"/>
      <c r="EH51" s="311"/>
      <c r="EI51" s="311"/>
      <c r="EJ51" s="311"/>
      <c r="EK51" s="311"/>
      <c r="EL51" s="311"/>
      <c r="EM51" s="311"/>
      <c r="EN51" s="311"/>
      <c r="EO51" s="311"/>
      <c r="EP51" s="311"/>
      <c r="EQ51" s="311"/>
      <c r="ER51" s="311"/>
      <c r="ES51" s="311"/>
      <c r="ET51" s="311"/>
      <c r="EU51" s="311"/>
      <c r="EV51" s="311"/>
      <c r="EW51" s="311"/>
      <c r="EX51" s="311"/>
      <c r="EY51" s="311"/>
      <c r="EZ51" s="311"/>
      <c r="FA51" s="311"/>
      <c r="FB51" s="311"/>
      <c r="FC51" s="311"/>
      <c r="FD51" s="311"/>
      <c r="FE51" s="311"/>
      <c r="FF51" s="311"/>
      <c r="FG51" s="311"/>
      <c r="FH51" s="311"/>
      <c r="FI51" s="311"/>
      <c r="FJ51" s="311"/>
      <c r="FK51" s="311"/>
      <c r="FL51" s="311"/>
      <c r="FM51" s="311"/>
      <c r="FN51" s="311"/>
      <c r="FO51" s="311"/>
      <c r="FP51" s="311"/>
      <c r="FQ51" s="311"/>
      <c r="FR51" s="311"/>
      <c r="FS51" s="311"/>
      <c r="FT51" s="311"/>
      <c r="FU51" s="311"/>
      <c r="FV51" s="311"/>
      <c r="FW51" s="311"/>
      <c r="FX51" s="311"/>
      <c r="FY51" s="311"/>
      <c r="FZ51" s="311"/>
      <c r="GA51" s="311"/>
      <c r="GB51" s="311"/>
      <c r="GC51" s="311"/>
      <c r="GD51" s="311"/>
      <c r="GE51" s="311"/>
      <c r="GF51" s="311"/>
      <c r="GG51" s="311"/>
      <c r="GH51" s="311"/>
      <c r="GI51" s="311"/>
      <c r="GJ51" s="311"/>
      <c r="GK51" s="311"/>
      <c r="GL51" s="311"/>
      <c r="GM51" s="311"/>
      <c r="GN51" s="311"/>
      <c r="GO51" s="311"/>
      <c r="GP51" s="311"/>
      <c r="GQ51" s="311"/>
      <c r="GR51" s="311"/>
      <c r="GS51" s="311"/>
      <c r="GT51" s="311"/>
      <c r="GU51" s="311"/>
      <c r="GV51" s="311"/>
      <c r="GW51" s="311"/>
      <c r="GX51" s="311"/>
      <c r="GY51" s="311"/>
      <c r="GZ51" s="311"/>
      <c r="HA51" s="311"/>
      <c r="HB51" s="311"/>
      <c r="HC51" s="311"/>
      <c r="HD51" s="311"/>
      <c r="HE51" s="311"/>
      <c r="HF51" s="311"/>
      <c r="HG51" s="311"/>
      <c r="HH51" s="311"/>
      <c r="HI51" s="311"/>
      <c r="HJ51" s="311"/>
      <c r="HK51" s="311"/>
      <c r="HL51" s="311"/>
      <c r="HM51" s="311"/>
      <c r="HN51" s="311"/>
      <c r="HO51" s="311"/>
      <c r="HP51" s="311"/>
      <c r="HQ51" s="311"/>
      <c r="HR51" s="311"/>
      <c r="HS51" s="311"/>
      <c r="HT51" s="311"/>
      <c r="HU51" s="311"/>
      <c r="HV51" s="311"/>
      <c r="HW51" s="311"/>
      <c r="HX51" s="311"/>
      <c r="HY51" s="311"/>
      <c r="HZ51" s="311"/>
      <c r="IA51" s="311"/>
      <c r="IB51" s="311"/>
      <c r="IC51" s="311"/>
      <c r="ID51" s="311"/>
      <c r="IE51" s="311"/>
      <c r="IF51" s="311"/>
      <c r="IG51" s="311"/>
      <c r="IH51" s="311"/>
      <c r="II51" s="311"/>
      <c r="IJ51" s="311"/>
      <c r="IK51" s="311"/>
      <c r="IL51" s="311"/>
      <c r="IM51" s="311"/>
      <c r="IN51" s="311"/>
      <c r="IO51" s="311"/>
      <c r="IP51" s="311"/>
      <c r="IQ51" s="311"/>
      <c r="IR51" s="311"/>
      <c r="IS51" s="311"/>
      <c r="IT51" s="311"/>
      <c r="IU51" s="311"/>
      <c r="IV51" s="311"/>
    </row>
    <row r="52" spans="1:256" s="324" customFormat="1" ht="17.149999999999999" customHeight="1" x14ac:dyDescent="0.25">
      <c r="A52" s="311"/>
      <c r="B52" s="311"/>
      <c r="C52" s="326"/>
      <c r="D52" s="304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11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11"/>
      <c r="IC52" s="311"/>
      <c r="ID52" s="311"/>
      <c r="IE52" s="311"/>
      <c r="IF52" s="311"/>
      <c r="IG52" s="311"/>
      <c r="IH52" s="311"/>
      <c r="II52" s="311"/>
      <c r="IJ52" s="311"/>
      <c r="IK52" s="311"/>
      <c r="IL52" s="311"/>
      <c r="IM52" s="311"/>
      <c r="IN52" s="311"/>
      <c r="IO52" s="311"/>
      <c r="IP52" s="311"/>
      <c r="IQ52" s="311"/>
      <c r="IR52" s="311"/>
      <c r="IS52" s="311"/>
      <c r="IT52" s="311"/>
      <c r="IU52" s="311"/>
      <c r="IV52" s="311"/>
    </row>
    <row r="53" spans="1:256" s="324" customFormat="1" ht="17.149999999999999" customHeight="1" x14ac:dyDescent="0.25">
      <c r="A53" s="327" t="s">
        <v>602</v>
      </c>
      <c r="B53" s="327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  <c r="CO53" s="311"/>
      <c r="CP53" s="311"/>
      <c r="CQ53" s="311"/>
      <c r="CR53" s="311"/>
      <c r="CS53" s="311"/>
      <c r="CT53" s="311"/>
      <c r="CU53" s="311"/>
      <c r="CV53" s="311"/>
      <c r="CW53" s="311"/>
      <c r="CX53" s="311"/>
      <c r="CY53" s="311"/>
      <c r="CZ53" s="311"/>
      <c r="DA53" s="311"/>
      <c r="DB53" s="311"/>
      <c r="DC53" s="311"/>
      <c r="DD53" s="311"/>
      <c r="DE53" s="311"/>
      <c r="DF53" s="311"/>
      <c r="DG53" s="311"/>
      <c r="DH53" s="311"/>
      <c r="DI53" s="311"/>
      <c r="DJ53" s="311"/>
      <c r="DK53" s="311"/>
      <c r="DL53" s="311"/>
      <c r="DM53" s="311"/>
      <c r="DN53" s="311"/>
      <c r="DO53" s="311"/>
      <c r="DP53" s="311"/>
      <c r="DQ53" s="311"/>
      <c r="DR53" s="311"/>
      <c r="DS53" s="311"/>
      <c r="DT53" s="311"/>
      <c r="DU53" s="311"/>
      <c r="DV53" s="311"/>
      <c r="DW53" s="311"/>
      <c r="DX53" s="311"/>
      <c r="DY53" s="311"/>
      <c r="DZ53" s="311"/>
      <c r="EA53" s="311"/>
      <c r="EB53" s="311"/>
      <c r="EC53" s="311"/>
      <c r="ED53" s="311"/>
      <c r="EE53" s="311"/>
      <c r="EF53" s="311"/>
      <c r="EG53" s="311"/>
      <c r="EH53" s="311"/>
      <c r="EI53" s="311"/>
      <c r="EJ53" s="311"/>
      <c r="EK53" s="311"/>
      <c r="EL53" s="311"/>
      <c r="EM53" s="311"/>
      <c r="EN53" s="311"/>
      <c r="EO53" s="311"/>
      <c r="EP53" s="311"/>
      <c r="EQ53" s="311"/>
      <c r="ER53" s="311"/>
      <c r="ES53" s="311"/>
      <c r="ET53" s="311"/>
      <c r="EU53" s="311"/>
      <c r="EV53" s="311"/>
      <c r="EW53" s="311"/>
      <c r="EX53" s="311"/>
      <c r="EY53" s="311"/>
      <c r="EZ53" s="311"/>
      <c r="FA53" s="311"/>
      <c r="FB53" s="311"/>
      <c r="FC53" s="311"/>
      <c r="FD53" s="311"/>
      <c r="FE53" s="311"/>
      <c r="FF53" s="311"/>
      <c r="FG53" s="311"/>
      <c r="FH53" s="311"/>
      <c r="FI53" s="311"/>
      <c r="FJ53" s="311"/>
      <c r="FK53" s="311"/>
      <c r="FL53" s="311"/>
      <c r="FM53" s="311"/>
      <c r="FN53" s="311"/>
      <c r="FO53" s="311"/>
      <c r="FP53" s="311"/>
      <c r="FQ53" s="311"/>
      <c r="FR53" s="311"/>
      <c r="FS53" s="311"/>
      <c r="FT53" s="311"/>
      <c r="FU53" s="311"/>
      <c r="FV53" s="311"/>
      <c r="FW53" s="311"/>
      <c r="FX53" s="311"/>
      <c r="FY53" s="311"/>
      <c r="FZ53" s="311"/>
      <c r="GA53" s="311"/>
      <c r="GB53" s="311"/>
      <c r="GC53" s="311"/>
      <c r="GD53" s="311"/>
      <c r="GE53" s="311"/>
      <c r="GF53" s="311"/>
      <c r="GG53" s="311"/>
      <c r="GH53" s="311"/>
      <c r="GI53" s="311"/>
      <c r="GJ53" s="311"/>
      <c r="GK53" s="311"/>
      <c r="GL53" s="311"/>
      <c r="GM53" s="311"/>
      <c r="GN53" s="311"/>
      <c r="GO53" s="311"/>
      <c r="GP53" s="311"/>
      <c r="GQ53" s="311"/>
      <c r="GR53" s="311"/>
      <c r="GS53" s="311"/>
      <c r="GT53" s="311"/>
      <c r="GU53" s="311"/>
      <c r="GV53" s="311"/>
      <c r="GW53" s="311"/>
      <c r="GX53" s="311"/>
      <c r="GY53" s="311"/>
      <c r="GZ53" s="311"/>
      <c r="HA53" s="311"/>
      <c r="HB53" s="311"/>
      <c r="HC53" s="311"/>
      <c r="HD53" s="311"/>
      <c r="HE53" s="311"/>
      <c r="HF53" s="311"/>
      <c r="HG53" s="311"/>
      <c r="HH53" s="311"/>
      <c r="HI53" s="311"/>
      <c r="HJ53" s="311"/>
      <c r="HK53" s="311"/>
      <c r="HL53" s="311"/>
      <c r="HM53" s="311"/>
      <c r="HN53" s="311"/>
      <c r="HO53" s="311"/>
      <c r="HP53" s="311"/>
      <c r="HQ53" s="311"/>
      <c r="HR53" s="311"/>
      <c r="HS53" s="311"/>
      <c r="HT53" s="311"/>
      <c r="HU53" s="311"/>
      <c r="HV53" s="311"/>
      <c r="HW53" s="311"/>
      <c r="HX53" s="311"/>
      <c r="HY53" s="311"/>
      <c r="HZ53" s="311"/>
      <c r="IA53" s="311"/>
      <c r="IB53" s="311"/>
      <c r="IC53" s="311"/>
      <c r="ID53" s="311"/>
      <c r="IE53" s="311"/>
      <c r="IF53" s="311"/>
      <c r="IG53" s="311"/>
      <c r="IH53" s="311"/>
      <c r="II53" s="311"/>
      <c r="IJ53" s="311"/>
      <c r="IK53" s="311"/>
      <c r="IL53" s="311"/>
      <c r="IM53" s="311"/>
      <c r="IN53" s="311"/>
      <c r="IO53" s="311"/>
      <c r="IP53" s="311"/>
      <c r="IQ53" s="311"/>
      <c r="IR53" s="311"/>
      <c r="IS53" s="311"/>
      <c r="IT53" s="311"/>
      <c r="IU53" s="311"/>
      <c r="IV53" s="311"/>
    </row>
    <row r="54" spans="1:256" s="324" customFormat="1" ht="17.149999999999999" customHeight="1" x14ac:dyDescent="0.25">
      <c r="A54" s="328" t="s">
        <v>663</v>
      </c>
      <c r="B54" s="327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  <c r="CQ54" s="311"/>
      <c r="CR54" s="311"/>
      <c r="CS54" s="311"/>
      <c r="CT54" s="311"/>
      <c r="CU54" s="311"/>
      <c r="CV54" s="311"/>
      <c r="CW54" s="311"/>
      <c r="CX54" s="311"/>
      <c r="CY54" s="311"/>
      <c r="CZ54" s="311"/>
      <c r="DA54" s="311"/>
      <c r="DB54" s="311"/>
      <c r="DC54" s="311"/>
      <c r="DD54" s="311"/>
      <c r="DE54" s="311"/>
      <c r="DF54" s="311"/>
      <c r="DG54" s="311"/>
      <c r="DH54" s="311"/>
      <c r="DI54" s="311"/>
      <c r="DJ54" s="311"/>
      <c r="DK54" s="311"/>
      <c r="DL54" s="311"/>
      <c r="DM54" s="311"/>
      <c r="DN54" s="311"/>
      <c r="DO54" s="311"/>
      <c r="DP54" s="311"/>
      <c r="DQ54" s="311"/>
      <c r="DR54" s="311"/>
      <c r="DS54" s="311"/>
      <c r="DT54" s="311"/>
      <c r="DU54" s="311"/>
      <c r="DV54" s="311"/>
      <c r="DW54" s="311"/>
      <c r="DX54" s="311"/>
      <c r="DY54" s="311"/>
      <c r="DZ54" s="311"/>
      <c r="EA54" s="311"/>
      <c r="EB54" s="311"/>
      <c r="EC54" s="311"/>
      <c r="ED54" s="311"/>
      <c r="EE54" s="311"/>
      <c r="EF54" s="311"/>
      <c r="EG54" s="311"/>
      <c r="EH54" s="311"/>
      <c r="EI54" s="311"/>
      <c r="EJ54" s="311"/>
      <c r="EK54" s="311"/>
      <c r="EL54" s="311"/>
      <c r="EM54" s="311"/>
      <c r="EN54" s="311"/>
      <c r="EO54" s="311"/>
      <c r="EP54" s="311"/>
      <c r="EQ54" s="311"/>
      <c r="ER54" s="311"/>
      <c r="ES54" s="311"/>
      <c r="ET54" s="311"/>
      <c r="EU54" s="311"/>
      <c r="EV54" s="311"/>
      <c r="EW54" s="311"/>
      <c r="EX54" s="311"/>
      <c r="EY54" s="311"/>
      <c r="EZ54" s="311"/>
      <c r="FA54" s="311"/>
      <c r="FB54" s="311"/>
      <c r="FC54" s="311"/>
      <c r="FD54" s="311"/>
      <c r="FE54" s="311"/>
      <c r="FF54" s="311"/>
      <c r="FG54" s="311"/>
      <c r="FH54" s="311"/>
      <c r="FI54" s="311"/>
      <c r="FJ54" s="311"/>
      <c r="FK54" s="311"/>
      <c r="FL54" s="311"/>
      <c r="FM54" s="311"/>
      <c r="FN54" s="311"/>
      <c r="FO54" s="311"/>
      <c r="FP54" s="311"/>
      <c r="FQ54" s="311"/>
      <c r="FR54" s="311"/>
      <c r="FS54" s="311"/>
      <c r="FT54" s="311"/>
      <c r="FU54" s="311"/>
      <c r="FV54" s="311"/>
      <c r="FW54" s="311"/>
      <c r="FX54" s="311"/>
      <c r="FY54" s="311"/>
      <c r="FZ54" s="311"/>
      <c r="GA54" s="311"/>
      <c r="GB54" s="311"/>
      <c r="GC54" s="311"/>
      <c r="GD54" s="311"/>
      <c r="GE54" s="311"/>
      <c r="GF54" s="311"/>
      <c r="GG54" s="311"/>
      <c r="GH54" s="311"/>
      <c r="GI54" s="311"/>
      <c r="GJ54" s="311"/>
      <c r="GK54" s="311"/>
      <c r="GL54" s="311"/>
      <c r="GM54" s="311"/>
      <c r="GN54" s="311"/>
      <c r="GO54" s="311"/>
      <c r="GP54" s="311"/>
      <c r="GQ54" s="311"/>
      <c r="GR54" s="311"/>
      <c r="GS54" s="311"/>
      <c r="GT54" s="311"/>
      <c r="GU54" s="311"/>
      <c r="GV54" s="311"/>
      <c r="GW54" s="311"/>
      <c r="GX54" s="311"/>
      <c r="GY54" s="311"/>
      <c r="GZ54" s="311"/>
      <c r="HA54" s="311"/>
      <c r="HB54" s="311"/>
      <c r="HC54" s="311"/>
      <c r="HD54" s="311"/>
      <c r="HE54" s="311"/>
      <c r="HF54" s="311"/>
      <c r="HG54" s="311"/>
      <c r="HH54" s="311"/>
      <c r="HI54" s="311"/>
      <c r="HJ54" s="311"/>
      <c r="HK54" s="311"/>
      <c r="HL54" s="311"/>
      <c r="HM54" s="311"/>
      <c r="HN54" s="311"/>
      <c r="HO54" s="311"/>
      <c r="HP54" s="311"/>
      <c r="HQ54" s="311"/>
      <c r="HR54" s="311"/>
      <c r="HS54" s="311"/>
      <c r="HT54" s="311"/>
      <c r="HU54" s="311"/>
      <c r="HV54" s="311"/>
      <c r="HW54" s="311"/>
      <c r="HX54" s="311"/>
      <c r="HY54" s="311"/>
      <c r="HZ54" s="311"/>
      <c r="IA54" s="311"/>
      <c r="IB54" s="311"/>
      <c r="IC54" s="311"/>
      <c r="ID54" s="311"/>
      <c r="IE54" s="311"/>
      <c r="IF54" s="311"/>
      <c r="IG54" s="311"/>
      <c r="IH54" s="311"/>
      <c r="II54" s="311"/>
      <c r="IJ54" s="311"/>
      <c r="IK54" s="311"/>
      <c r="IL54" s="311"/>
      <c r="IM54" s="311"/>
      <c r="IN54" s="311"/>
      <c r="IO54" s="311"/>
      <c r="IP54" s="311"/>
      <c r="IQ54" s="311"/>
      <c r="IR54" s="311"/>
      <c r="IS54" s="311"/>
      <c r="IT54" s="311"/>
      <c r="IU54" s="311"/>
      <c r="IV54" s="311"/>
    </row>
    <row r="55" spans="1:256" s="324" customFormat="1" ht="17.149999999999999" customHeight="1" x14ac:dyDescent="0.25">
      <c r="A55" s="328" t="s">
        <v>664</v>
      </c>
      <c r="B55" s="327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  <c r="CQ55" s="311"/>
      <c r="CR55" s="311"/>
      <c r="CS55" s="311"/>
      <c r="CT55" s="311"/>
      <c r="CU55" s="311"/>
      <c r="CV55" s="311"/>
      <c r="CW55" s="311"/>
      <c r="CX55" s="311"/>
      <c r="CY55" s="311"/>
      <c r="CZ55" s="311"/>
      <c r="DA55" s="311"/>
      <c r="DB55" s="311"/>
      <c r="DC55" s="311"/>
      <c r="DD55" s="311"/>
      <c r="DE55" s="311"/>
      <c r="DF55" s="311"/>
      <c r="DG55" s="311"/>
      <c r="DH55" s="311"/>
      <c r="DI55" s="311"/>
      <c r="DJ55" s="311"/>
      <c r="DK55" s="311"/>
      <c r="DL55" s="311"/>
      <c r="DM55" s="311"/>
      <c r="DN55" s="311"/>
      <c r="DO55" s="311"/>
      <c r="DP55" s="311"/>
      <c r="DQ55" s="311"/>
      <c r="DR55" s="311"/>
      <c r="DS55" s="311"/>
      <c r="DT55" s="311"/>
      <c r="DU55" s="311"/>
      <c r="DV55" s="311"/>
      <c r="DW55" s="311"/>
      <c r="DX55" s="311"/>
      <c r="DY55" s="311"/>
      <c r="DZ55" s="311"/>
      <c r="EA55" s="311"/>
      <c r="EB55" s="311"/>
      <c r="EC55" s="311"/>
      <c r="ED55" s="311"/>
      <c r="EE55" s="311"/>
      <c r="EF55" s="311"/>
      <c r="EG55" s="311"/>
      <c r="EH55" s="311"/>
      <c r="EI55" s="311"/>
      <c r="EJ55" s="311"/>
      <c r="EK55" s="311"/>
      <c r="EL55" s="311"/>
      <c r="EM55" s="311"/>
      <c r="EN55" s="311"/>
      <c r="EO55" s="311"/>
      <c r="EP55" s="311"/>
      <c r="EQ55" s="311"/>
      <c r="ER55" s="311"/>
      <c r="ES55" s="311"/>
      <c r="ET55" s="311"/>
      <c r="EU55" s="311"/>
      <c r="EV55" s="311"/>
      <c r="EW55" s="311"/>
      <c r="EX55" s="311"/>
      <c r="EY55" s="311"/>
      <c r="EZ55" s="311"/>
      <c r="FA55" s="311"/>
      <c r="FB55" s="311"/>
      <c r="FC55" s="311"/>
      <c r="FD55" s="311"/>
      <c r="FE55" s="311"/>
      <c r="FF55" s="311"/>
      <c r="FG55" s="311"/>
      <c r="FH55" s="311"/>
      <c r="FI55" s="311"/>
      <c r="FJ55" s="311"/>
      <c r="FK55" s="311"/>
      <c r="FL55" s="311"/>
      <c r="FM55" s="311"/>
      <c r="FN55" s="311"/>
      <c r="FO55" s="311"/>
      <c r="FP55" s="311"/>
      <c r="FQ55" s="311"/>
      <c r="FR55" s="311"/>
      <c r="FS55" s="311"/>
      <c r="FT55" s="311"/>
      <c r="FU55" s="311"/>
      <c r="FV55" s="311"/>
      <c r="FW55" s="311"/>
      <c r="FX55" s="311"/>
      <c r="FY55" s="311"/>
      <c r="FZ55" s="311"/>
      <c r="GA55" s="311"/>
      <c r="GB55" s="311"/>
      <c r="GC55" s="311"/>
      <c r="GD55" s="311"/>
      <c r="GE55" s="311"/>
      <c r="GF55" s="311"/>
      <c r="GG55" s="311"/>
      <c r="GH55" s="311"/>
      <c r="GI55" s="311"/>
      <c r="GJ55" s="311"/>
      <c r="GK55" s="311"/>
      <c r="GL55" s="311"/>
      <c r="GM55" s="311"/>
      <c r="GN55" s="311"/>
      <c r="GO55" s="311"/>
      <c r="GP55" s="311"/>
      <c r="GQ55" s="311"/>
      <c r="GR55" s="311"/>
      <c r="GS55" s="311"/>
      <c r="GT55" s="311"/>
      <c r="GU55" s="311"/>
      <c r="GV55" s="311"/>
      <c r="GW55" s="311"/>
      <c r="GX55" s="311"/>
      <c r="GY55" s="311"/>
      <c r="GZ55" s="311"/>
      <c r="HA55" s="311"/>
      <c r="HB55" s="311"/>
      <c r="HC55" s="311"/>
      <c r="HD55" s="311"/>
      <c r="HE55" s="311"/>
      <c r="HF55" s="311"/>
      <c r="HG55" s="311"/>
      <c r="HH55" s="311"/>
      <c r="HI55" s="311"/>
      <c r="HJ55" s="311"/>
      <c r="HK55" s="311"/>
      <c r="HL55" s="311"/>
      <c r="HM55" s="311"/>
      <c r="HN55" s="311"/>
      <c r="HO55" s="311"/>
      <c r="HP55" s="311"/>
      <c r="HQ55" s="311"/>
      <c r="HR55" s="311"/>
      <c r="HS55" s="311"/>
      <c r="HT55" s="311"/>
      <c r="HU55" s="311"/>
      <c r="HV55" s="311"/>
      <c r="HW55" s="311"/>
      <c r="HX55" s="311"/>
      <c r="HY55" s="311"/>
      <c r="HZ55" s="311"/>
      <c r="IA55" s="311"/>
      <c r="IB55" s="311"/>
      <c r="IC55" s="311"/>
      <c r="ID55" s="311"/>
      <c r="IE55" s="311"/>
      <c r="IF55" s="311"/>
      <c r="IG55" s="311"/>
      <c r="IH55" s="311"/>
      <c r="II55" s="311"/>
      <c r="IJ55" s="311"/>
      <c r="IK55" s="311"/>
      <c r="IL55" s="311"/>
      <c r="IM55" s="311"/>
      <c r="IN55" s="311"/>
      <c r="IO55" s="311"/>
      <c r="IP55" s="311"/>
      <c r="IQ55" s="311"/>
      <c r="IR55" s="311"/>
      <c r="IS55" s="311"/>
      <c r="IT55" s="311"/>
      <c r="IU55" s="311"/>
      <c r="IV55" s="311"/>
    </row>
    <row r="56" spans="1:256" s="324" customFormat="1" ht="17.149999999999999" customHeight="1" x14ac:dyDescent="0.25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311"/>
      <c r="AC56" s="311"/>
      <c r="AD56" s="311"/>
      <c r="AE56" s="311"/>
      <c r="AF56" s="311"/>
      <c r="AG56" s="311"/>
      <c r="AH56" s="311"/>
      <c r="AI56" s="311"/>
      <c r="AJ56" s="311"/>
      <c r="AK56" s="311"/>
      <c r="AL56" s="311"/>
      <c r="AM56" s="311"/>
      <c r="AN56" s="311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1"/>
      <c r="AZ56" s="311"/>
      <c r="BA56" s="311"/>
      <c r="BB56" s="311"/>
      <c r="BC56" s="311"/>
      <c r="BD56" s="311"/>
      <c r="BE56" s="311"/>
      <c r="BF56" s="311"/>
      <c r="BG56" s="311"/>
      <c r="BH56" s="311"/>
      <c r="BI56" s="311"/>
      <c r="BJ56" s="311"/>
      <c r="BK56" s="311"/>
      <c r="BL56" s="311"/>
      <c r="BM56" s="311"/>
      <c r="BN56" s="311"/>
      <c r="BO56" s="311"/>
      <c r="BP56" s="311"/>
      <c r="BQ56" s="311"/>
      <c r="BR56" s="311"/>
      <c r="BS56" s="311"/>
      <c r="BT56" s="311"/>
      <c r="BU56" s="311"/>
      <c r="BV56" s="311"/>
      <c r="BW56" s="311"/>
      <c r="BX56" s="311"/>
      <c r="BY56" s="311"/>
      <c r="BZ56" s="311"/>
      <c r="CA56" s="311"/>
      <c r="CB56" s="311"/>
      <c r="CC56" s="311"/>
      <c r="CD56" s="311"/>
      <c r="CE56" s="311"/>
      <c r="CF56" s="311"/>
      <c r="CG56" s="311"/>
      <c r="CH56" s="311"/>
      <c r="CI56" s="311"/>
      <c r="CJ56" s="311"/>
      <c r="CK56" s="311"/>
      <c r="CL56" s="311"/>
      <c r="CM56" s="311"/>
      <c r="CN56" s="311"/>
      <c r="CO56" s="311"/>
      <c r="CP56" s="311"/>
      <c r="CQ56" s="311"/>
      <c r="CR56" s="311"/>
      <c r="CS56" s="311"/>
      <c r="CT56" s="311"/>
      <c r="CU56" s="311"/>
      <c r="CV56" s="311"/>
      <c r="CW56" s="311"/>
      <c r="CX56" s="311"/>
      <c r="CY56" s="311"/>
      <c r="CZ56" s="311"/>
      <c r="DA56" s="311"/>
      <c r="DB56" s="311"/>
      <c r="DC56" s="311"/>
      <c r="DD56" s="311"/>
      <c r="DE56" s="311"/>
      <c r="DF56" s="311"/>
      <c r="DG56" s="311"/>
      <c r="DH56" s="311"/>
      <c r="DI56" s="311"/>
      <c r="DJ56" s="311"/>
      <c r="DK56" s="311"/>
      <c r="DL56" s="311"/>
      <c r="DM56" s="311"/>
      <c r="DN56" s="311"/>
      <c r="DO56" s="311"/>
      <c r="DP56" s="311"/>
      <c r="DQ56" s="311"/>
      <c r="DR56" s="311"/>
      <c r="DS56" s="311"/>
      <c r="DT56" s="311"/>
      <c r="DU56" s="311"/>
      <c r="DV56" s="311"/>
      <c r="DW56" s="311"/>
      <c r="DX56" s="311"/>
      <c r="DY56" s="311"/>
      <c r="DZ56" s="311"/>
      <c r="EA56" s="311"/>
      <c r="EB56" s="311"/>
      <c r="EC56" s="311"/>
      <c r="ED56" s="311"/>
      <c r="EE56" s="311"/>
      <c r="EF56" s="311"/>
      <c r="EG56" s="311"/>
      <c r="EH56" s="311"/>
      <c r="EI56" s="311"/>
      <c r="EJ56" s="311"/>
      <c r="EK56" s="311"/>
      <c r="EL56" s="311"/>
      <c r="EM56" s="311"/>
      <c r="EN56" s="311"/>
      <c r="EO56" s="311"/>
      <c r="EP56" s="311"/>
      <c r="EQ56" s="311"/>
      <c r="ER56" s="311"/>
      <c r="ES56" s="311"/>
      <c r="ET56" s="311"/>
      <c r="EU56" s="311"/>
      <c r="EV56" s="311"/>
      <c r="EW56" s="311"/>
      <c r="EX56" s="311"/>
      <c r="EY56" s="311"/>
      <c r="EZ56" s="311"/>
      <c r="FA56" s="311"/>
      <c r="FB56" s="311"/>
      <c r="FC56" s="311"/>
      <c r="FD56" s="311"/>
      <c r="FE56" s="311"/>
      <c r="FF56" s="311"/>
      <c r="FG56" s="311"/>
      <c r="FH56" s="311"/>
      <c r="FI56" s="311"/>
      <c r="FJ56" s="311"/>
      <c r="FK56" s="311"/>
      <c r="FL56" s="311"/>
      <c r="FM56" s="311"/>
      <c r="FN56" s="311"/>
      <c r="FO56" s="311"/>
      <c r="FP56" s="311"/>
      <c r="FQ56" s="311"/>
      <c r="FR56" s="311"/>
      <c r="FS56" s="311"/>
      <c r="FT56" s="311"/>
      <c r="FU56" s="311"/>
      <c r="FV56" s="311"/>
      <c r="FW56" s="311"/>
      <c r="FX56" s="311"/>
      <c r="FY56" s="311"/>
      <c r="FZ56" s="311"/>
      <c r="GA56" s="311"/>
      <c r="GB56" s="311"/>
      <c r="GC56" s="311"/>
      <c r="GD56" s="311"/>
      <c r="GE56" s="311"/>
      <c r="GF56" s="311"/>
      <c r="GG56" s="311"/>
      <c r="GH56" s="311"/>
      <c r="GI56" s="311"/>
      <c r="GJ56" s="311"/>
      <c r="GK56" s="311"/>
      <c r="GL56" s="311"/>
      <c r="GM56" s="311"/>
      <c r="GN56" s="311"/>
      <c r="GO56" s="311"/>
      <c r="GP56" s="311"/>
      <c r="GQ56" s="311"/>
      <c r="GR56" s="311"/>
      <c r="GS56" s="311"/>
      <c r="GT56" s="311"/>
      <c r="GU56" s="311"/>
      <c r="GV56" s="311"/>
      <c r="GW56" s="311"/>
      <c r="GX56" s="311"/>
      <c r="GY56" s="311"/>
      <c r="GZ56" s="311"/>
      <c r="HA56" s="311"/>
      <c r="HB56" s="311"/>
      <c r="HC56" s="311"/>
      <c r="HD56" s="311"/>
      <c r="HE56" s="311"/>
      <c r="HF56" s="311"/>
      <c r="HG56" s="311"/>
      <c r="HH56" s="311"/>
      <c r="HI56" s="311"/>
      <c r="HJ56" s="311"/>
      <c r="HK56" s="311"/>
      <c r="HL56" s="311"/>
      <c r="HM56" s="311"/>
      <c r="HN56" s="311"/>
      <c r="HO56" s="311"/>
      <c r="HP56" s="311"/>
      <c r="HQ56" s="311"/>
      <c r="HR56" s="311"/>
      <c r="HS56" s="311"/>
      <c r="HT56" s="311"/>
      <c r="HU56" s="311"/>
      <c r="HV56" s="311"/>
      <c r="HW56" s="311"/>
      <c r="HX56" s="311"/>
      <c r="HY56" s="311"/>
      <c r="HZ56" s="311"/>
      <c r="IA56" s="311"/>
      <c r="IB56" s="311"/>
      <c r="IC56" s="311"/>
      <c r="ID56" s="311"/>
      <c r="IE56" s="311"/>
      <c r="IF56" s="311"/>
      <c r="IG56" s="311"/>
      <c r="IH56" s="311"/>
      <c r="II56" s="311"/>
      <c r="IJ56" s="311"/>
      <c r="IK56" s="311"/>
      <c r="IL56" s="311"/>
      <c r="IM56" s="311"/>
      <c r="IN56" s="311"/>
      <c r="IO56" s="311"/>
      <c r="IP56" s="311"/>
      <c r="IQ56" s="311"/>
      <c r="IR56" s="311"/>
      <c r="IS56" s="311"/>
      <c r="IT56" s="311"/>
      <c r="IU56" s="311"/>
      <c r="IV56" s="311"/>
    </row>
    <row r="57" spans="1:256" s="324" customFormat="1" ht="17.149999999999999" customHeight="1" x14ac:dyDescent="0.25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11"/>
      <c r="AH57" s="311"/>
      <c r="AI57" s="311"/>
      <c r="AJ57" s="311"/>
      <c r="AK57" s="311"/>
      <c r="AL57" s="311"/>
      <c r="AM57" s="311"/>
      <c r="AN57" s="311"/>
      <c r="AO57" s="311"/>
      <c r="AP57" s="311"/>
      <c r="AQ57" s="311"/>
      <c r="AR57" s="311"/>
      <c r="AS57" s="311"/>
      <c r="AT57" s="311"/>
      <c r="AU57" s="311"/>
      <c r="AV57" s="311"/>
      <c r="AW57" s="311"/>
      <c r="AX57" s="311"/>
      <c r="AY57" s="311"/>
      <c r="AZ57" s="311"/>
      <c r="BA57" s="311"/>
      <c r="BB57" s="311"/>
      <c r="BC57" s="311"/>
      <c r="BD57" s="311"/>
      <c r="BE57" s="311"/>
      <c r="BF57" s="311"/>
      <c r="BG57" s="311"/>
      <c r="BH57" s="311"/>
      <c r="BI57" s="311"/>
      <c r="BJ57" s="311"/>
      <c r="BK57" s="311"/>
      <c r="BL57" s="311"/>
      <c r="BM57" s="311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1"/>
      <c r="BY57" s="311"/>
      <c r="BZ57" s="311"/>
      <c r="CA57" s="311"/>
      <c r="CB57" s="311"/>
      <c r="CC57" s="311"/>
      <c r="CD57" s="311"/>
      <c r="CE57" s="311"/>
      <c r="CF57" s="311"/>
      <c r="CG57" s="311"/>
      <c r="CH57" s="311"/>
      <c r="CI57" s="311"/>
      <c r="CJ57" s="311"/>
      <c r="CK57" s="311"/>
      <c r="CL57" s="311"/>
      <c r="CM57" s="311"/>
      <c r="CN57" s="311"/>
      <c r="CO57" s="311"/>
      <c r="CP57" s="311"/>
      <c r="CQ57" s="311"/>
      <c r="CR57" s="311"/>
      <c r="CS57" s="311"/>
      <c r="CT57" s="311"/>
      <c r="CU57" s="311"/>
      <c r="CV57" s="311"/>
      <c r="CW57" s="311"/>
      <c r="CX57" s="311"/>
      <c r="CY57" s="311"/>
      <c r="CZ57" s="311"/>
      <c r="DA57" s="311"/>
      <c r="DB57" s="311"/>
      <c r="DC57" s="311"/>
      <c r="DD57" s="311"/>
      <c r="DE57" s="311"/>
      <c r="DF57" s="311"/>
      <c r="DG57" s="311"/>
      <c r="DH57" s="311"/>
      <c r="DI57" s="311"/>
      <c r="DJ57" s="311"/>
      <c r="DK57" s="311"/>
      <c r="DL57" s="311"/>
      <c r="DM57" s="311"/>
      <c r="DN57" s="311"/>
      <c r="DO57" s="311"/>
      <c r="DP57" s="311"/>
      <c r="DQ57" s="311"/>
      <c r="DR57" s="311"/>
      <c r="DS57" s="311"/>
      <c r="DT57" s="311"/>
      <c r="DU57" s="311"/>
      <c r="DV57" s="311"/>
      <c r="DW57" s="311"/>
      <c r="DX57" s="311"/>
      <c r="DY57" s="311"/>
      <c r="DZ57" s="311"/>
      <c r="EA57" s="311"/>
      <c r="EB57" s="311"/>
      <c r="EC57" s="311"/>
      <c r="ED57" s="311"/>
      <c r="EE57" s="311"/>
      <c r="EF57" s="311"/>
      <c r="EG57" s="311"/>
      <c r="EH57" s="311"/>
      <c r="EI57" s="311"/>
      <c r="EJ57" s="311"/>
      <c r="EK57" s="311"/>
      <c r="EL57" s="311"/>
      <c r="EM57" s="311"/>
      <c r="EN57" s="311"/>
      <c r="EO57" s="311"/>
      <c r="EP57" s="311"/>
      <c r="EQ57" s="311"/>
      <c r="ER57" s="311"/>
      <c r="ES57" s="311"/>
      <c r="ET57" s="311"/>
      <c r="EU57" s="311"/>
      <c r="EV57" s="311"/>
      <c r="EW57" s="311"/>
      <c r="EX57" s="311"/>
      <c r="EY57" s="311"/>
      <c r="EZ57" s="311"/>
      <c r="FA57" s="311"/>
      <c r="FB57" s="311"/>
      <c r="FC57" s="311"/>
      <c r="FD57" s="311"/>
      <c r="FE57" s="311"/>
      <c r="FF57" s="311"/>
      <c r="FG57" s="311"/>
      <c r="FH57" s="311"/>
      <c r="FI57" s="311"/>
      <c r="FJ57" s="311"/>
      <c r="FK57" s="311"/>
      <c r="FL57" s="311"/>
      <c r="FM57" s="311"/>
      <c r="FN57" s="311"/>
      <c r="FO57" s="311"/>
      <c r="FP57" s="311"/>
      <c r="FQ57" s="311"/>
      <c r="FR57" s="311"/>
      <c r="FS57" s="311"/>
      <c r="FT57" s="311"/>
      <c r="FU57" s="311"/>
      <c r="FV57" s="311"/>
      <c r="FW57" s="311"/>
      <c r="FX57" s="311"/>
      <c r="FY57" s="311"/>
      <c r="FZ57" s="311"/>
      <c r="GA57" s="311"/>
      <c r="GB57" s="311"/>
      <c r="GC57" s="311"/>
      <c r="GD57" s="311"/>
      <c r="GE57" s="311"/>
      <c r="GF57" s="311"/>
      <c r="GG57" s="311"/>
      <c r="GH57" s="311"/>
      <c r="GI57" s="311"/>
      <c r="GJ57" s="311"/>
      <c r="GK57" s="311"/>
      <c r="GL57" s="311"/>
      <c r="GM57" s="311"/>
      <c r="GN57" s="311"/>
      <c r="GO57" s="311"/>
      <c r="GP57" s="311"/>
      <c r="GQ57" s="311"/>
      <c r="GR57" s="311"/>
      <c r="GS57" s="311"/>
      <c r="GT57" s="311"/>
      <c r="GU57" s="311"/>
      <c r="GV57" s="311"/>
      <c r="GW57" s="311"/>
      <c r="GX57" s="311"/>
      <c r="GY57" s="311"/>
      <c r="GZ57" s="311"/>
      <c r="HA57" s="311"/>
      <c r="HB57" s="311"/>
      <c r="HC57" s="311"/>
      <c r="HD57" s="311"/>
      <c r="HE57" s="311"/>
      <c r="HF57" s="311"/>
      <c r="HG57" s="311"/>
      <c r="HH57" s="311"/>
      <c r="HI57" s="311"/>
      <c r="HJ57" s="311"/>
      <c r="HK57" s="311"/>
      <c r="HL57" s="311"/>
      <c r="HM57" s="311"/>
      <c r="HN57" s="311"/>
      <c r="HO57" s="311"/>
      <c r="HP57" s="311"/>
      <c r="HQ57" s="311"/>
      <c r="HR57" s="311"/>
      <c r="HS57" s="311"/>
      <c r="HT57" s="311"/>
      <c r="HU57" s="311"/>
      <c r="HV57" s="311"/>
      <c r="HW57" s="311"/>
      <c r="HX57" s="311"/>
      <c r="HY57" s="311"/>
      <c r="HZ57" s="311"/>
      <c r="IA57" s="311"/>
      <c r="IB57" s="311"/>
      <c r="IC57" s="311"/>
      <c r="ID57" s="311"/>
      <c r="IE57" s="311"/>
      <c r="IF57" s="311"/>
      <c r="IG57" s="311"/>
      <c r="IH57" s="311"/>
      <c r="II57" s="311"/>
      <c r="IJ57" s="311"/>
      <c r="IK57" s="311"/>
      <c r="IL57" s="311"/>
      <c r="IM57" s="311"/>
      <c r="IN57" s="311"/>
      <c r="IO57" s="311"/>
      <c r="IP57" s="311"/>
      <c r="IQ57" s="311"/>
      <c r="IR57" s="311"/>
      <c r="IS57" s="311"/>
      <c r="IT57" s="311"/>
      <c r="IU57" s="311"/>
      <c r="IV57" s="311"/>
    </row>
    <row r="58" spans="1:256" s="324" customFormat="1" ht="17.149999999999999" customHeight="1" x14ac:dyDescent="0.25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  <c r="AE58" s="311"/>
      <c r="AF58" s="311"/>
      <c r="AG58" s="311"/>
      <c r="AH58" s="311"/>
      <c r="AI58" s="311"/>
      <c r="AJ58" s="311"/>
      <c r="AK58" s="311"/>
      <c r="AL58" s="311"/>
      <c r="AM58" s="311"/>
      <c r="AN58" s="311"/>
      <c r="AO58" s="311"/>
      <c r="AP58" s="311"/>
      <c r="AQ58" s="311"/>
      <c r="AR58" s="311"/>
      <c r="AS58" s="311"/>
      <c r="AT58" s="311"/>
      <c r="AU58" s="311"/>
      <c r="AV58" s="311"/>
      <c r="AW58" s="311"/>
      <c r="AX58" s="311"/>
      <c r="AY58" s="311"/>
      <c r="AZ58" s="311"/>
      <c r="BA58" s="311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  <c r="BL58" s="311"/>
      <c r="BM58" s="311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1"/>
      <c r="BY58" s="311"/>
      <c r="BZ58" s="311"/>
      <c r="CA58" s="311"/>
      <c r="CB58" s="311"/>
      <c r="CC58" s="311"/>
      <c r="CD58" s="311"/>
      <c r="CE58" s="311"/>
      <c r="CF58" s="311"/>
      <c r="CG58" s="311"/>
      <c r="CH58" s="311"/>
      <c r="CI58" s="311"/>
      <c r="CJ58" s="311"/>
      <c r="CK58" s="311"/>
      <c r="CL58" s="311"/>
      <c r="CM58" s="311"/>
      <c r="CN58" s="311"/>
      <c r="CO58" s="311"/>
      <c r="CP58" s="311"/>
      <c r="CQ58" s="311"/>
      <c r="CR58" s="311"/>
      <c r="CS58" s="311"/>
      <c r="CT58" s="311"/>
      <c r="CU58" s="311"/>
      <c r="CV58" s="311"/>
      <c r="CW58" s="311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11"/>
      <c r="DL58" s="311"/>
      <c r="DM58" s="311"/>
      <c r="DN58" s="311"/>
      <c r="DO58" s="311"/>
      <c r="DP58" s="311"/>
      <c r="DQ58" s="311"/>
      <c r="DR58" s="311"/>
      <c r="DS58" s="311"/>
      <c r="DT58" s="311"/>
      <c r="DU58" s="311"/>
      <c r="DV58" s="311"/>
      <c r="DW58" s="311"/>
      <c r="DX58" s="311"/>
      <c r="DY58" s="311"/>
      <c r="DZ58" s="311"/>
      <c r="EA58" s="311"/>
      <c r="EB58" s="311"/>
      <c r="EC58" s="311"/>
      <c r="ED58" s="311"/>
      <c r="EE58" s="311"/>
      <c r="EF58" s="311"/>
      <c r="EG58" s="311"/>
      <c r="EH58" s="311"/>
      <c r="EI58" s="311"/>
      <c r="EJ58" s="311"/>
      <c r="EK58" s="311"/>
      <c r="EL58" s="311"/>
      <c r="EM58" s="311"/>
      <c r="EN58" s="311"/>
      <c r="EO58" s="311"/>
      <c r="EP58" s="311"/>
      <c r="EQ58" s="311"/>
      <c r="ER58" s="311"/>
      <c r="ES58" s="311"/>
      <c r="ET58" s="311"/>
      <c r="EU58" s="311"/>
      <c r="EV58" s="311"/>
      <c r="EW58" s="311"/>
      <c r="EX58" s="311"/>
      <c r="EY58" s="311"/>
      <c r="EZ58" s="311"/>
      <c r="FA58" s="311"/>
      <c r="FB58" s="311"/>
      <c r="FC58" s="311"/>
      <c r="FD58" s="311"/>
      <c r="FE58" s="311"/>
      <c r="FF58" s="311"/>
      <c r="FG58" s="311"/>
      <c r="FH58" s="311"/>
      <c r="FI58" s="311"/>
      <c r="FJ58" s="311"/>
      <c r="FK58" s="311"/>
      <c r="FL58" s="311"/>
      <c r="FM58" s="311"/>
      <c r="FN58" s="311"/>
      <c r="FO58" s="311"/>
      <c r="FP58" s="311"/>
      <c r="FQ58" s="311"/>
      <c r="FR58" s="311"/>
      <c r="FS58" s="311"/>
      <c r="FT58" s="311"/>
      <c r="FU58" s="311"/>
      <c r="FV58" s="311"/>
      <c r="FW58" s="311"/>
      <c r="FX58" s="311"/>
      <c r="FY58" s="311"/>
      <c r="FZ58" s="311"/>
      <c r="GA58" s="311"/>
      <c r="GB58" s="311"/>
      <c r="GC58" s="311"/>
      <c r="GD58" s="311"/>
      <c r="GE58" s="311"/>
      <c r="GF58" s="311"/>
      <c r="GG58" s="311"/>
      <c r="GH58" s="311"/>
      <c r="GI58" s="311"/>
      <c r="GJ58" s="311"/>
      <c r="GK58" s="311"/>
      <c r="GL58" s="311"/>
      <c r="GM58" s="311"/>
      <c r="GN58" s="311"/>
      <c r="GO58" s="311"/>
      <c r="GP58" s="311"/>
      <c r="GQ58" s="311"/>
      <c r="GR58" s="311"/>
      <c r="GS58" s="311"/>
      <c r="GT58" s="311"/>
      <c r="GU58" s="311"/>
      <c r="GV58" s="311"/>
      <c r="GW58" s="311"/>
      <c r="GX58" s="311"/>
      <c r="GY58" s="311"/>
      <c r="GZ58" s="311"/>
      <c r="HA58" s="311"/>
      <c r="HB58" s="311"/>
      <c r="HC58" s="311"/>
      <c r="HD58" s="311"/>
      <c r="HE58" s="311"/>
      <c r="HF58" s="311"/>
      <c r="HG58" s="311"/>
      <c r="HH58" s="311"/>
      <c r="HI58" s="311"/>
      <c r="HJ58" s="311"/>
      <c r="HK58" s="311"/>
      <c r="HL58" s="311"/>
      <c r="HM58" s="311"/>
      <c r="HN58" s="311"/>
      <c r="HO58" s="311"/>
      <c r="HP58" s="311"/>
      <c r="HQ58" s="311"/>
      <c r="HR58" s="311"/>
      <c r="HS58" s="311"/>
      <c r="HT58" s="311"/>
      <c r="HU58" s="311"/>
      <c r="HV58" s="311"/>
      <c r="HW58" s="311"/>
      <c r="HX58" s="311"/>
      <c r="HY58" s="311"/>
      <c r="HZ58" s="311"/>
      <c r="IA58" s="311"/>
      <c r="IB58" s="311"/>
      <c r="IC58" s="311"/>
      <c r="ID58" s="311"/>
      <c r="IE58" s="311"/>
      <c r="IF58" s="311"/>
      <c r="IG58" s="311"/>
      <c r="IH58" s="311"/>
      <c r="II58" s="311"/>
      <c r="IJ58" s="311"/>
      <c r="IK58" s="311"/>
      <c r="IL58" s="311"/>
      <c r="IM58" s="311"/>
      <c r="IN58" s="311"/>
      <c r="IO58" s="311"/>
      <c r="IP58" s="311"/>
      <c r="IQ58" s="311"/>
      <c r="IR58" s="311"/>
      <c r="IS58" s="311"/>
      <c r="IT58" s="311"/>
      <c r="IU58" s="311"/>
      <c r="IV58" s="311"/>
    </row>
    <row r="59" spans="1:256" s="324" customFormat="1" ht="17.149999999999999" customHeight="1" x14ac:dyDescent="0.25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1"/>
      <c r="AZ59" s="311"/>
      <c r="BA59" s="311"/>
      <c r="BB59" s="311"/>
      <c r="BC59" s="311"/>
      <c r="BD59" s="311"/>
      <c r="BE59" s="311"/>
      <c r="BF59" s="311"/>
      <c r="BG59" s="311"/>
      <c r="BH59" s="311"/>
      <c r="BI59" s="311"/>
      <c r="BJ59" s="311"/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311"/>
      <c r="CD59" s="311"/>
      <c r="CE59" s="311"/>
      <c r="CF59" s="311"/>
      <c r="CG59" s="311"/>
      <c r="CH59" s="311"/>
      <c r="CI59" s="311"/>
      <c r="CJ59" s="311"/>
      <c r="CK59" s="311"/>
      <c r="CL59" s="311"/>
      <c r="CM59" s="311"/>
      <c r="CN59" s="311"/>
      <c r="CO59" s="311"/>
      <c r="CP59" s="311"/>
      <c r="CQ59" s="311"/>
      <c r="CR59" s="311"/>
      <c r="CS59" s="311"/>
      <c r="CT59" s="311"/>
      <c r="CU59" s="311"/>
      <c r="CV59" s="311"/>
      <c r="CW59" s="311"/>
      <c r="CX59" s="311"/>
      <c r="CY59" s="311"/>
      <c r="CZ59" s="311"/>
      <c r="DA59" s="311"/>
      <c r="DB59" s="311"/>
      <c r="DC59" s="311"/>
      <c r="DD59" s="311"/>
      <c r="DE59" s="311"/>
      <c r="DF59" s="311"/>
      <c r="DG59" s="311"/>
      <c r="DH59" s="311"/>
      <c r="DI59" s="311"/>
      <c r="DJ59" s="311"/>
      <c r="DK59" s="311"/>
      <c r="DL59" s="311"/>
      <c r="DM59" s="311"/>
      <c r="DN59" s="311"/>
      <c r="DO59" s="311"/>
      <c r="DP59" s="311"/>
      <c r="DQ59" s="311"/>
      <c r="DR59" s="311"/>
      <c r="DS59" s="311"/>
      <c r="DT59" s="311"/>
      <c r="DU59" s="311"/>
      <c r="DV59" s="311"/>
      <c r="DW59" s="311"/>
      <c r="DX59" s="311"/>
      <c r="DY59" s="311"/>
      <c r="DZ59" s="311"/>
      <c r="EA59" s="311"/>
      <c r="EB59" s="311"/>
      <c r="EC59" s="311"/>
      <c r="ED59" s="311"/>
      <c r="EE59" s="311"/>
      <c r="EF59" s="311"/>
      <c r="EG59" s="311"/>
      <c r="EH59" s="311"/>
      <c r="EI59" s="311"/>
      <c r="EJ59" s="311"/>
      <c r="EK59" s="311"/>
      <c r="EL59" s="311"/>
      <c r="EM59" s="311"/>
      <c r="EN59" s="311"/>
      <c r="EO59" s="311"/>
      <c r="EP59" s="311"/>
      <c r="EQ59" s="311"/>
      <c r="ER59" s="311"/>
      <c r="ES59" s="311"/>
      <c r="ET59" s="311"/>
      <c r="EU59" s="311"/>
      <c r="EV59" s="311"/>
      <c r="EW59" s="311"/>
      <c r="EX59" s="311"/>
      <c r="EY59" s="311"/>
      <c r="EZ59" s="311"/>
      <c r="FA59" s="311"/>
      <c r="FB59" s="311"/>
      <c r="FC59" s="311"/>
      <c r="FD59" s="311"/>
      <c r="FE59" s="311"/>
      <c r="FF59" s="311"/>
      <c r="FG59" s="311"/>
      <c r="FH59" s="311"/>
      <c r="FI59" s="311"/>
      <c r="FJ59" s="311"/>
      <c r="FK59" s="311"/>
      <c r="FL59" s="311"/>
      <c r="FM59" s="311"/>
      <c r="FN59" s="311"/>
      <c r="FO59" s="311"/>
      <c r="FP59" s="311"/>
      <c r="FQ59" s="311"/>
      <c r="FR59" s="311"/>
      <c r="FS59" s="311"/>
      <c r="FT59" s="311"/>
      <c r="FU59" s="311"/>
      <c r="FV59" s="311"/>
      <c r="FW59" s="311"/>
      <c r="FX59" s="311"/>
      <c r="FY59" s="311"/>
      <c r="FZ59" s="311"/>
      <c r="GA59" s="311"/>
      <c r="GB59" s="311"/>
      <c r="GC59" s="311"/>
      <c r="GD59" s="311"/>
      <c r="GE59" s="311"/>
      <c r="GF59" s="311"/>
      <c r="GG59" s="311"/>
      <c r="GH59" s="311"/>
      <c r="GI59" s="311"/>
      <c r="GJ59" s="311"/>
      <c r="GK59" s="311"/>
      <c r="GL59" s="311"/>
      <c r="GM59" s="311"/>
      <c r="GN59" s="311"/>
      <c r="GO59" s="311"/>
      <c r="GP59" s="311"/>
      <c r="GQ59" s="311"/>
      <c r="GR59" s="311"/>
      <c r="GS59" s="311"/>
      <c r="GT59" s="311"/>
      <c r="GU59" s="311"/>
      <c r="GV59" s="311"/>
      <c r="GW59" s="311"/>
      <c r="GX59" s="311"/>
      <c r="GY59" s="311"/>
      <c r="GZ59" s="311"/>
      <c r="HA59" s="311"/>
      <c r="HB59" s="311"/>
      <c r="HC59" s="311"/>
      <c r="HD59" s="311"/>
      <c r="HE59" s="311"/>
      <c r="HF59" s="311"/>
      <c r="HG59" s="311"/>
      <c r="HH59" s="311"/>
      <c r="HI59" s="311"/>
      <c r="HJ59" s="311"/>
      <c r="HK59" s="311"/>
      <c r="HL59" s="311"/>
      <c r="HM59" s="311"/>
      <c r="HN59" s="311"/>
      <c r="HO59" s="311"/>
      <c r="HP59" s="311"/>
      <c r="HQ59" s="311"/>
      <c r="HR59" s="311"/>
      <c r="HS59" s="311"/>
      <c r="HT59" s="311"/>
      <c r="HU59" s="311"/>
      <c r="HV59" s="311"/>
      <c r="HW59" s="311"/>
      <c r="HX59" s="311"/>
      <c r="HY59" s="311"/>
      <c r="HZ59" s="311"/>
      <c r="IA59" s="311"/>
      <c r="IB59" s="311"/>
      <c r="IC59" s="311"/>
      <c r="ID59" s="311"/>
      <c r="IE59" s="311"/>
      <c r="IF59" s="311"/>
      <c r="IG59" s="311"/>
      <c r="IH59" s="311"/>
      <c r="II59" s="311"/>
      <c r="IJ59" s="311"/>
      <c r="IK59" s="311"/>
      <c r="IL59" s="311"/>
      <c r="IM59" s="311"/>
      <c r="IN59" s="311"/>
      <c r="IO59" s="311"/>
      <c r="IP59" s="311"/>
      <c r="IQ59" s="311"/>
      <c r="IR59" s="311"/>
      <c r="IS59" s="311"/>
      <c r="IT59" s="311"/>
      <c r="IU59" s="311"/>
      <c r="IV59" s="311"/>
    </row>
    <row r="60" spans="1:256" s="324" customFormat="1" ht="17.149999999999999" customHeight="1" x14ac:dyDescent="0.25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  <c r="AK60" s="311"/>
      <c r="AL60" s="311"/>
      <c r="AM60" s="311"/>
      <c r="AN60" s="311"/>
      <c r="AO60" s="311"/>
      <c r="AP60" s="311"/>
      <c r="AQ60" s="311"/>
      <c r="AR60" s="311"/>
      <c r="AS60" s="311"/>
      <c r="AT60" s="311"/>
      <c r="AU60" s="311"/>
      <c r="AV60" s="311"/>
      <c r="AW60" s="311"/>
      <c r="AX60" s="311"/>
      <c r="AY60" s="311"/>
      <c r="AZ60" s="311"/>
      <c r="BA60" s="311"/>
      <c r="BB60" s="311"/>
      <c r="BC60" s="311"/>
      <c r="BD60" s="311"/>
      <c r="BE60" s="311"/>
      <c r="BF60" s="311"/>
      <c r="BG60" s="311"/>
      <c r="BH60" s="311"/>
      <c r="BI60" s="311"/>
      <c r="BJ60" s="311"/>
      <c r="BK60" s="311"/>
      <c r="BL60" s="311"/>
      <c r="BM60" s="311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311"/>
      <c r="CF60" s="311"/>
      <c r="CG60" s="311"/>
      <c r="CH60" s="311"/>
      <c r="CI60" s="311"/>
      <c r="CJ60" s="311"/>
      <c r="CK60" s="311"/>
      <c r="CL60" s="311"/>
      <c r="CM60" s="311"/>
      <c r="CN60" s="311"/>
      <c r="CO60" s="311"/>
      <c r="CP60" s="311"/>
      <c r="CQ60" s="311"/>
      <c r="CR60" s="311"/>
      <c r="CS60" s="311"/>
      <c r="CT60" s="311"/>
      <c r="CU60" s="311"/>
      <c r="CV60" s="311"/>
      <c r="CW60" s="311"/>
      <c r="CX60" s="311"/>
      <c r="CY60" s="311"/>
      <c r="CZ60" s="311"/>
      <c r="DA60" s="311"/>
      <c r="DB60" s="311"/>
      <c r="DC60" s="311"/>
      <c r="DD60" s="311"/>
      <c r="DE60" s="311"/>
      <c r="DF60" s="311"/>
      <c r="DG60" s="311"/>
      <c r="DH60" s="311"/>
      <c r="DI60" s="311"/>
      <c r="DJ60" s="311"/>
      <c r="DK60" s="311"/>
      <c r="DL60" s="311"/>
      <c r="DM60" s="311"/>
      <c r="DN60" s="311"/>
      <c r="DO60" s="311"/>
      <c r="DP60" s="311"/>
      <c r="DQ60" s="311"/>
      <c r="DR60" s="311"/>
      <c r="DS60" s="311"/>
      <c r="DT60" s="311"/>
      <c r="DU60" s="311"/>
      <c r="DV60" s="311"/>
      <c r="DW60" s="311"/>
      <c r="DX60" s="311"/>
      <c r="DY60" s="311"/>
      <c r="DZ60" s="311"/>
      <c r="EA60" s="311"/>
      <c r="EB60" s="311"/>
      <c r="EC60" s="311"/>
      <c r="ED60" s="311"/>
      <c r="EE60" s="311"/>
      <c r="EF60" s="311"/>
      <c r="EG60" s="311"/>
      <c r="EH60" s="311"/>
      <c r="EI60" s="311"/>
      <c r="EJ60" s="311"/>
      <c r="EK60" s="311"/>
      <c r="EL60" s="311"/>
      <c r="EM60" s="311"/>
      <c r="EN60" s="311"/>
      <c r="EO60" s="311"/>
      <c r="EP60" s="311"/>
      <c r="EQ60" s="311"/>
      <c r="ER60" s="311"/>
      <c r="ES60" s="311"/>
      <c r="ET60" s="311"/>
      <c r="EU60" s="311"/>
      <c r="EV60" s="311"/>
      <c r="EW60" s="311"/>
      <c r="EX60" s="311"/>
      <c r="EY60" s="311"/>
      <c r="EZ60" s="311"/>
      <c r="FA60" s="311"/>
      <c r="FB60" s="311"/>
      <c r="FC60" s="311"/>
      <c r="FD60" s="311"/>
      <c r="FE60" s="311"/>
      <c r="FF60" s="311"/>
      <c r="FG60" s="311"/>
      <c r="FH60" s="311"/>
      <c r="FI60" s="311"/>
      <c r="FJ60" s="311"/>
      <c r="FK60" s="311"/>
      <c r="FL60" s="311"/>
      <c r="FM60" s="311"/>
      <c r="FN60" s="311"/>
      <c r="FO60" s="311"/>
      <c r="FP60" s="311"/>
      <c r="FQ60" s="311"/>
      <c r="FR60" s="311"/>
      <c r="FS60" s="311"/>
      <c r="FT60" s="311"/>
      <c r="FU60" s="311"/>
      <c r="FV60" s="311"/>
      <c r="FW60" s="311"/>
      <c r="FX60" s="311"/>
      <c r="FY60" s="311"/>
      <c r="FZ60" s="311"/>
      <c r="GA60" s="311"/>
      <c r="GB60" s="311"/>
      <c r="GC60" s="311"/>
      <c r="GD60" s="311"/>
      <c r="GE60" s="311"/>
      <c r="GF60" s="311"/>
      <c r="GG60" s="311"/>
      <c r="GH60" s="311"/>
      <c r="GI60" s="311"/>
      <c r="GJ60" s="311"/>
      <c r="GK60" s="311"/>
      <c r="GL60" s="311"/>
      <c r="GM60" s="311"/>
      <c r="GN60" s="311"/>
      <c r="GO60" s="311"/>
      <c r="GP60" s="311"/>
      <c r="GQ60" s="311"/>
      <c r="GR60" s="311"/>
      <c r="GS60" s="311"/>
      <c r="GT60" s="311"/>
      <c r="GU60" s="311"/>
      <c r="GV60" s="311"/>
      <c r="GW60" s="311"/>
      <c r="GX60" s="311"/>
      <c r="GY60" s="311"/>
      <c r="GZ60" s="311"/>
      <c r="HA60" s="311"/>
      <c r="HB60" s="311"/>
      <c r="HC60" s="311"/>
      <c r="HD60" s="311"/>
      <c r="HE60" s="311"/>
      <c r="HF60" s="311"/>
      <c r="HG60" s="311"/>
      <c r="HH60" s="311"/>
      <c r="HI60" s="311"/>
      <c r="HJ60" s="311"/>
      <c r="HK60" s="311"/>
      <c r="HL60" s="311"/>
      <c r="HM60" s="311"/>
      <c r="HN60" s="311"/>
      <c r="HO60" s="311"/>
      <c r="HP60" s="311"/>
      <c r="HQ60" s="311"/>
      <c r="HR60" s="311"/>
      <c r="HS60" s="311"/>
      <c r="HT60" s="311"/>
      <c r="HU60" s="311"/>
      <c r="HV60" s="311"/>
      <c r="HW60" s="311"/>
      <c r="HX60" s="311"/>
      <c r="HY60" s="311"/>
      <c r="HZ60" s="311"/>
      <c r="IA60" s="311"/>
      <c r="IB60" s="311"/>
      <c r="IC60" s="311"/>
      <c r="ID60" s="311"/>
      <c r="IE60" s="311"/>
      <c r="IF60" s="311"/>
      <c r="IG60" s="311"/>
      <c r="IH60" s="311"/>
      <c r="II60" s="311"/>
      <c r="IJ60" s="311"/>
      <c r="IK60" s="311"/>
      <c r="IL60" s="311"/>
      <c r="IM60" s="311"/>
      <c r="IN60" s="311"/>
      <c r="IO60" s="311"/>
      <c r="IP60" s="311"/>
      <c r="IQ60" s="311"/>
      <c r="IR60" s="311"/>
      <c r="IS60" s="311"/>
      <c r="IT60" s="311"/>
      <c r="IU60" s="311"/>
      <c r="IV60" s="311"/>
    </row>
    <row r="61" spans="1:256" s="324" customFormat="1" ht="17.149999999999999" customHeight="1" x14ac:dyDescent="0.25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  <c r="AK61" s="311"/>
      <c r="AL61" s="311"/>
      <c r="AM61" s="311"/>
      <c r="AN61" s="311"/>
      <c r="AO61" s="311"/>
      <c r="AP61" s="311"/>
      <c r="AQ61" s="311"/>
      <c r="AR61" s="311"/>
      <c r="AS61" s="311"/>
      <c r="AT61" s="311"/>
      <c r="AU61" s="311"/>
      <c r="AV61" s="311"/>
      <c r="AW61" s="311"/>
      <c r="AX61" s="311"/>
      <c r="AY61" s="311"/>
      <c r="AZ61" s="311"/>
      <c r="BA61" s="311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  <c r="BL61" s="311"/>
      <c r="BM61" s="311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311"/>
      <c r="CF61" s="311"/>
      <c r="CG61" s="311"/>
      <c r="CH61" s="311"/>
      <c r="CI61" s="311"/>
      <c r="CJ61" s="311"/>
      <c r="CK61" s="311"/>
      <c r="CL61" s="311"/>
      <c r="CM61" s="311"/>
      <c r="CN61" s="311"/>
      <c r="CO61" s="311"/>
      <c r="CP61" s="311"/>
      <c r="CQ61" s="311"/>
      <c r="CR61" s="311"/>
      <c r="CS61" s="311"/>
      <c r="CT61" s="311"/>
      <c r="CU61" s="311"/>
      <c r="CV61" s="311"/>
      <c r="CW61" s="311"/>
      <c r="CX61" s="311"/>
      <c r="CY61" s="311"/>
      <c r="CZ61" s="311"/>
      <c r="DA61" s="311"/>
      <c r="DB61" s="311"/>
      <c r="DC61" s="311"/>
      <c r="DD61" s="311"/>
      <c r="DE61" s="311"/>
      <c r="DF61" s="311"/>
      <c r="DG61" s="311"/>
      <c r="DH61" s="311"/>
      <c r="DI61" s="311"/>
      <c r="DJ61" s="311"/>
      <c r="DK61" s="311"/>
      <c r="DL61" s="311"/>
      <c r="DM61" s="311"/>
      <c r="DN61" s="311"/>
      <c r="DO61" s="311"/>
      <c r="DP61" s="311"/>
      <c r="DQ61" s="311"/>
      <c r="DR61" s="311"/>
      <c r="DS61" s="311"/>
      <c r="DT61" s="311"/>
      <c r="DU61" s="311"/>
      <c r="DV61" s="311"/>
      <c r="DW61" s="311"/>
      <c r="DX61" s="311"/>
      <c r="DY61" s="311"/>
      <c r="DZ61" s="311"/>
      <c r="EA61" s="311"/>
      <c r="EB61" s="311"/>
      <c r="EC61" s="311"/>
      <c r="ED61" s="311"/>
      <c r="EE61" s="311"/>
      <c r="EF61" s="311"/>
      <c r="EG61" s="311"/>
      <c r="EH61" s="311"/>
      <c r="EI61" s="311"/>
      <c r="EJ61" s="311"/>
      <c r="EK61" s="311"/>
      <c r="EL61" s="311"/>
      <c r="EM61" s="311"/>
      <c r="EN61" s="311"/>
      <c r="EO61" s="311"/>
      <c r="EP61" s="311"/>
      <c r="EQ61" s="311"/>
      <c r="ER61" s="311"/>
      <c r="ES61" s="311"/>
      <c r="ET61" s="311"/>
      <c r="EU61" s="311"/>
      <c r="EV61" s="311"/>
      <c r="EW61" s="311"/>
      <c r="EX61" s="311"/>
      <c r="EY61" s="311"/>
      <c r="EZ61" s="311"/>
      <c r="FA61" s="311"/>
      <c r="FB61" s="311"/>
      <c r="FC61" s="311"/>
      <c r="FD61" s="311"/>
      <c r="FE61" s="311"/>
      <c r="FF61" s="311"/>
      <c r="FG61" s="311"/>
      <c r="FH61" s="311"/>
      <c r="FI61" s="311"/>
      <c r="FJ61" s="311"/>
      <c r="FK61" s="311"/>
      <c r="FL61" s="311"/>
      <c r="FM61" s="311"/>
      <c r="FN61" s="311"/>
      <c r="FO61" s="311"/>
      <c r="FP61" s="311"/>
      <c r="FQ61" s="311"/>
      <c r="FR61" s="311"/>
      <c r="FS61" s="311"/>
      <c r="FT61" s="311"/>
      <c r="FU61" s="311"/>
      <c r="FV61" s="311"/>
      <c r="FW61" s="311"/>
      <c r="FX61" s="311"/>
      <c r="FY61" s="311"/>
      <c r="FZ61" s="311"/>
      <c r="GA61" s="311"/>
      <c r="GB61" s="311"/>
      <c r="GC61" s="311"/>
      <c r="GD61" s="311"/>
      <c r="GE61" s="311"/>
      <c r="GF61" s="311"/>
      <c r="GG61" s="311"/>
      <c r="GH61" s="311"/>
      <c r="GI61" s="311"/>
      <c r="GJ61" s="311"/>
      <c r="GK61" s="311"/>
      <c r="GL61" s="311"/>
      <c r="GM61" s="311"/>
      <c r="GN61" s="311"/>
      <c r="GO61" s="311"/>
      <c r="GP61" s="311"/>
      <c r="GQ61" s="311"/>
      <c r="GR61" s="311"/>
      <c r="GS61" s="311"/>
      <c r="GT61" s="311"/>
      <c r="GU61" s="311"/>
      <c r="GV61" s="311"/>
      <c r="GW61" s="311"/>
      <c r="GX61" s="311"/>
      <c r="GY61" s="311"/>
      <c r="GZ61" s="311"/>
      <c r="HA61" s="311"/>
      <c r="HB61" s="311"/>
      <c r="HC61" s="311"/>
      <c r="HD61" s="311"/>
      <c r="HE61" s="311"/>
      <c r="HF61" s="311"/>
      <c r="HG61" s="311"/>
      <c r="HH61" s="311"/>
      <c r="HI61" s="311"/>
      <c r="HJ61" s="311"/>
      <c r="HK61" s="311"/>
      <c r="HL61" s="311"/>
      <c r="HM61" s="311"/>
      <c r="HN61" s="311"/>
      <c r="HO61" s="311"/>
      <c r="HP61" s="311"/>
      <c r="HQ61" s="311"/>
      <c r="HR61" s="311"/>
      <c r="HS61" s="311"/>
      <c r="HT61" s="311"/>
      <c r="HU61" s="311"/>
      <c r="HV61" s="311"/>
      <c r="HW61" s="311"/>
      <c r="HX61" s="311"/>
      <c r="HY61" s="311"/>
      <c r="HZ61" s="311"/>
      <c r="IA61" s="311"/>
      <c r="IB61" s="311"/>
      <c r="IC61" s="311"/>
      <c r="ID61" s="311"/>
      <c r="IE61" s="311"/>
      <c r="IF61" s="311"/>
      <c r="IG61" s="311"/>
      <c r="IH61" s="311"/>
      <c r="II61" s="311"/>
      <c r="IJ61" s="311"/>
      <c r="IK61" s="311"/>
      <c r="IL61" s="311"/>
      <c r="IM61" s="311"/>
      <c r="IN61" s="311"/>
      <c r="IO61" s="311"/>
      <c r="IP61" s="311"/>
      <c r="IQ61" s="311"/>
      <c r="IR61" s="311"/>
      <c r="IS61" s="311"/>
      <c r="IT61" s="311"/>
      <c r="IU61" s="311"/>
      <c r="IV61" s="311"/>
    </row>
    <row r="62" spans="1:256" s="324" customFormat="1" ht="17.149999999999999" customHeight="1" x14ac:dyDescent="0.25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11"/>
      <c r="HI62" s="311"/>
      <c r="HJ62" s="311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11"/>
      <c r="IA62" s="311"/>
      <c r="IB62" s="311"/>
      <c r="IC62" s="311"/>
      <c r="ID62" s="311"/>
      <c r="IE62" s="311"/>
      <c r="IF62" s="311"/>
      <c r="IG62" s="311"/>
      <c r="IH62" s="311"/>
      <c r="II62" s="311"/>
      <c r="IJ62" s="311"/>
      <c r="IK62" s="311"/>
      <c r="IL62" s="311"/>
      <c r="IM62" s="311"/>
      <c r="IN62" s="311"/>
      <c r="IO62" s="311"/>
      <c r="IP62" s="311"/>
      <c r="IQ62" s="311"/>
      <c r="IR62" s="311"/>
      <c r="IS62" s="311"/>
      <c r="IT62" s="311"/>
      <c r="IU62" s="311"/>
      <c r="IV62" s="311"/>
    </row>
    <row r="63" spans="1:256" s="324" customFormat="1" ht="17.149999999999999" customHeight="1" x14ac:dyDescent="0.25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  <c r="AE63" s="311"/>
      <c r="AF63" s="311"/>
      <c r="AG63" s="311"/>
      <c r="AH63" s="311"/>
      <c r="AI63" s="311"/>
      <c r="AJ63" s="311"/>
      <c r="AK63" s="311"/>
      <c r="AL63" s="311"/>
      <c r="AM63" s="311"/>
      <c r="AN63" s="311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1"/>
      <c r="AZ63" s="311"/>
      <c r="BA63" s="311"/>
      <c r="BB63" s="311"/>
      <c r="BC63" s="311"/>
      <c r="BD63" s="311"/>
      <c r="BE63" s="311"/>
      <c r="BF63" s="311"/>
      <c r="BG63" s="311"/>
      <c r="BH63" s="311"/>
      <c r="BI63" s="311"/>
      <c r="BJ63" s="311"/>
      <c r="BK63" s="311"/>
      <c r="BL63" s="311"/>
      <c r="BM63" s="311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311"/>
      <c r="CF63" s="311"/>
      <c r="CG63" s="311"/>
      <c r="CH63" s="311"/>
      <c r="CI63" s="311"/>
      <c r="CJ63" s="311"/>
      <c r="CK63" s="311"/>
      <c r="CL63" s="311"/>
      <c r="CM63" s="311"/>
      <c r="CN63" s="311"/>
      <c r="CO63" s="311"/>
      <c r="CP63" s="311"/>
      <c r="CQ63" s="311"/>
      <c r="CR63" s="311"/>
      <c r="CS63" s="311"/>
      <c r="CT63" s="311"/>
      <c r="CU63" s="311"/>
      <c r="CV63" s="311"/>
      <c r="CW63" s="311"/>
      <c r="CX63" s="311"/>
      <c r="CY63" s="311"/>
      <c r="CZ63" s="311"/>
      <c r="DA63" s="311"/>
      <c r="DB63" s="311"/>
      <c r="DC63" s="311"/>
      <c r="DD63" s="311"/>
      <c r="DE63" s="311"/>
      <c r="DF63" s="311"/>
      <c r="DG63" s="311"/>
      <c r="DH63" s="311"/>
      <c r="DI63" s="311"/>
      <c r="DJ63" s="311"/>
      <c r="DK63" s="311"/>
      <c r="DL63" s="311"/>
      <c r="DM63" s="311"/>
      <c r="DN63" s="311"/>
      <c r="DO63" s="311"/>
      <c r="DP63" s="311"/>
      <c r="DQ63" s="311"/>
      <c r="DR63" s="311"/>
      <c r="DS63" s="311"/>
      <c r="DT63" s="311"/>
      <c r="DU63" s="311"/>
      <c r="DV63" s="311"/>
      <c r="DW63" s="311"/>
      <c r="DX63" s="311"/>
      <c r="DY63" s="311"/>
      <c r="DZ63" s="311"/>
      <c r="EA63" s="311"/>
      <c r="EB63" s="311"/>
      <c r="EC63" s="311"/>
      <c r="ED63" s="311"/>
      <c r="EE63" s="311"/>
      <c r="EF63" s="311"/>
      <c r="EG63" s="311"/>
      <c r="EH63" s="311"/>
      <c r="EI63" s="311"/>
      <c r="EJ63" s="311"/>
      <c r="EK63" s="311"/>
      <c r="EL63" s="311"/>
      <c r="EM63" s="311"/>
      <c r="EN63" s="311"/>
      <c r="EO63" s="311"/>
      <c r="EP63" s="311"/>
      <c r="EQ63" s="311"/>
      <c r="ER63" s="311"/>
      <c r="ES63" s="311"/>
      <c r="ET63" s="311"/>
      <c r="EU63" s="311"/>
      <c r="EV63" s="311"/>
      <c r="EW63" s="311"/>
      <c r="EX63" s="311"/>
      <c r="EY63" s="311"/>
      <c r="EZ63" s="311"/>
      <c r="FA63" s="311"/>
      <c r="FB63" s="311"/>
      <c r="FC63" s="311"/>
      <c r="FD63" s="311"/>
      <c r="FE63" s="311"/>
      <c r="FF63" s="311"/>
      <c r="FG63" s="311"/>
      <c r="FH63" s="311"/>
      <c r="FI63" s="311"/>
      <c r="FJ63" s="311"/>
      <c r="FK63" s="311"/>
      <c r="FL63" s="311"/>
      <c r="FM63" s="311"/>
      <c r="FN63" s="311"/>
      <c r="FO63" s="311"/>
      <c r="FP63" s="311"/>
      <c r="FQ63" s="311"/>
      <c r="FR63" s="311"/>
      <c r="FS63" s="311"/>
      <c r="FT63" s="311"/>
      <c r="FU63" s="311"/>
      <c r="FV63" s="311"/>
      <c r="FW63" s="311"/>
      <c r="FX63" s="311"/>
      <c r="FY63" s="311"/>
      <c r="FZ63" s="311"/>
      <c r="GA63" s="311"/>
      <c r="GB63" s="311"/>
      <c r="GC63" s="311"/>
      <c r="GD63" s="311"/>
      <c r="GE63" s="311"/>
      <c r="GF63" s="311"/>
      <c r="GG63" s="311"/>
      <c r="GH63" s="311"/>
      <c r="GI63" s="311"/>
      <c r="GJ63" s="311"/>
      <c r="GK63" s="311"/>
      <c r="GL63" s="311"/>
      <c r="GM63" s="311"/>
      <c r="GN63" s="311"/>
      <c r="GO63" s="311"/>
      <c r="GP63" s="311"/>
      <c r="GQ63" s="311"/>
      <c r="GR63" s="311"/>
      <c r="GS63" s="311"/>
      <c r="GT63" s="311"/>
      <c r="GU63" s="311"/>
      <c r="GV63" s="311"/>
      <c r="GW63" s="311"/>
      <c r="GX63" s="311"/>
      <c r="GY63" s="311"/>
      <c r="GZ63" s="311"/>
      <c r="HA63" s="311"/>
      <c r="HB63" s="311"/>
      <c r="HC63" s="311"/>
      <c r="HD63" s="311"/>
      <c r="HE63" s="311"/>
      <c r="HF63" s="311"/>
      <c r="HG63" s="311"/>
      <c r="HH63" s="311"/>
      <c r="HI63" s="311"/>
      <c r="HJ63" s="311"/>
      <c r="HK63" s="311"/>
      <c r="HL63" s="311"/>
      <c r="HM63" s="311"/>
      <c r="HN63" s="311"/>
      <c r="HO63" s="311"/>
      <c r="HP63" s="311"/>
      <c r="HQ63" s="311"/>
      <c r="HR63" s="311"/>
      <c r="HS63" s="311"/>
      <c r="HT63" s="311"/>
      <c r="HU63" s="311"/>
      <c r="HV63" s="311"/>
      <c r="HW63" s="311"/>
      <c r="HX63" s="311"/>
      <c r="HY63" s="311"/>
      <c r="HZ63" s="311"/>
      <c r="IA63" s="311"/>
      <c r="IB63" s="311"/>
      <c r="IC63" s="311"/>
      <c r="ID63" s="311"/>
      <c r="IE63" s="311"/>
      <c r="IF63" s="311"/>
      <c r="IG63" s="311"/>
      <c r="IH63" s="311"/>
      <c r="II63" s="311"/>
      <c r="IJ63" s="311"/>
      <c r="IK63" s="311"/>
      <c r="IL63" s="311"/>
      <c r="IM63" s="311"/>
      <c r="IN63" s="311"/>
      <c r="IO63" s="311"/>
      <c r="IP63" s="311"/>
      <c r="IQ63" s="311"/>
      <c r="IR63" s="311"/>
      <c r="IS63" s="311"/>
      <c r="IT63" s="311"/>
      <c r="IU63" s="311"/>
      <c r="IV63" s="311"/>
    </row>
    <row r="64" spans="1:256" s="324" customFormat="1" ht="17.149999999999999" customHeight="1" x14ac:dyDescent="0.25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  <c r="AE64" s="311"/>
      <c r="AF64" s="311"/>
      <c r="AG64" s="311"/>
      <c r="AH64" s="311"/>
      <c r="AI64" s="311"/>
      <c r="AJ64" s="311"/>
      <c r="AK64" s="311"/>
      <c r="AL64" s="311"/>
      <c r="AM64" s="311"/>
      <c r="AN64" s="311"/>
      <c r="AO64" s="311"/>
      <c r="AP64" s="311"/>
      <c r="AQ64" s="311"/>
      <c r="AR64" s="311"/>
      <c r="AS64" s="311"/>
      <c r="AT64" s="311"/>
      <c r="AU64" s="311"/>
      <c r="AV64" s="311"/>
      <c r="AW64" s="311"/>
      <c r="AX64" s="311"/>
      <c r="AY64" s="311"/>
      <c r="AZ64" s="311"/>
      <c r="BA64" s="311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  <c r="BL64" s="311"/>
      <c r="BM64" s="311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1"/>
      <c r="BY64" s="311"/>
      <c r="BZ64" s="311"/>
      <c r="CA64" s="311"/>
      <c r="CB64" s="311"/>
      <c r="CC64" s="311"/>
      <c r="CD64" s="311"/>
      <c r="CE64" s="311"/>
      <c r="CF64" s="311"/>
      <c r="CG64" s="311"/>
      <c r="CH64" s="311"/>
      <c r="CI64" s="311"/>
      <c r="CJ64" s="311"/>
      <c r="CK64" s="311"/>
      <c r="CL64" s="311"/>
      <c r="CM64" s="311"/>
      <c r="CN64" s="311"/>
      <c r="CO64" s="311"/>
      <c r="CP64" s="311"/>
      <c r="CQ64" s="311"/>
      <c r="CR64" s="311"/>
      <c r="CS64" s="311"/>
      <c r="CT64" s="311"/>
      <c r="CU64" s="311"/>
      <c r="CV64" s="311"/>
      <c r="CW64" s="311"/>
      <c r="CX64" s="311"/>
      <c r="CY64" s="311"/>
      <c r="CZ64" s="311"/>
      <c r="DA64" s="311"/>
      <c r="DB64" s="311"/>
      <c r="DC64" s="311"/>
      <c r="DD64" s="311"/>
      <c r="DE64" s="311"/>
      <c r="DF64" s="311"/>
      <c r="DG64" s="311"/>
      <c r="DH64" s="311"/>
      <c r="DI64" s="311"/>
      <c r="DJ64" s="311"/>
      <c r="DK64" s="311"/>
      <c r="DL64" s="311"/>
      <c r="DM64" s="311"/>
      <c r="DN64" s="311"/>
      <c r="DO64" s="311"/>
      <c r="DP64" s="311"/>
      <c r="DQ64" s="311"/>
      <c r="DR64" s="311"/>
      <c r="DS64" s="311"/>
      <c r="DT64" s="311"/>
      <c r="DU64" s="311"/>
      <c r="DV64" s="311"/>
      <c r="DW64" s="311"/>
      <c r="DX64" s="311"/>
      <c r="DY64" s="311"/>
      <c r="DZ64" s="311"/>
      <c r="EA64" s="311"/>
      <c r="EB64" s="311"/>
      <c r="EC64" s="311"/>
      <c r="ED64" s="311"/>
      <c r="EE64" s="311"/>
      <c r="EF64" s="311"/>
      <c r="EG64" s="311"/>
      <c r="EH64" s="311"/>
      <c r="EI64" s="311"/>
      <c r="EJ64" s="311"/>
      <c r="EK64" s="311"/>
      <c r="EL64" s="311"/>
      <c r="EM64" s="311"/>
      <c r="EN64" s="311"/>
      <c r="EO64" s="311"/>
      <c r="EP64" s="311"/>
      <c r="EQ64" s="311"/>
      <c r="ER64" s="311"/>
      <c r="ES64" s="311"/>
      <c r="ET64" s="311"/>
      <c r="EU64" s="311"/>
      <c r="EV64" s="311"/>
      <c r="EW64" s="311"/>
      <c r="EX64" s="311"/>
      <c r="EY64" s="311"/>
      <c r="EZ64" s="311"/>
      <c r="FA64" s="311"/>
      <c r="FB64" s="311"/>
      <c r="FC64" s="311"/>
      <c r="FD64" s="311"/>
      <c r="FE64" s="311"/>
      <c r="FF64" s="311"/>
      <c r="FG64" s="311"/>
      <c r="FH64" s="311"/>
      <c r="FI64" s="311"/>
      <c r="FJ64" s="311"/>
      <c r="FK64" s="311"/>
      <c r="FL64" s="311"/>
      <c r="FM64" s="311"/>
      <c r="FN64" s="311"/>
      <c r="FO64" s="311"/>
      <c r="FP64" s="311"/>
      <c r="FQ64" s="311"/>
      <c r="FR64" s="311"/>
      <c r="FS64" s="311"/>
      <c r="FT64" s="311"/>
      <c r="FU64" s="311"/>
      <c r="FV64" s="311"/>
      <c r="FW64" s="311"/>
      <c r="FX64" s="311"/>
      <c r="FY64" s="311"/>
      <c r="FZ64" s="311"/>
      <c r="GA64" s="311"/>
      <c r="GB64" s="311"/>
      <c r="GC64" s="311"/>
      <c r="GD64" s="311"/>
      <c r="GE64" s="311"/>
      <c r="GF64" s="311"/>
      <c r="GG64" s="311"/>
      <c r="GH64" s="311"/>
      <c r="GI64" s="311"/>
      <c r="GJ64" s="311"/>
      <c r="GK64" s="311"/>
      <c r="GL64" s="311"/>
      <c r="GM64" s="311"/>
      <c r="GN64" s="311"/>
      <c r="GO64" s="311"/>
      <c r="GP64" s="311"/>
      <c r="GQ64" s="311"/>
      <c r="GR64" s="311"/>
      <c r="GS64" s="311"/>
      <c r="GT64" s="311"/>
      <c r="GU64" s="311"/>
      <c r="GV64" s="311"/>
      <c r="GW64" s="311"/>
      <c r="GX64" s="311"/>
      <c r="GY64" s="311"/>
      <c r="GZ64" s="311"/>
      <c r="HA64" s="311"/>
      <c r="HB64" s="311"/>
      <c r="HC64" s="311"/>
      <c r="HD64" s="311"/>
      <c r="HE64" s="311"/>
      <c r="HF64" s="311"/>
      <c r="HG64" s="311"/>
      <c r="HH64" s="311"/>
      <c r="HI64" s="311"/>
      <c r="HJ64" s="311"/>
      <c r="HK64" s="311"/>
      <c r="HL64" s="311"/>
      <c r="HM64" s="311"/>
      <c r="HN64" s="311"/>
      <c r="HO64" s="311"/>
      <c r="HP64" s="311"/>
      <c r="HQ64" s="311"/>
      <c r="HR64" s="311"/>
      <c r="HS64" s="311"/>
      <c r="HT64" s="311"/>
      <c r="HU64" s="311"/>
      <c r="HV64" s="311"/>
      <c r="HW64" s="311"/>
      <c r="HX64" s="311"/>
      <c r="HY64" s="311"/>
      <c r="HZ64" s="311"/>
      <c r="IA64" s="311"/>
      <c r="IB64" s="311"/>
      <c r="IC64" s="311"/>
      <c r="ID64" s="311"/>
      <c r="IE64" s="311"/>
      <c r="IF64" s="311"/>
      <c r="IG64" s="311"/>
      <c r="IH64" s="311"/>
      <c r="II64" s="311"/>
      <c r="IJ64" s="311"/>
      <c r="IK64" s="311"/>
      <c r="IL64" s="311"/>
      <c r="IM64" s="311"/>
      <c r="IN64" s="311"/>
      <c r="IO64" s="311"/>
      <c r="IP64" s="311"/>
      <c r="IQ64" s="311"/>
      <c r="IR64" s="311"/>
      <c r="IS64" s="311"/>
      <c r="IT64" s="311"/>
      <c r="IU64" s="311"/>
      <c r="IV64" s="311"/>
    </row>
    <row r="65" spans="1:256" s="324" customFormat="1" ht="17.149999999999999" customHeight="1" x14ac:dyDescent="0.25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1"/>
      <c r="BC65" s="311"/>
      <c r="BD65" s="311"/>
      <c r="BE65" s="311"/>
      <c r="BF65" s="311"/>
      <c r="BG65" s="311"/>
      <c r="BH65" s="311"/>
      <c r="BI65" s="311"/>
      <c r="BJ65" s="311"/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311"/>
      <c r="CD65" s="311"/>
      <c r="CE65" s="311"/>
      <c r="CF65" s="311"/>
      <c r="CG65" s="311"/>
      <c r="CH65" s="311"/>
      <c r="CI65" s="311"/>
      <c r="CJ65" s="311"/>
      <c r="CK65" s="311"/>
      <c r="CL65" s="311"/>
      <c r="CM65" s="311"/>
      <c r="CN65" s="311"/>
      <c r="CO65" s="311"/>
      <c r="CP65" s="311"/>
      <c r="CQ65" s="311"/>
      <c r="CR65" s="311"/>
      <c r="CS65" s="311"/>
      <c r="CT65" s="311"/>
      <c r="CU65" s="311"/>
      <c r="CV65" s="311"/>
      <c r="CW65" s="311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11"/>
      <c r="DL65" s="311"/>
      <c r="DM65" s="311"/>
      <c r="DN65" s="311"/>
      <c r="DO65" s="311"/>
      <c r="DP65" s="311"/>
      <c r="DQ65" s="311"/>
      <c r="DR65" s="311"/>
      <c r="DS65" s="311"/>
      <c r="DT65" s="311"/>
      <c r="DU65" s="311"/>
      <c r="DV65" s="311"/>
      <c r="DW65" s="311"/>
      <c r="DX65" s="311"/>
      <c r="DY65" s="311"/>
      <c r="DZ65" s="311"/>
      <c r="EA65" s="311"/>
      <c r="EB65" s="311"/>
      <c r="EC65" s="311"/>
      <c r="ED65" s="311"/>
      <c r="EE65" s="311"/>
      <c r="EF65" s="311"/>
      <c r="EG65" s="311"/>
      <c r="EH65" s="311"/>
      <c r="EI65" s="311"/>
      <c r="EJ65" s="311"/>
      <c r="EK65" s="311"/>
      <c r="EL65" s="311"/>
      <c r="EM65" s="311"/>
      <c r="EN65" s="311"/>
      <c r="EO65" s="311"/>
      <c r="EP65" s="311"/>
      <c r="EQ65" s="311"/>
      <c r="ER65" s="311"/>
      <c r="ES65" s="311"/>
      <c r="ET65" s="311"/>
      <c r="EU65" s="311"/>
      <c r="EV65" s="311"/>
      <c r="EW65" s="311"/>
      <c r="EX65" s="311"/>
      <c r="EY65" s="311"/>
      <c r="EZ65" s="311"/>
      <c r="FA65" s="311"/>
      <c r="FB65" s="311"/>
      <c r="FC65" s="311"/>
      <c r="FD65" s="311"/>
      <c r="FE65" s="311"/>
      <c r="FF65" s="311"/>
      <c r="FG65" s="311"/>
      <c r="FH65" s="311"/>
      <c r="FI65" s="311"/>
      <c r="FJ65" s="311"/>
      <c r="FK65" s="311"/>
      <c r="FL65" s="311"/>
      <c r="FM65" s="311"/>
      <c r="FN65" s="311"/>
      <c r="FO65" s="311"/>
      <c r="FP65" s="311"/>
      <c r="FQ65" s="311"/>
      <c r="FR65" s="311"/>
      <c r="FS65" s="311"/>
      <c r="FT65" s="311"/>
      <c r="FU65" s="311"/>
      <c r="FV65" s="311"/>
      <c r="FW65" s="311"/>
      <c r="FX65" s="311"/>
      <c r="FY65" s="311"/>
      <c r="FZ65" s="311"/>
      <c r="GA65" s="311"/>
      <c r="GB65" s="311"/>
      <c r="GC65" s="311"/>
      <c r="GD65" s="311"/>
      <c r="GE65" s="311"/>
      <c r="GF65" s="311"/>
      <c r="GG65" s="311"/>
      <c r="GH65" s="311"/>
      <c r="GI65" s="311"/>
      <c r="GJ65" s="311"/>
      <c r="GK65" s="311"/>
      <c r="GL65" s="311"/>
      <c r="GM65" s="311"/>
      <c r="GN65" s="311"/>
      <c r="GO65" s="311"/>
      <c r="GP65" s="311"/>
      <c r="GQ65" s="311"/>
      <c r="GR65" s="311"/>
      <c r="GS65" s="311"/>
      <c r="GT65" s="311"/>
      <c r="GU65" s="311"/>
      <c r="GV65" s="311"/>
      <c r="GW65" s="311"/>
      <c r="GX65" s="311"/>
      <c r="GY65" s="311"/>
      <c r="GZ65" s="311"/>
      <c r="HA65" s="311"/>
      <c r="HB65" s="311"/>
      <c r="HC65" s="311"/>
      <c r="HD65" s="311"/>
      <c r="HE65" s="311"/>
      <c r="HF65" s="311"/>
      <c r="HG65" s="311"/>
      <c r="HH65" s="311"/>
      <c r="HI65" s="311"/>
      <c r="HJ65" s="311"/>
      <c r="HK65" s="311"/>
      <c r="HL65" s="311"/>
      <c r="HM65" s="311"/>
      <c r="HN65" s="311"/>
      <c r="HO65" s="311"/>
      <c r="HP65" s="311"/>
      <c r="HQ65" s="311"/>
      <c r="HR65" s="311"/>
      <c r="HS65" s="311"/>
      <c r="HT65" s="311"/>
      <c r="HU65" s="311"/>
      <c r="HV65" s="311"/>
      <c r="HW65" s="311"/>
      <c r="HX65" s="311"/>
      <c r="HY65" s="311"/>
      <c r="HZ65" s="311"/>
      <c r="IA65" s="311"/>
      <c r="IB65" s="311"/>
      <c r="IC65" s="311"/>
      <c r="ID65" s="311"/>
      <c r="IE65" s="311"/>
      <c r="IF65" s="311"/>
      <c r="IG65" s="311"/>
      <c r="IH65" s="311"/>
      <c r="II65" s="311"/>
      <c r="IJ65" s="311"/>
      <c r="IK65" s="311"/>
      <c r="IL65" s="311"/>
      <c r="IM65" s="311"/>
      <c r="IN65" s="311"/>
      <c r="IO65" s="311"/>
      <c r="IP65" s="311"/>
      <c r="IQ65" s="311"/>
      <c r="IR65" s="311"/>
      <c r="IS65" s="311"/>
      <c r="IT65" s="311"/>
      <c r="IU65" s="311"/>
      <c r="IV65" s="311"/>
    </row>
    <row r="66" spans="1:256" s="324" customFormat="1" ht="17.149999999999999" customHeight="1" x14ac:dyDescent="0.25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1"/>
      <c r="AZ66" s="311"/>
      <c r="BA66" s="311"/>
      <c r="BB66" s="311"/>
      <c r="BC66" s="311"/>
      <c r="BD66" s="311"/>
      <c r="BE66" s="311"/>
      <c r="BF66" s="311"/>
      <c r="BG66" s="311"/>
      <c r="BH66" s="311"/>
      <c r="BI66" s="311"/>
      <c r="BJ66" s="311"/>
      <c r="BK66" s="311"/>
      <c r="BL66" s="311"/>
      <c r="BM66" s="311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1"/>
      <c r="BY66" s="311"/>
      <c r="BZ66" s="311"/>
      <c r="CA66" s="311"/>
      <c r="CB66" s="311"/>
      <c r="CC66" s="311"/>
      <c r="CD66" s="311"/>
      <c r="CE66" s="311"/>
      <c r="CF66" s="311"/>
      <c r="CG66" s="311"/>
      <c r="CH66" s="311"/>
      <c r="CI66" s="311"/>
      <c r="CJ66" s="311"/>
      <c r="CK66" s="311"/>
      <c r="CL66" s="311"/>
      <c r="CM66" s="311"/>
      <c r="CN66" s="311"/>
      <c r="CO66" s="311"/>
      <c r="CP66" s="311"/>
      <c r="CQ66" s="311"/>
      <c r="CR66" s="311"/>
      <c r="CS66" s="311"/>
      <c r="CT66" s="311"/>
      <c r="CU66" s="311"/>
      <c r="CV66" s="311"/>
      <c r="CW66" s="311"/>
      <c r="CX66" s="311"/>
      <c r="CY66" s="311"/>
      <c r="CZ66" s="311"/>
      <c r="DA66" s="311"/>
      <c r="DB66" s="311"/>
      <c r="DC66" s="311"/>
      <c r="DD66" s="311"/>
      <c r="DE66" s="311"/>
      <c r="DF66" s="311"/>
      <c r="DG66" s="311"/>
      <c r="DH66" s="311"/>
      <c r="DI66" s="311"/>
      <c r="DJ66" s="311"/>
      <c r="DK66" s="311"/>
      <c r="DL66" s="311"/>
      <c r="DM66" s="311"/>
      <c r="DN66" s="311"/>
      <c r="DO66" s="311"/>
      <c r="DP66" s="311"/>
      <c r="DQ66" s="311"/>
      <c r="DR66" s="311"/>
      <c r="DS66" s="311"/>
      <c r="DT66" s="311"/>
      <c r="DU66" s="311"/>
      <c r="DV66" s="311"/>
      <c r="DW66" s="311"/>
      <c r="DX66" s="311"/>
      <c r="DY66" s="311"/>
      <c r="DZ66" s="311"/>
      <c r="EA66" s="311"/>
      <c r="EB66" s="311"/>
      <c r="EC66" s="311"/>
      <c r="ED66" s="311"/>
      <c r="EE66" s="311"/>
      <c r="EF66" s="311"/>
      <c r="EG66" s="311"/>
      <c r="EH66" s="311"/>
      <c r="EI66" s="311"/>
      <c r="EJ66" s="311"/>
      <c r="EK66" s="311"/>
      <c r="EL66" s="311"/>
      <c r="EM66" s="311"/>
      <c r="EN66" s="311"/>
      <c r="EO66" s="311"/>
      <c r="EP66" s="311"/>
      <c r="EQ66" s="311"/>
      <c r="ER66" s="311"/>
      <c r="ES66" s="311"/>
      <c r="ET66" s="311"/>
      <c r="EU66" s="311"/>
      <c r="EV66" s="311"/>
      <c r="EW66" s="311"/>
      <c r="EX66" s="311"/>
      <c r="EY66" s="311"/>
      <c r="EZ66" s="311"/>
      <c r="FA66" s="311"/>
      <c r="FB66" s="311"/>
      <c r="FC66" s="311"/>
      <c r="FD66" s="311"/>
      <c r="FE66" s="311"/>
      <c r="FF66" s="311"/>
      <c r="FG66" s="311"/>
      <c r="FH66" s="311"/>
      <c r="FI66" s="311"/>
      <c r="FJ66" s="311"/>
      <c r="FK66" s="311"/>
      <c r="FL66" s="311"/>
      <c r="FM66" s="311"/>
      <c r="FN66" s="311"/>
      <c r="FO66" s="311"/>
      <c r="FP66" s="311"/>
      <c r="FQ66" s="311"/>
      <c r="FR66" s="311"/>
      <c r="FS66" s="311"/>
      <c r="FT66" s="311"/>
      <c r="FU66" s="311"/>
      <c r="FV66" s="311"/>
      <c r="FW66" s="311"/>
      <c r="FX66" s="311"/>
      <c r="FY66" s="311"/>
      <c r="FZ66" s="311"/>
      <c r="GA66" s="311"/>
      <c r="GB66" s="311"/>
      <c r="GC66" s="311"/>
      <c r="GD66" s="311"/>
      <c r="GE66" s="311"/>
      <c r="GF66" s="311"/>
      <c r="GG66" s="311"/>
      <c r="GH66" s="311"/>
      <c r="GI66" s="311"/>
      <c r="GJ66" s="311"/>
      <c r="GK66" s="311"/>
      <c r="GL66" s="311"/>
      <c r="GM66" s="311"/>
      <c r="GN66" s="311"/>
      <c r="GO66" s="311"/>
      <c r="GP66" s="311"/>
      <c r="GQ66" s="311"/>
      <c r="GR66" s="311"/>
      <c r="GS66" s="311"/>
      <c r="GT66" s="311"/>
      <c r="GU66" s="311"/>
      <c r="GV66" s="311"/>
      <c r="GW66" s="311"/>
      <c r="GX66" s="311"/>
      <c r="GY66" s="311"/>
      <c r="GZ66" s="311"/>
      <c r="HA66" s="311"/>
      <c r="HB66" s="311"/>
      <c r="HC66" s="311"/>
      <c r="HD66" s="311"/>
      <c r="HE66" s="311"/>
      <c r="HF66" s="311"/>
      <c r="HG66" s="311"/>
      <c r="HH66" s="311"/>
      <c r="HI66" s="311"/>
      <c r="HJ66" s="311"/>
      <c r="HK66" s="311"/>
      <c r="HL66" s="311"/>
      <c r="HM66" s="311"/>
      <c r="HN66" s="311"/>
      <c r="HO66" s="311"/>
      <c r="HP66" s="311"/>
      <c r="HQ66" s="311"/>
      <c r="HR66" s="311"/>
      <c r="HS66" s="311"/>
      <c r="HT66" s="311"/>
      <c r="HU66" s="311"/>
      <c r="HV66" s="311"/>
      <c r="HW66" s="311"/>
      <c r="HX66" s="311"/>
      <c r="HY66" s="311"/>
      <c r="HZ66" s="311"/>
      <c r="IA66" s="311"/>
      <c r="IB66" s="311"/>
      <c r="IC66" s="311"/>
      <c r="ID66" s="311"/>
      <c r="IE66" s="311"/>
      <c r="IF66" s="311"/>
      <c r="IG66" s="311"/>
      <c r="IH66" s="311"/>
      <c r="II66" s="311"/>
      <c r="IJ66" s="311"/>
      <c r="IK66" s="311"/>
      <c r="IL66" s="311"/>
      <c r="IM66" s="311"/>
      <c r="IN66" s="311"/>
      <c r="IO66" s="311"/>
      <c r="IP66" s="311"/>
      <c r="IQ66" s="311"/>
      <c r="IR66" s="311"/>
      <c r="IS66" s="311"/>
      <c r="IT66" s="311"/>
      <c r="IU66" s="311"/>
      <c r="IV66" s="311"/>
    </row>
    <row r="67" spans="1:256" s="324" customFormat="1" ht="17.149999999999999" customHeight="1" x14ac:dyDescent="0.25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  <c r="BL67" s="311"/>
      <c r="BM67" s="311"/>
      <c r="BN67" s="311"/>
      <c r="BO67" s="311"/>
      <c r="BP67" s="311"/>
      <c r="BQ67" s="311"/>
      <c r="BR67" s="311"/>
      <c r="BS67" s="311"/>
      <c r="BT67" s="311"/>
      <c r="BU67" s="311"/>
      <c r="BV67" s="311"/>
      <c r="BW67" s="311"/>
      <c r="BX67" s="311"/>
      <c r="BY67" s="311"/>
      <c r="BZ67" s="311"/>
      <c r="CA67" s="311"/>
      <c r="CB67" s="311"/>
      <c r="CC67" s="311"/>
      <c r="CD67" s="311"/>
      <c r="CE67" s="311"/>
      <c r="CF67" s="311"/>
      <c r="CG67" s="311"/>
      <c r="CH67" s="311"/>
      <c r="CI67" s="311"/>
      <c r="CJ67" s="311"/>
      <c r="CK67" s="311"/>
      <c r="CL67" s="311"/>
      <c r="CM67" s="311"/>
      <c r="CN67" s="311"/>
      <c r="CO67" s="311"/>
      <c r="CP67" s="311"/>
      <c r="CQ67" s="311"/>
      <c r="CR67" s="311"/>
      <c r="CS67" s="311"/>
      <c r="CT67" s="311"/>
      <c r="CU67" s="311"/>
      <c r="CV67" s="311"/>
      <c r="CW67" s="311"/>
      <c r="CX67" s="311"/>
      <c r="CY67" s="311"/>
      <c r="CZ67" s="311"/>
      <c r="DA67" s="311"/>
      <c r="DB67" s="311"/>
      <c r="DC67" s="311"/>
      <c r="DD67" s="311"/>
      <c r="DE67" s="311"/>
      <c r="DF67" s="311"/>
      <c r="DG67" s="311"/>
      <c r="DH67" s="311"/>
      <c r="DI67" s="311"/>
      <c r="DJ67" s="311"/>
      <c r="DK67" s="311"/>
      <c r="DL67" s="311"/>
      <c r="DM67" s="311"/>
      <c r="DN67" s="311"/>
      <c r="DO67" s="311"/>
      <c r="DP67" s="311"/>
      <c r="DQ67" s="311"/>
      <c r="DR67" s="311"/>
      <c r="DS67" s="311"/>
      <c r="DT67" s="311"/>
      <c r="DU67" s="311"/>
      <c r="DV67" s="311"/>
      <c r="DW67" s="311"/>
      <c r="DX67" s="311"/>
      <c r="DY67" s="311"/>
      <c r="DZ67" s="311"/>
      <c r="EA67" s="311"/>
      <c r="EB67" s="311"/>
      <c r="EC67" s="311"/>
      <c r="ED67" s="311"/>
      <c r="EE67" s="311"/>
      <c r="EF67" s="311"/>
      <c r="EG67" s="311"/>
      <c r="EH67" s="311"/>
      <c r="EI67" s="311"/>
      <c r="EJ67" s="311"/>
      <c r="EK67" s="311"/>
      <c r="EL67" s="311"/>
      <c r="EM67" s="311"/>
      <c r="EN67" s="311"/>
      <c r="EO67" s="311"/>
      <c r="EP67" s="311"/>
      <c r="EQ67" s="311"/>
      <c r="ER67" s="311"/>
      <c r="ES67" s="311"/>
      <c r="ET67" s="311"/>
      <c r="EU67" s="311"/>
      <c r="EV67" s="311"/>
      <c r="EW67" s="311"/>
      <c r="EX67" s="311"/>
      <c r="EY67" s="311"/>
      <c r="EZ67" s="311"/>
      <c r="FA67" s="311"/>
      <c r="FB67" s="311"/>
      <c r="FC67" s="311"/>
      <c r="FD67" s="311"/>
      <c r="FE67" s="311"/>
      <c r="FF67" s="311"/>
      <c r="FG67" s="311"/>
      <c r="FH67" s="311"/>
      <c r="FI67" s="311"/>
      <c r="FJ67" s="311"/>
      <c r="FK67" s="311"/>
      <c r="FL67" s="311"/>
      <c r="FM67" s="311"/>
      <c r="FN67" s="311"/>
      <c r="FO67" s="311"/>
      <c r="FP67" s="311"/>
      <c r="FQ67" s="311"/>
      <c r="FR67" s="311"/>
      <c r="FS67" s="311"/>
      <c r="FT67" s="311"/>
      <c r="FU67" s="311"/>
      <c r="FV67" s="311"/>
      <c r="FW67" s="311"/>
      <c r="FX67" s="311"/>
      <c r="FY67" s="311"/>
      <c r="FZ67" s="311"/>
      <c r="GA67" s="311"/>
      <c r="GB67" s="311"/>
      <c r="GC67" s="311"/>
      <c r="GD67" s="311"/>
      <c r="GE67" s="311"/>
      <c r="GF67" s="311"/>
      <c r="GG67" s="311"/>
      <c r="GH67" s="311"/>
      <c r="GI67" s="311"/>
      <c r="GJ67" s="311"/>
      <c r="GK67" s="311"/>
      <c r="GL67" s="311"/>
      <c r="GM67" s="311"/>
      <c r="GN67" s="311"/>
      <c r="GO67" s="311"/>
      <c r="GP67" s="311"/>
      <c r="GQ67" s="311"/>
      <c r="GR67" s="311"/>
      <c r="GS67" s="311"/>
      <c r="GT67" s="311"/>
      <c r="GU67" s="311"/>
      <c r="GV67" s="311"/>
      <c r="GW67" s="311"/>
      <c r="GX67" s="311"/>
      <c r="GY67" s="311"/>
      <c r="GZ67" s="311"/>
      <c r="HA67" s="311"/>
      <c r="HB67" s="311"/>
      <c r="HC67" s="311"/>
      <c r="HD67" s="311"/>
      <c r="HE67" s="311"/>
      <c r="HF67" s="311"/>
      <c r="HG67" s="311"/>
      <c r="HH67" s="311"/>
      <c r="HI67" s="311"/>
      <c r="HJ67" s="311"/>
      <c r="HK67" s="311"/>
      <c r="HL67" s="311"/>
      <c r="HM67" s="311"/>
      <c r="HN67" s="311"/>
      <c r="HO67" s="311"/>
      <c r="HP67" s="311"/>
      <c r="HQ67" s="311"/>
      <c r="HR67" s="311"/>
      <c r="HS67" s="311"/>
      <c r="HT67" s="311"/>
      <c r="HU67" s="311"/>
      <c r="HV67" s="311"/>
      <c r="HW67" s="311"/>
      <c r="HX67" s="311"/>
      <c r="HY67" s="311"/>
      <c r="HZ67" s="311"/>
      <c r="IA67" s="311"/>
      <c r="IB67" s="311"/>
      <c r="IC67" s="311"/>
      <c r="ID67" s="311"/>
      <c r="IE67" s="311"/>
      <c r="IF67" s="311"/>
      <c r="IG67" s="311"/>
      <c r="IH67" s="311"/>
      <c r="II67" s="311"/>
      <c r="IJ67" s="311"/>
      <c r="IK67" s="311"/>
      <c r="IL67" s="311"/>
      <c r="IM67" s="311"/>
      <c r="IN67" s="311"/>
      <c r="IO67" s="311"/>
      <c r="IP67" s="311"/>
      <c r="IQ67" s="311"/>
      <c r="IR67" s="311"/>
      <c r="IS67" s="311"/>
      <c r="IT67" s="311"/>
      <c r="IU67" s="311"/>
      <c r="IV67" s="311"/>
    </row>
    <row r="68" spans="1:256" s="324" customFormat="1" ht="17.149999999999999" customHeight="1" x14ac:dyDescent="0.25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1"/>
      <c r="AI68" s="311"/>
      <c r="AJ68" s="311"/>
      <c r="AK68" s="311"/>
      <c r="AL68" s="311"/>
      <c r="AM68" s="311"/>
      <c r="AN68" s="311"/>
      <c r="AO68" s="311"/>
      <c r="AP68" s="311"/>
      <c r="AQ68" s="311"/>
      <c r="AR68" s="311"/>
      <c r="AS68" s="311"/>
      <c r="AT68" s="311"/>
      <c r="AU68" s="311"/>
      <c r="AV68" s="311"/>
      <c r="AW68" s="311"/>
      <c r="AX68" s="311"/>
      <c r="AY68" s="311"/>
      <c r="AZ68" s="311"/>
      <c r="BA68" s="311"/>
      <c r="BB68" s="311"/>
      <c r="BC68" s="311"/>
      <c r="BD68" s="311"/>
      <c r="BE68" s="311"/>
      <c r="BF68" s="311"/>
      <c r="BG68" s="311"/>
      <c r="BH68" s="311"/>
      <c r="BI68" s="311"/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1"/>
      <c r="BY68" s="311"/>
      <c r="BZ68" s="311"/>
      <c r="CA68" s="311"/>
      <c r="CB68" s="311"/>
      <c r="CC68" s="311"/>
      <c r="CD68" s="311"/>
      <c r="CE68" s="311"/>
      <c r="CF68" s="311"/>
      <c r="CG68" s="311"/>
      <c r="CH68" s="311"/>
      <c r="CI68" s="311"/>
      <c r="CJ68" s="311"/>
      <c r="CK68" s="311"/>
      <c r="CL68" s="311"/>
      <c r="CM68" s="311"/>
      <c r="CN68" s="311"/>
      <c r="CO68" s="311"/>
      <c r="CP68" s="311"/>
      <c r="CQ68" s="311"/>
      <c r="CR68" s="311"/>
      <c r="CS68" s="311"/>
      <c r="CT68" s="311"/>
      <c r="CU68" s="311"/>
      <c r="CV68" s="311"/>
      <c r="CW68" s="311"/>
      <c r="CX68" s="311"/>
      <c r="CY68" s="311"/>
      <c r="CZ68" s="311"/>
      <c r="DA68" s="311"/>
      <c r="DB68" s="311"/>
      <c r="DC68" s="311"/>
      <c r="DD68" s="311"/>
      <c r="DE68" s="311"/>
      <c r="DF68" s="311"/>
      <c r="DG68" s="311"/>
      <c r="DH68" s="311"/>
      <c r="DI68" s="311"/>
      <c r="DJ68" s="311"/>
      <c r="DK68" s="311"/>
      <c r="DL68" s="311"/>
      <c r="DM68" s="311"/>
      <c r="DN68" s="311"/>
      <c r="DO68" s="311"/>
      <c r="DP68" s="311"/>
      <c r="DQ68" s="311"/>
      <c r="DR68" s="311"/>
      <c r="DS68" s="311"/>
      <c r="DT68" s="311"/>
      <c r="DU68" s="311"/>
      <c r="DV68" s="311"/>
      <c r="DW68" s="311"/>
      <c r="DX68" s="311"/>
      <c r="DY68" s="311"/>
      <c r="DZ68" s="311"/>
      <c r="EA68" s="311"/>
      <c r="EB68" s="311"/>
      <c r="EC68" s="311"/>
      <c r="ED68" s="311"/>
      <c r="EE68" s="311"/>
      <c r="EF68" s="311"/>
      <c r="EG68" s="311"/>
      <c r="EH68" s="311"/>
      <c r="EI68" s="311"/>
      <c r="EJ68" s="311"/>
      <c r="EK68" s="311"/>
      <c r="EL68" s="311"/>
      <c r="EM68" s="311"/>
      <c r="EN68" s="311"/>
      <c r="EO68" s="311"/>
      <c r="EP68" s="311"/>
      <c r="EQ68" s="311"/>
      <c r="ER68" s="311"/>
      <c r="ES68" s="311"/>
      <c r="ET68" s="311"/>
      <c r="EU68" s="311"/>
      <c r="EV68" s="311"/>
      <c r="EW68" s="311"/>
      <c r="EX68" s="311"/>
      <c r="EY68" s="311"/>
      <c r="EZ68" s="311"/>
      <c r="FA68" s="311"/>
      <c r="FB68" s="311"/>
      <c r="FC68" s="311"/>
      <c r="FD68" s="311"/>
      <c r="FE68" s="311"/>
      <c r="FF68" s="311"/>
      <c r="FG68" s="311"/>
      <c r="FH68" s="311"/>
      <c r="FI68" s="311"/>
      <c r="FJ68" s="311"/>
      <c r="FK68" s="311"/>
      <c r="FL68" s="311"/>
      <c r="FM68" s="311"/>
      <c r="FN68" s="311"/>
      <c r="FO68" s="311"/>
      <c r="FP68" s="311"/>
      <c r="FQ68" s="311"/>
      <c r="FR68" s="311"/>
      <c r="FS68" s="311"/>
      <c r="FT68" s="311"/>
      <c r="FU68" s="311"/>
      <c r="FV68" s="311"/>
      <c r="FW68" s="311"/>
      <c r="FX68" s="311"/>
      <c r="FY68" s="311"/>
      <c r="FZ68" s="311"/>
      <c r="GA68" s="311"/>
      <c r="GB68" s="311"/>
      <c r="GC68" s="311"/>
      <c r="GD68" s="311"/>
      <c r="GE68" s="311"/>
      <c r="GF68" s="311"/>
      <c r="GG68" s="311"/>
      <c r="GH68" s="311"/>
      <c r="GI68" s="311"/>
      <c r="GJ68" s="311"/>
      <c r="GK68" s="311"/>
      <c r="GL68" s="311"/>
      <c r="GM68" s="311"/>
      <c r="GN68" s="311"/>
      <c r="GO68" s="311"/>
      <c r="GP68" s="311"/>
      <c r="GQ68" s="311"/>
      <c r="GR68" s="311"/>
      <c r="GS68" s="311"/>
      <c r="GT68" s="311"/>
      <c r="GU68" s="311"/>
      <c r="GV68" s="311"/>
      <c r="GW68" s="311"/>
      <c r="GX68" s="311"/>
      <c r="GY68" s="311"/>
      <c r="GZ68" s="311"/>
      <c r="HA68" s="311"/>
      <c r="HB68" s="311"/>
      <c r="HC68" s="311"/>
      <c r="HD68" s="311"/>
      <c r="HE68" s="311"/>
      <c r="HF68" s="311"/>
      <c r="HG68" s="311"/>
      <c r="HH68" s="311"/>
      <c r="HI68" s="311"/>
      <c r="HJ68" s="311"/>
      <c r="HK68" s="311"/>
      <c r="HL68" s="311"/>
      <c r="HM68" s="311"/>
      <c r="HN68" s="311"/>
      <c r="HO68" s="311"/>
      <c r="HP68" s="311"/>
      <c r="HQ68" s="311"/>
      <c r="HR68" s="311"/>
      <c r="HS68" s="311"/>
      <c r="HT68" s="311"/>
      <c r="HU68" s="311"/>
      <c r="HV68" s="311"/>
      <c r="HW68" s="311"/>
      <c r="HX68" s="311"/>
      <c r="HY68" s="311"/>
      <c r="HZ68" s="311"/>
      <c r="IA68" s="311"/>
      <c r="IB68" s="311"/>
      <c r="IC68" s="311"/>
      <c r="ID68" s="311"/>
      <c r="IE68" s="311"/>
      <c r="IF68" s="311"/>
      <c r="IG68" s="311"/>
      <c r="IH68" s="311"/>
      <c r="II68" s="311"/>
      <c r="IJ68" s="311"/>
      <c r="IK68" s="311"/>
      <c r="IL68" s="311"/>
      <c r="IM68" s="311"/>
      <c r="IN68" s="311"/>
      <c r="IO68" s="311"/>
      <c r="IP68" s="311"/>
      <c r="IQ68" s="311"/>
      <c r="IR68" s="311"/>
      <c r="IS68" s="311"/>
      <c r="IT68" s="311"/>
      <c r="IU68" s="311"/>
      <c r="IV68" s="311"/>
    </row>
    <row r="69" spans="1:256" s="324" customFormat="1" ht="17.149999999999999" customHeight="1" x14ac:dyDescent="0.25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  <c r="AK69" s="311"/>
      <c r="AL69" s="311"/>
      <c r="AM69" s="311"/>
      <c r="AN69" s="311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1"/>
      <c r="AZ69" s="311"/>
      <c r="BA69" s="311"/>
      <c r="BB69" s="311"/>
      <c r="BC69" s="311"/>
      <c r="BD69" s="311"/>
      <c r="BE69" s="311"/>
      <c r="BF69" s="311"/>
      <c r="BG69" s="311"/>
      <c r="BH69" s="311"/>
      <c r="BI69" s="311"/>
      <c r="BJ69" s="311"/>
      <c r="BK69" s="311"/>
      <c r="BL69" s="311"/>
      <c r="BM69" s="311"/>
      <c r="BN69" s="311"/>
      <c r="BO69" s="311"/>
      <c r="BP69" s="311"/>
      <c r="BQ69" s="311"/>
      <c r="BR69" s="311"/>
      <c r="BS69" s="311"/>
      <c r="BT69" s="311"/>
      <c r="BU69" s="311"/>
      <c r="BV69" s="311"/>
      <c r="BW69" s="311"/>
      <c r="BX69" s="311"/>
      <c r="BY69" s="311"/>
      <c r="BZ69" s="311"/>
      <c r="CA69" s="311"/>
      <c r="CB69" s="311"/>
      <c r="CC69" s="311"/>
      <c r="CD69" s="311"/>
      <c r="CE69" s="311"/>
      <c r="CF69" s="311"/>
      <c r="CG69" s="311"/>
      <c r="CH69" s="311"/>
      <c r="CI69" s="311"/>
      <c r="CJ69" s="311"/>
      <c r="CK69" s="311"/>
      <c r="CL69" s="311"/>
      <c r="CM69" s="311"/>
      <c r="CN69" s="311"/>
      <c r="CO69" s="311"/>
      <c r="CP69" s="311"/>
      <c r="CQ69" s="311"/>
      <c r="CR69" s="311"/>
      <c r="CS69" s="311"/>
      <c r="CT69" s="311"/>
      <c r="CU69" s="311"/>
      <c r="CV69" s="311"/>
      <c r="CW69" s="311"/>
      <c r="CX69" s="311"/>
      <c r="CY69" s="311"/>
      <c r="CZ69" s="311"/>
      <c r="DA69" s="311"/>
      <c r="DB69" s="311"/>
      <c r="DC69" s="311"/>
      <c r="DD69" s="311"/>
      <c r="DE69" s="311"/>
      <c r="DF69" s="311"/>
      <c r="DG69" s="311"/>
      <c r="DH69" s="311"/>
      <c r="DI69" s="311"/>
      <c r="DJ69" s="311"/>
      <c r="DK69" s="311"/>
      <c r="DL69" s="311"/>
      <c r="DM69" s="311"/>
      <c r="DN69" s="311"/>
      <c r="DO69" s="311"/>
      <c r="DP69" s="311"/>
      <c r="DQ69" s="311"/>
      <c r="DR69" s="311"/>
      <c r="DS69" s="311"/>
      <c r="DT69" s="311"/>
      <c r="DU69" s="311"/>
      <c r="DV69" s="311"/>
      <c r="DW69" s="311"/>
      <c r="DX69" s="311"/>
      <c r="DY69" s="311"/>
      <c r="DZ69" s="311"/>
      <c r="EA69" s="311"/>
      <c r="EB69" s="311"/>
      <c r="EC69" s="311"/>
      <c r="ED69" s="311"/>
      <c r="EE69" s="311"/>
      <c r="EF69" s="311"/>
      <c r="EG69" s="311"/>
      <c r="EH69" s="311"/>
      <c r="EI69" s="311"/>
      <c r="EJ69" s="311"/>
      <c r="EK69" s="311"/>
      <c r="EL69" s="311"/>
      <c r="EM69" s="311"/>
      <c r="EN69" s="311"/>
      <c r="EO69" s="311"/>
      <c r="EP69" s="311"/>
      <c r="EQ69" s="311"/>
      <c r="ER69" s="311"/>
      <c r="ES69" s="311"/>
      <c r="ET69" s="311"/>
      <c r="EU69" s="311"/>
      <c r="EV69" s="311"/>
      <c r="EW69" s="311"/>
      <c r="EX69" s="311"/>
      <c r="EY69" s="311"/>
      <c r="EZ69" s="311"/>
      <c r="FA69" s="311"/>
      <c r="FB69" s="311"/>
      <c r="FC69" s="311"/>
      <c r="FD69" s="311"/>
      <c r="FE69" s="311"/>
      <c r="FF69" s="311"/>
      <c r="FG69" s="311"/>
      <c r="FH69" s="311"/>
      <c r="FI69" s="311"/>
      <c r="FJ69" s="311"/>
      <c r="FK69" s="311"/>
      <c r="FL69" s="311"/>
      <c r="FM69" s="311"/>
      <c r="FN69" s="311"/>
      <c r="FO69" s="311"/>
      <c r="FP69" s="311"/>
      <c r="FQ69" s="311"/>
      <c r="FR69" s="311"/>
      <c r="FS69" s="311"/>
      <c r="FT69" s="311"/>
      <c r="FU69" s="311"/>
      <c r="FV69" s="311"/>
      <c r="FW69" s="311"/>
      <c r="FX69" s="311"/>
      <c r="FY69" s="311"/>
      <c r="FZ69" s="311"/>
      <c r="GA69" s="311"/>
      <c r="GB69" s="311"/>
      <c r="GC69" s="311"/>
      <c r="GD69" s="311"/>
      <c r="GE69" s="311"/>
      <c r="GF69" s="311"/>
      <c r="GG69" s="311"/>
      <c r="GH69" s="311"/>
      <c r="GI69" s="311"/>
      <c r="GJ69" s="311"/>
      <c r="GK69" s="311"/>
      <c r="GL69" s="311"/>
      <c r="GM69" s="311"/>
      <c r="GN69" s="311"/>
      <c r="GO69" s="311"/>
      <c r="GP69" s="311"/>
      <c r="GQ69" s="311"/>
      <c r="GR69" s="311"/>
      <c r="GS69" s="311"/>
      <c r="GT69" s="311"/>
      <c r="GU69" s="311"/>
      <c r="GV69" s="311"/>
      <c r="GW69" s="311"/>
      <c r="GX69" s="311"/>
      <c r="GY69" s="311"/>
      <c r="GZ69" s="311"/>
      <c r="HA69" s="311"/>
      <c r="HB69" s="311"/>
      <c r="HC69" s="311"/>
      <c r="HD69" s="311"/>
      <c r="HE69" s="311"/>
      <c r="HF69" s="311"/>
      <c r="HG69" s="311"/>
      <c r="HH69" s="311"/>
      <c r="HI69" s="311"/>
      <c r="HJ69" s="311"/>
      <c r="HK69" s="311"/>
      <c r="HL69" s="311"/>
      <c r="HM69" s="311"/>
      <c r="HN69" s="311"/>
      <c r="HO69" s="311"/>
      <c r="HP69" s="311"/>
      <c r="HQ69" s="311"/>
      <c r="HR69" s="311"/>
      <c r="HS69" s="311"/>
      <c r="HT69" s="311"/>
      <c r="HU69" s="311"/>
      <c r="HV69" s="311"/>
      <c r="HW69" s="311"/>
      <c r="HX69" s="311"/>
      <c r="HY69" s="311"/>
      <c r="HZ69" s="311"/>
      <c r="IA69" s="311"/>
      <c r="IB69" s="311"/>
      <c r="IC69" s="311"/>
      <c r="ID69" s="311"/>
      <c r="IE69" s="311"/>
      <c r="IF69" s="311"/>
      <c r="IG69" s="311"/>
      <c r="IH69" s="311"/>
      <c r="II69" s="311"/>
      <c r="IJ69" s="311"/>
      <c r="IK69" s="311"/>
      <c r="IL69" s="311"/>
      <c r="IM69" s="311"/>
      <c r="IN69" s="311"/>
      <c r="IO69" s="311"/>
      <c r="IP69" s="311"/>
      <c r="IQ69" s="311"/>
      <c r="IR69" s="311"/>
      <c r="IS69" s="311"/>
      <c r="IT69" s="311"/>
      <c r="IU69" s="311"/>
      <c r="IV69" s="311"/>
    </row>
    <row r="70" spans="1:256" s="324" customFormat="1" ht="30.75" customHeight="1" x14ac:dyDescent="0.25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  <c r="BL70" s="311"/>
      <c r="BM70" s="311"/>
      <c r="BN70" s="311"/>
      <c r="BO70" s="311"/>
      <c r="BP70" s="311"/>
      <c r="BQ70" s="311"/>
      <c r="BR70" s="311"/>
      <c r="BS70" s="311"/>
      <c r="BT70" s="311"/>
      <c r="BU70" s="311"/>
      <c r="BV70" s="311"/>
      <c r="BW70" s="311"/>
      <c r="BX70" s="311"/>
      <c r="BY70" s="311"/>
      <c r="BZ70" s="311"/>
      <c r="CA70" s="311"/>
      <c r="CB70" s="311"/>
      <c r="CC70" s="311"/>
      <c r="CD70" s="311"/>
      <c r="CE70" s="311"/>
      <c r="CF70" s="311"/>
      <c r="CG70" s="311"/>
      <c r="CH70" s="311"/>
      <c r="CI70" s="311"/>
      <c r="CJ70" s="311"/>
      <c r="CK70" s="311"/>
      <c r="CL70" s="311"/>
      <c r="CM70" s="311"/>
      <c r="CN70" s="311"/>
      <c r="CO70" s="311"/>
      <c r="CP70" s="311"/>
      <c r="CQ70" s="311"/>
      <c r="CR70" s="311"/>
      <c r="CS70" s="311"/>
      <c r="CT70" s="311"/>
      <c r="CU70" s="311"/>
      <c r="CV70" s="311"/>
      <c r="CW70" s="311"/>
      <c r="CX70" s="311"/>
      <c r="CY70" s="311"/>
      <c r="CZ70" s="311"/>
      <c r="DA70" s="311"/>
      <c r="DB70" s="311"/>
      <c r="DC70" s="311"/>
      <c r="DD70" s="311"/>
      <c r="DE70" s="311"/>
      <c r="DF70" s="311"/>
      <c r="DG70" s="311"/>
      <c r="DH70" s="311"/>
      <c r="DI70" s="311"/>
      <c r="DJ70" s="311"/>
      <c r="DK70" s="311"/>
      <c r="DL70" s="311"/>
      <c r="DM70" s="311"/>
      <c r="DN70" s="311"/>
      <c r="DO70" s="311"/>
      <c r="DP70" s="311"/>
      <c r="DQ70" s="311"/>
      <c r="DR70" s="311"/>
      <c r="DS70" s="311"/>
      <c r="DT70" s="311"/>
      <c r="DU70" s="311"/>
      <c r="DV70" s="311"/>
      <c r="DW70" s="311"/>
      <c r="DX70" s="311"/>
      <c r="DY70" s="311"/>
      <c r="DZ70" s="311"/>
      <c r="EA70" s="311"/>
      <c r="EB70" s="311"/>
      <c r="EC70" s="311"/>
      <c r="ED70" s="311"/>
      <c r="EE70" s="311"/>
      <c r="EF70" s="311"/>
      <c r="EG70" s="311"/>
      <c r="EH70" s="311"/>
      <c r="EI70" s="311"/>
      <c r="EJ70" s="311"/>
      <c r="EK70" s="311"/>
      <c r="EL70" s="311"/>
      <c r="EM70" s="311"/>
      <c r="EN70" s="311"/>
      <c r="EO70" s="311"/>
      <c r="EP70" s="311"/>
      <c r="EQ70" s="311"/>
      <c r="ER70" s="311"/>
      <c r="ES70" s="311"/>
      <c r="ET70" s="311"/>
      <c r="EU70" s="311"/>
      <c r="EV70" s="311"/>
      <c r="EW70" s="311"/>
      <c r="EX70" s="311"/>
      <c r="EY70" s="311"/>
      <c r="EZ70" s="311"/>
      <c r="FA70" s="311"/>
      <c r="FB70" s="311"/>
      <c r="FC70" s="311"/>
      <c r="FD70" s="311"/>
      <c r="FE70" s="311"/>
      <c r="FF70" s="311"/>
      <c r="FG70" s="311"/>
      <c r="FH70" s="311"/>
      <c r="FI70" s="311"/>
      <c r="FJ70" s="311"/>
      <c r="FK70" s="311"/>
      <c r="FL70" s="311"/>
      <c r="FM70" s="311"/>
      <c r="FN70" s="311"/>
      <c r="FO70" s="311"/>
      <c r="FP70" s="311"/>
      <c r="FQ70" s="311"/>
      <c r="FR70" s="311"/>
      <c r="FS70" s="311"/>
      <c r="FT70" s="311"/>
      <c r="FU70" s="311"/>
      <c r="FV70" s="311"/>
      <c r="FW70" s="311"/>
      <c r="FX70" s="311"/>
      <c r="FY70" s="311"/>
      <c r="FZ70" s="311"/>
      <c r="GA70" s="311"/>
      <c r="GB70" s="311"/>
      <c r="GC70" s="311"/>
      <c r="GD70" s="311"/>
      <c r="GE70" s="311"/>
      <c r="GF70" s="311"/>
      <c r="GG70" s="311"/>
      <c r="GH70" s="311"/>
      <c r="GI70" s="311"/>
      <c r="GJ70" s="311"/>
      <c r="GK70" s="311"/>
      <c r="GL70" s="311"/>
      <c r="GM70" s="311"/>
      <c r="GN70" s="311"/>
      <c r="GO70" s="311"/>
      <c r="GP70" s="311"/>
      <c r="GQ70" s="311"/>
      <c r="GR70" s="311"/>
      <c r="GS70" s="311"/>
      <c r="GT70" s="311"/>
      <c r="GU70" s="311"/>
      <c r="GV70" s="311"/>
      <c r="GW70" s="311"/>
      <c r="GX70" s="311"/>
      <c r="GY70" s="311"/>
      <c r="GZ70" s="311"/>
      <c r="HA70" s="311"/>
      <c r="HB70" s="311"/>
      <c r="HC70" s="311"/>
      <c r="HD70" s="311"/>
      <c r="HE70" s="311"/>
      <c r="HF70" s="311"/>
      <c r="HG70" s="311"/>
      <c r="HH70" s="311"/>
      <c r="HI70" s="311"/>
      <c r="HJ70" s="311"/>
      <c r="HK70" s="311"/>
      <c r="HL70" s="311"/>
      <c r="HM70" s="311"/>
      <c r="HN70" s="311"/>
      <c r="HO70" s="311"/>
      <c r="HP70" s="311"/>
      <c r="HQ70" s="311"/>
      <c r="HR70" s="311"/>
      <c r="HS70" s="311"/>
      <c r="HT70" s="311"/>
      <c r="HU70" s="311"/>
      <c r="HV70" s="311"/>
      <c r="HW70" s="311"/>
      <c r="HX70" s="311"/>
      <c r="HY70" s="311"/>
      <c r="HZ70" s="311"/>
      <c r="IA70" s="311"/>
      <c r="IB70" s="311"/>
      <c r="IC70" s="311"/>
      <c r="ID70" s="311"/>
      <c r="IE70" s="311"/>
      <c r="IF70" s="311"/>
      <c r="IG70" s="311"/>
      <c r="IH70" s="311"/>
      <c r="II70" s="311"/>
      <c r="IJ70" s="311"/>
      <c r="IK70" s="311"/>
      <c r="IL70" s="311"/>
      <c r="IM70" s="311"/>
      <c r="IN70" s="311"/>
      <c r="IO70" s="311"/>
      <c r="IP70" s="311"/>
      <c r="IQ70" s="311"/>
      <c r="IR70" s="311"/>
      <c r="IS70" s="311"/>
      <c r="IT70" s="311"/>
      <c r="IU70" s="311"/>
      <c r="IV70" s="311"/>
    </row>
    <row r="71" spans="1:256" s="324" customFormat="1" ht="17.149999999999999" customHeight="1" x14ac:dyDescent="0.25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  <c r="AK71" s="311"/>
      <c r="AL71" s="311"/>
      <c r="AM71" s="311"/>
      <c r="AN71" s="311"/>
      <c r="AO71" s="311"/>
      <c r="AP71" s="311"/>
      <c r="AQ71" s="311"/>
      <c r="AR71" s="311"/>
      <c r="AS71" s="311"/>
      <c r="AT71" s="311"/>
      <c r="AU71" s="311"/>
      <c r="AV71" s="311"/>
      <c r="AW71" s="311"/>
      <c r="AX71" s="311"/>
      <c r="AY71" s="311"/>
      <c r="AZ71" s="311"/>
      <c r="BA71" s="311"/>
      <c r="BB71" s="311"/>
      <c r="BC71" s="311"/>
      <c r="BD71" s="311"/>
      <c r="BE71" s="311"/>
      <c r="BF71" s="311"/>
      <c r="BG71" s="311"/>
      <c r="BH71" s="311"/>
      <c r="BI71" s="311"/>
      <c r="BJ71" s="311"/>
      <c r="BK71" s="311"/>
      <c r="BL71" s="311"/>
      <c r="BM71" s="311"/>
      <c r="BN71" s="311"/>
      <c r="BO71" s="311"/>
      <c r="BP71" s="311"/>
      <c r="BQ71" s="311"/>
      <c r="BR71" s="311"/>
      <c r="BS71" s="311"/>
      <c r="BT71" s="311"/>
      <c r="BU71" s="311"/>
      <c r="BV71" s="311"/>
      <c r="BW71" s="311"/>
      <c r="BX71" s="311"/>
      <c r="BY71" s="311"/>
      <c r="BZ71" s="311"/>
      <c r="CA71" s="311"/>
      <c r="CB71" s="311"/>
      <c r="CC71" s="311"/>
      <c r="CD71" s="311"/>
      <c r="CE71" s="311"/>
      <c r="CF71" s="311"/>
      <c r="CG71" s="311"/>
      <c r="CH71" s="311"/>
      <c r="CI71" s="311"/>
      <c r="CJ71" s="311"/>
      <c r="CK71" s="311"/>
      <c r="CL71" s="311"/>
      <c r="CM71" s="311"/>
      <c r="CN71" s="311"/>
      <c r="CO71" s="311"/>
      <c r="CP71" s="311"/>
      <c r="CQ71" s="311"/>
      <c r="CR71" s="311"/>
      <c r="CS71" s="311"/>
      <c r="CT71" s="311"/>
      <c r="CU71" s="311"/>
      <c r="CV71" s="311"/>
      <c r="CW71" s="311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1"/>
      <c r="DI71" s="311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1"/>
      <c r="DU71" s="311"/>
      <c r="DV71" s="311"/>
      <c r="DW71" s="311"/>
      <c r="DX71" s="311"/>
      <c r="DY71" s="311"/>
      <c r="DZ71" s="311"/>
      <c r="EA71" s="311"/>
      <c r="EB71" s="311"/>
      <c r="EC71" s="311"/>
      <c r="ED71" s="311"/>
      <c r="EE71" s="311"/>
      <c r="EF71" s="311"/>
      <c r="EG71" s="311"/>
      <c r="EH71" s="311"/>
      <c r="EI71" s="311"/>
      <c r="EJ71" s="311"/>
      <c r="EK71" s="311"/>
      <c r="EL71" s="311"/>
      <c r="EM71" s="311"/>
      <c r="EN71" s="311"/>
      <c r="EO71" s="311"/>
      <c r="EP71" s="311"/>
      <c r="EQ71" s="311"/>
      <c r="ER71" s="311"/>
      <c r="ES71" s="311"/>
      <c r="ET71" s="311"/>
      <c r="EU71" s="311"/>
      <c r="EV71" s="311"/>
      <c r="EW71" s="311"/>
      <c r="EX71" s="311"/>
      <c r="EY71" s="311"/>
      <c r="EZ71" s="311"/>
      <c r="FA71" s="311"/>
      <c r="FB71" s="311"/>
      <c r="FC71" s="311"/>
      <c r="FD71" s="311"/>
      <c r="FE71" s="311"/>
      <c r="FF71" s="311"/>
      <c r="FG71" s="311"/>
      <c r="FH71" s="311"/>
      <c r="FI71" s="311"/>
      <c r="FJ71" s="311"/>
      <c r="FK71" s="311"/>
      <c r="FL71" s="311"/>
      <c r="FM71" s="311"/>
      <c r="FN71" s="311"/>
      <c r="FO71" s="311"/>
      <c r="FP71" s="311"/>
      <c r="FQ71" s="311"/>
      <c r="FR71" s="311"/>
      <c r="FS71" s="311"/>
      <c r="FT71" s="311"/>
      <c r="FU71" s="311"/>
      <c r="FV71" s="311"/>
      <c r="FW71" s="311"/>
      <c r="FX71" s="311"/>
      <c r="FY71" s="311"/>
      <c r="FZ71" s="311"/>
      <c r="GA71" s="311"/>
      <c r="GB71" s="311"/>
      <c r="GC71" s="311"/>
      <c r="GD71" s="311"/>
      <c r="GE71" s="311"/>
      <c r="GF71" s="311"/>
      <c r="GG71" s="311"/>
      <c r="GH71" s="311"/>
      <c r="GI71" s="311"/>
      <c r="GJ71" s="311"/>
      <c r="GK71" s="311"/>
      <c r="GL71" s="311"/>
      <c r="GM71" s="311"/>
      <c r="GN71" s="311"/>
      <c r="GO71" s="311"/>
      <c r="GP71" s="311"/>
      <c r="GQ71" s="311"/>
      <c r="GR71" s="311"/>
      <c r="GS71" s="311"/>
      <c r="GT71" s="311"/>
      <c r="GU71" s="311"/>
      <c r="GV71" s="311"/>
      <c r="GW71" s="311"/>
      <c r="GX71" s="311"/>
      <c r="GY71" s="311"/>
      <c r="GZ71" s="311"/>
      <c r="HA71" s="311"/>
      <c r="HB71" s="311"/>
      <c r="HC71" s="311"/>
      <c r="HD71" s="311"/>
      <c r="HE71" s="311"/>
      <c r="HF71" s="311"/>
      <c r="HG71" s="311"/>
      <c r="HH71" s="311"/>
      <c r="HI71" s="311"/>
      <c r="HJ71" s="311"/>
      <c r="HK71" s="311"/>
      <c r="HL71" s="311"/>
      <c r="HM71" s="311"/>
      <c r="HN71" s="311"/>
      <c r="HO71" s="311"/>
      <c r="HP71" s="311"/>
      <c r="HQ71" s="311"/>
      <c r="HR71" s="311"/>
      <c r="HS71" s="311"/>
      <c r="HT71" s="311"/>
      <c r="HU71" s="311"/>
      <c r="HV71" s="311"/>
      <c r="HW71" s="311"/>
      <c r="HX71" s="311"/>
      <c r="HY71" s="311"/>
      <c r="HZ71" s="311"/>
      <c r="IA71" s="311"/>
      <c r="IB71" s="311"/>
      <c r="IC71" s="311"/>
      <c r="ID71" s="311"/>
      <c r="IE71" s="311"/>
      <c r="IF71" s="311"/>
      <c r="IG71" s="311"/>
      <c r="IH71" s="311"/>
      <c r="II71" s="311"/>
      <c r="IJ71" s="311"/>
      <c r="IK71" s="311"/>
      <c r="IL71" s="311"/>
      <c r="IM71" s="311"/>
      <c r="IN71" s="311"/>
      <c r="IO71" s="311"/>
      <c r="IP71" s="311"/>
      <c r="IQ71" s="311"/>
      <c r="IR71" s="311"/>
      <c r="IS71" s="311"/>
      <c r="IT71" s="311"/>
      <c r="IU71" s="311"/>
      <c r="IV71" s="311"/>
    </row>
    <row r="72" spans="1:256" s="324" customFormat="1" ht="17.149999999999999" customHeight="1" x14ac:dyDescent="0.25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11"/>
      <c r="HI72" s="311"/>
      <c r="HJ72" s="311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11"/>
      <c r="IA72" s="311"/>
      <c r="IB72" s="311"/>
      <c r="IC72" s="311"/>
      <c r="ID72" s="311"/>
      <c r="IE72" s="311"/>
      <c r="IF72" s="311"/>
      <c r="IG72" s="311"/>
      <c r="IH72" s="311"/>
      <c r="II72" s="311"/>
      <c r="IJ72" s="311"/>
      <c r="IK72" s="311"/>
      <c r="IL72" s="311"/>
      <c r="IM72" s="311"/>
      <c r="IN72" s="311"/>
      <c r="IO72" s="311"/>
      <c r="IP72" s="311"/>
      <c r="IQ72" s="311"/>
      <c r="IR72" s="311"/>
      <c r="IS72" s="311"/>
      <c r="IT72" s="311"/>
      <c r="IU72" s="311"/>
      <c r="IV72" s="311"/>
    </row>
    <row r="73" spans="1:256" s="324" customFormat="1" ht="17.149999999999999" customHeight="1" x14ac:dyDescent="0.25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1"/>
      <c r="AZ73" s="311"/>
      <c r="BA73" s="311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  <c r="BL73" s="311"/>
      <c r="BM73" s="311"/>
      <c r="BN73" s="311"/>
      <c r="BO73" s="311"/>
      <c r="BP73" s="311"/>
      <c r="BQ73" s="311"/>
      <c r="BR73" s="311"/>
      <c r="BS73" s="311"/>
      <c r="BT73" s="311"/>
      <c r="BU73" s="311"/>
      <c r="BV73" s="311"/>
      <c r="BW73" s="311"/>
      <c r="BX73" s="311"/>
      <c r="BY73" s="311"/>
      <c r="BZ73" s="311"/>
      <c r="CA73" s="311"/>
      <c r="CB73" s="311"/>
      <c r="CC73" s="311"/>
      <c r="CD73" s="311"/>
      <c r="CE73" s="311"/>
      <c r="CF73" s="311"/>
      <c r="CG73" s="311"/>
      <c r="CH73" s="311"/>
      <c r="CI73" s="311"/>
      <c r="CJ73" s="311"/>
      <c r="CK73" s="311"/>
      <c r="CL73" s="311"/>
      <c r="CM73" s="311"/>
      <c r="CN73" s="311"/>
      <c r="CO73" s="311"/>
      <c r="CP73" s="311"/>
      <c r="CQ73" s="311"/>
      <c r="CR73" s="311"/>
      <c r="CS73" s="311"/>
      <c r="CT73" s="311"/>
      <c r="CU73" s="311"/>
      <c r="CV73" s="311"/>
      <c r="CW73" s="311"/>
      <c r="CX73" s="311"/>
      <c r="CY73" s="311"/>
      <c r="CZ73" s="311"/>
      <c r="DA73" s="311"/>
      <c r="DB73" s="311"/>
      <c r="DC73" s="311"/>
      <c r="DD73" s="311"/>
      <c r="DE73" s="311"/>
      <c r="DF73" s="311"/>
      <c r="DG73" s="311"/>
      <c r="DH73" s="311"/>
      <c r="DI73" s="311"/>
      <c r="DJ73" s="311"/>
      <c r="DK73" s="311"/>
      <c r="DL73" s="311"/>
      <c r="DM73" s="311"/>
      <c r="DN73" s="311"/>
      <c r="DO73" s="311"/>
      <c r="DP73" s="311"/>
      <c r="DQ73" s="311"/>
      <c r="DR73" s="311"/>
      <c r="DS73" s="311"/>
      <c r="DT73" s="311"/>
      <c r="DU73" s="311"/>
      <c r="DV73" s="311"/>
      <c r="DW73" s="311"/>
      <c r="DX73" s="311"/>
      <c r="DY73" s="311"/>
      <c r="DZ73" s="311"/>
      <c r="EA73" s="311"/>
      <c r="EB73" s="311"/>
      <c r="EC73" s="311"/>
      <c r="ED73" s="311"/>
      <c r="EE73" s="311"/>
      <c r="EF73" s="311"/>
      <c r="EG73" s="311"/>
      <c r="EH73" s="311"/>
      <c r="EI73" s="311"/>
      <c r="EJ73" s="311"/>
      <c r="EK73" s="311"/>
      <c r="EL73" s="311"/>
      <c r="EM73" s="311"/>
      <c r="EN73" s="311"/>
      <c r="EO73" s="311"/>
      <c r="EP73" s="311"/>
      <c r="EQ73" s="311"/>
      <c r="ER73" s="311"/>
      <c r="ES73" s="311"/>
      <c r="ET73" s="311"/>
      <c r="EU73" s="311"/>
      <c r="EV73" s="311"/>
      <c r="EW73" s="311"/>
      <c r="EX73" s="311"/>
      <c r="EY73" s="311"/>
      <c r="EZ73" s="311"/>
      <c r="FA73" s="311"/>
      <c r="FB73" s="311"/>
      <c r="FC73" s="311"/>
      <c r="FD73" s="311"/>
      <c r="FE73" s="311"/>
      <c r="FF73" s="311"/>
      <c r="FG73" s="311"/>
      <c r="FH73" s="311"/>
      <c r="FI73" s="311"/>
      <c r="FJ73" s="311"/>
      <c r="FK73" s="311"/>
      <c r="FL73" s="311"/>
      <c r="FM73" s="311"/>
      <c r="FN73" s="311"/>
      <c r="FO73" s="311"/>
      <c r="FP73" s="311"/>
      <c r="FQ73" s="311"/>
      <c r="FR73" s="311"/>
      <c r="FS73" s="311"/>
      <c r="FT73" s="311"/>
      <c r="FU73" s="311"/>
      <c r="FV73" s="311"/>
      <c r="FW73" s="311"/>
      <c r="FX73" s="311"/>
      <c r="FY73" s="311"/>
      <c r="FZ73" s="311"/>
      <c r="GA73" s="311"/>
      <c r="GB73" s="311"/>
      <c r="GC73" s="311"/>
      <c r="GD73" s="311"/>
      <c r="GE73" s="311"/>
      <c r="GF73" s="311"/>
      <c r="GG73" s="311"/>
      <c r="GH73" s="311"/>
      <c r="GI73" s="311"/>
      <c r="GJ73" s="311"/>
      <c r="GK73" s="311"/>
      <c r="GL73" s="311"/>
      <c r="GM73" s="311"/>
      <c r="GN73" s="311"/>
      <c r="GO73" s="311"/>
      <c r="GP73" s="311"/>
      <c r="GQ73" s="311"/>
      <c r="GR73" s="311"/>
      <c r="GS73" s="311"/>
      <c r="GT73" s="311"/>
      <c r="GU73" s="311"/>
      <c r="GV73" s="311"/>
      <c r="GW73" s="311"/>
      <c r="GX73" s="311"/>
      <c r="GY73" s="311"/>
      <c r="GZ73" s="311"/>
      <c r="HA73" s="311"/>
      <c r="HB73" s="311"/>
      <c r="HC73" s="311"/>
      <c r="HD73" s="311"/>
      <c r="HE73" s="311"/>
      <c r="HF73" s="311"/>
      <c r="HG73" s="311"/>
      <c r="HH73" s="311"/>
      <c r="HI73" s="311"/>
      <c r="HJ73" s="311"/>
      <c r="HK73" s="311"/>
      <c r="HL73" s="311"/>
      <c r="HM73" s="311"/>
      <c r="HN73" s="311"/>
      <c r="HO73" s="311"/>
      <c r="HP73" s="311"/>
      <c r="HQ73" s="311"/>
      <c r="HR73" s="311"/>
      <c r="HS73" s="311"/>
      <c r="HT73" s="311"/>
      <c r="HU73" s="311"/>
      <c r="HV73" s="311"/>
      <c r="HW73" s="311"/>
      <c r="HX73" s="311"/>
      <c r="HY73" s="311"/>
      <c r="HZ73" s="311"/>
      <c r="IA73" s="311"/>
      <c r="IB73" s="311"/>
      <c r="IC73" s="311"/>
      <c r="ID73" s="311"/>
      <c r="IE73" s="311"/>
      <c r="IF73" s="311"/>
      <c r="IG73" s="311"/>
      <c r="IH73" s="311"/>
      <c r="II73" s="311"/>
      <c r="IJ73" s="311"/>
      <c r="IK73" s="311"/>
      <c r="IL73" s="311"/>
      <c r="IM73" s="311"/>
      <c r="IN73" s="311"/>
      <c r="IO73" s="311"/>
      <c r="IP73" s="311"/>
      <c r="IQ73" s="311"/>
      <c r="IR73" s="311"/>
      <c r="IS73" s="311"/>
      <c r="IT73" s="311"/>
      <c r="IU73" s="311"/>
      <c r="IV73" s="311"/>
    </row>
    <row r="74" spans="1:256" s="324" customFormat="1" ht="17.149999999999999" customHeight="1" x14ac:dyDescent="0.25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  <c r="AK74" s="311"/>
      <c r="AL74" s="311"/>
      <c r="AM74" s="311"/>
      <c r="AN74" s="311"/>
      <c r="AO74" s="311"/>
      <c r="AP74" s="311"/>
      <c r="AQ74" s="311"/>
      <c r="AR74" s="311"/>
      <c r="AS74" s="311"/>
      <c r="AT74" s="311"/>
      <c r="AU74" s="311"/>
      <c r="AV74" s="311"/>
      <c r="AW74" s="311"/>
      <c r="AX74" s="311"/>
      <c r="AY74" s="311"/>
      <c r="AZ74" s="311"/>
      <c r="BA74" s="311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1"/>
      <c r="BM74" s="311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1"/>
      <c r="BY74" s="311"/>
      <c r="BZ74" s="311"/>
      <c r="CA74" s="311"/>
      <c r="CB74" s="311"/>
      <c r="CC74" s="311"/>
      <c r="CD74" s="311"/>
      <c r="CE74" s="311"/>
      <c r="CF74" s="311"/>
      <c r="CG74" s="311"/>
      <c r="CH74" s="311"/>
      <c r="CI74" s="311"/>
      <c r="CJ74" s="311"/>
      <c r="CK74" s="311"/>
      <c r="CL74" s="311"/>
      <c r="CM74" s="311"/>
      <c r="CN74" s="311"/>
      <c r="CO74" s="311"/>
      <c r="CP74" s="311"/>
      <c r="CQ74" s="311"/>
      <c r="CR74" s="311"/>
      <c r="CS74" s="311"/>
      <c r="CT74" s="311"/>
      <c r="CU74" s="311"/>
      <c r="CV74" s="311"/>
      <c r="CW74" s="311"/>
      <c r="CX74" s="311"/>
      <c r="CY74" s="311"/>
      <c r="CZ74" s="311"/>
      <c r="DA74" s="311"/>
      <c r="DB74" s="311"/>
      <c r="DC74" s="311"/>
      <c r="DD74" s="311"/>
      <c r="DE74" s="311"/>
      <c r="DF74" s="311"/>
      <c r="DG74" s="311"/>
      <c r="DH74" s="311"/>
      <c r="DI74" s="311"/>
      <c r="DJ74" s="311"/>
      <c r="DK74" s="311"/>
      <c r="DL74" s="311"/>
      <c r="DM74" s="311"/>
      <c r="DN74" s="311"/>
      <c r="DO74" s="311"/>
      <c r="DP74" s="311"/>
      <c r="DQ74" s="311"/>
      <c r="DR74" s="311"/>
      <c r="DS74" s="311"/>
      <c r="DT74" s="311"/>
      <c r="DU74" s="311"/>
      <c r="DV74" s="311"/>
      <c r="DW74" s="311"/>
      <c r="DX74" s="311"/>
      <c r="DY74" s="311"/>
      <c r="DZ74" s="311"/>
      <c r="EA74" s="311"/>
      <c r="EB74" s="311"/>
      <c r="EC74" s="311"/>
      <c r="ED74" s="311"/>
      <c r="EE74" s="311"/>
      <c r="EF74" s="311"/>
      <c r="EG74" s="311"/>
      <c r="EH74" s="311"/>
      <c r="EI74" s="311"/>
      <c r="EJ74" s="311"/>
      <c r="EK74" s="311"/>
      <c r="EL74" s="311"/>
      <c r="EM74" s="311"/>
      <c r="EN74" s="311"/>
      <c r="EO74" s="311"/>
      <c r="EP74" s="311"/>
      <c r="EQ74" s="311"/>
      <c r="ER74" s="311"/>
      <c r="ES74" s="311"/>
      <c r="ET74" s="311"/>
      <c r="EU74" s="311"/>
      <c r="EV74" s="311"/>
      <c r="EW74" s="311"/>
      <c r="EX74" s="311"/>
      <c r="EY74" s="311"/>
      <c r="EZ74" s="311"/>
      <c r="FA74" s="311"/>
      <c r="FB74" s="311"/>
      <c r="FC74" s="311"/>
      <c r="FD74" s="311"/>
      <c r="FE74" s="311"/>
      <c r="FF74" s="311"/>
      <c r="FG74" s="311"/>
      <c r="FH74" s="311"/>
      <c r="FI74" s="311"/>
      <c r="FJ74" s="311"/>
      <c r="FK74" s="311"/>
      <c r="FL74" s="311"/>
      <c r="FM74" s="311"/>
      <c r="FN74" s="311"/>
      <c r="FO74" s="311"/>
      <c r="FP74" s="311"/>
      <c r="FQ74" s="311"/>
      <c r="FR74" s="311"/>
      <c r="FS74" s="311"/>
      <c r="FT74" s="311"/>
      <c r="FU74" s="311"/>
      <c r="FV74" s="311"/>
      <c r="FW74" s="311"/>
      <c r="FX74" s="311"/>
      <c r="FY74" s="311"/>
      <c r="FZ74" s="311"/>
      <c r="GA74" s="311"/>
      <c r="GB74" s="311"/>
      <c r="GC74" s="311"/>
      <c r="GD74" s="311"/>
      <c r="GE74" s="311"/>
      <c r="GF74" s="311"/>
      <c r="GG74" s="311"/>
      <c r="GH74" s="311"/>
      <c r="GI74" s="311"/>
      <c r="GJ74" s="311"/>
      <c r="GK74" s="311"/>
      <c r="GL74" s="311"/>
      <c r="GM74" s="311"/>
      <c r="GN74" s="311"/>
      <c r="GO74" s="311"/>
      <c r="GP74" s="311"/>
      <c r="GQ74" s="311"/>
      <c r="GR74" s="311"/>
      <c r="GS74" s="311"/>
      <c r="GT74" s="311"/>
      <c r="GU74" s="311"/>
      <c r="GV74" s="311"/>
      <c r="GW74" s="311"/>
      <c r="GX74" s="311"/>
      <c r="GY74" s="311"/>
      <c r="GZ74" s="311"/>
      <c r="HA74" s="311"/>
      <c r="HB74" s="311"/>
      <c r="HC74" s="311"/>
      <c r="HD74" s="311"/>
      <c r="HE74" s="311"/>
      <c r="HF74" s="311"/>
      <c r="HG74" s="311"/>
      <c r="HH74" s="311"/>
      <c r="HI74" s="311"/>
      <c r="HJ74" s="311"/>
      <c r="HK74" s="311"/>
      <c r="HL74" s="311"/>
      <c r="HM74" s="311"/>
      <c r="HN74" s="311"/>
      <c r="HO74" s="311"/>
      <c r="HP74" s="311"/>
      <c r="HQ74" s="311"/>
      <c r="HR74" s="311"/>
      <c r="HS74" s="311"/>
      <c r="HT74" s="311"/>
      <c r="HU74" s="311"/>
      <c r="HV74" s="311"/>
      <c r="HW74" s="311"/>
      <c r="HX74" s="311"/>
      <c r="HY74" s="311"/>
      <c r="HZ74" s="311"/>
      <c r="IA74" s="311"/>
      <c r="IB74" s="311"/>
      <c r="IC74" s="311"/>
      <c r="ID74" s="311"/>
      <c r="IE74" s="311"/>
      <c r="IF74" s="311"/>
      <c r="IG74" s="311"/>
      <c r="IH74" s="311"/>
      <c r="II74" s="311"/>
      <c r="IJ74" s="311"/>
      <c r="IK74" s="311"/>
      <c r="IL74" s="311"/>
      <c r="IM74" s="311"/>
      <c r="IN74" s="311"/>
      <c r="IO74" s="311"/>
      <c r="IP74" s="311"/>
      <c r="IQ74" s="311"/>
      <c r="IR74" s="311"/>
      <c r="IS74" s="311"/>
      <c r="IT74" s="311"/>
      <c r="IU74" s="311"/>
      <c r="IV74" s="311"/>
    </row>
    <row r="75" spans="1:256" s="324" customFormat="1" ht="17.149999999999999" customHeight="1" x14ac:dyDescent="0.25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11"/>
      <c r="Z75" s="311"/>
      <c r="AA75" s="311"/>
      <c r="AB75" s="311"/>
      <c r="AC75" s="311"/>
      <c r="AD75" s="311"/>
      <c r="AE75" s="311"/>
      <c r="AF75" s="311"/>
      <c r="AG75" s="311"/>
      <c r="AH75" s="311"/>
      <c r="AI75" s="311"/>
      <c r="AJ75" s="311"/>
      <c r="AK75" s="311"/>
      <c r="AL75" s="311"/>
      <c r="AM75" s="311"/>
      <c r="AN75" s="311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1"/>
      <c r="AZ75" s="311"/>
      <c r="BA75" s="311"/>
      <c r="BB75" s="311"/>
      <c r="BC75" s="311"/>
      <c r="BD75" s="311"/>
      <c r="BE75" s="311"/>
      <c r="BF75" s="311"/>
      <c r="BG75" s="311"/>
      <c r="BH75" s="311"/>
      <c r="BI75" s="311"/>
      <c r="BJ75" s="311"/>
      <c r="BK75" s="311"/>
      <c r="BL75" s="311"/>
      <c r="BM75" s="311"/>
      <c r="BN75" s="311"/>
      <c r="BO75" s="311"/>
      <c r="BP75" s="311"/>
      <c r="BQ75" s="311"/>
      <c r="BR75" s="311"/>
      <c r="BS75" s="311"/>
      <c r="BT75" s="311"/>
      <c r="BU75" s="311"/>
      <c r="BV75" s="311"/>
      <c r="BW75" s="311"/>
      <c r="BX75" s="311"/>
      <c r="BY75" s="311"/>
      <c r="BZ75" s="311"/>
      <c r="CA75" s="311"/>
      <c r="CB75" s="311"/>
      <c r="CC75" s="311"/>
      <c r="CD75" s="311"/>
      <c r="CE75" s="311"/>
      <c r="CF75" s="311"/>
      <c r="CG75" s="311"/>
      <c r="CH75" s="311"/>
      <c r="CI75" s="311"/>
      <c r="CJ75" s="311"/>
      <c r="CK75" s="311"/>
      <c r="CL75" s="311"/>
      <c r="CM75" s="311"/>
      <c r="CN75" s="311"/>
      <c r="CO75" s="311"/>
      <c r="CP75" s="311"/>
      <c r="CQ75" s="311"/>
      <c r="CR75" s="311"/>
      <c r="CS75" s="311"/>
      <c r="CT75" s="311"/>
      <c r="CU75" s="311"/>
      <c r="CV75" s="311"/>
      <c r="CW75" s="311"/>
      <c r="CX75" s="311"/>
      <c r="CY75" s="311"/>
      <c r="CZ75" s="311"/>
      <c r="DA75" s="311"/>
      <c r="DB75" s="311"/>
      <c r="DC75" s="311"/>
      <c r="DD75" s="311"/>
      <c r="DE75" s="311"/>
      <c r="DF75" s="311"/>
      <c r="DG75" s="311"/>
      <c r="DH75" s="311"/>
      <c r="DI75" s="311"/>
      <c r="DJ75" s="311"/>
      <c r="DK75" s="311"/>
      <c r="DL75" s="311"/>
      <c r="DM75" s="311"/>
      <c r="DN75" s="311"/>
      <c r="DO75" s="311"/>
      <c r="DP75" s="311"/>
      <c r="DQ75" s="311"/>
      <c r="DR75" s="311"/>
      <c r="DS75" s="311"/>
      <c r="DT75" s="311"/>
      <c r="DU75" s="311"/>
      <c r="DV75" s="311"/>
      <c r="DW75" s="311"/>
      <c r="DX75" s="311"/>
      <c r="DY75" s="311"/>
      <c r="DZ75" s="311"/>
      <c r="EA75" s="311"/>
      <c r="EB75" s="311"/>
      <c r="EC75" s="311"/>
      <c r="ED75" s="311"/>
      <c r="EE75" s="311"/>
      <c r="EF75" s="311"/>
      <c r="EG75" s="311"/>
      <c r="EH75" s="311"/>
      <c r="EI75" s="311"/>
      <c r="EJ75" s="311"/>
      <c r="EK75" s="311"/>
      <c r="EL75" s="311"/>
      <c r="EM75" s="311"/>
      <c r="EN75" s="311"/>
      <c r="EO75" s="311"/>
      <c r="EP75" s="311"/>
      <c r="EQ75" s="311"/>
      <c r="ER75" s="311"/>
      <c r="ES75" s="311"/>
      <c r="ET75" s="311"/>
      <c r="EU75" s="311"/>
      <c r="EV75" s="311"/>
      <c r="EW75" s="311"/>
      <c r="EX75" s="311"/>
      <c r="EY75" s="311"/>
      <c r="EZ75" s="311"/>
      <c r="FA75" s="311"/>
      <c r="FB75" s="311"/>
      <c r="FC75" s="311"/>
      <c r="FD75" s="311"/>
      <c r="FE75" s="311"/>
      <c r="FF75" s="311"/>
      <c r="FG75" s="311"/>
      <c r="FH75" s="311"/>
      <c r="FI75" s="311"/>
      <c r="FJ75" s="311"/>
      <c r="FK75" s="311"/>
      <c r="FL75" s="311"/>
      <c r="FM75" s="311"/>
      <c r="FN75" s="311"/>
      <c r="FO75" s="311"/>
      <c r="FP75" s="311"/>
      <c r="FQ75" s="311"/>
      <c r="FR75" s="311"/>
      <c r="FS75" s="311"/>
      <c r="FT75" s="311"/>
      <c r="FU75" s="311"/>
      <c r="FV75" s="311"/>
      <c r="FW75" s="311"/>
      <c r="FX75" s="311"/>
      <c r="FY75" s="311"/>
      <c r="FZ75" s="311"/>
      <c r="GA75" s="311"/>
      <c r="GB75" s="311"/>
      <c r="GC75" s="311"/>
      <c r="GD75" s="311"/>
      <c r="GE75" s="311"/>
      <c r="GF75" s="311"/>
      <c r="GG75" s="311"/>
      <c r="GH75" s="311"/>
      <c r="GI75" s="311"/>
      <c r="GJ75" s="311"/>
      <c r="GK75" s="311"/>
      <c r="GL75" s="311"/>
      <c r="GM75" s="311"/>
      <c r="GN75" s="311"/>
      <c r="GO75" s="311"/>
      <c r="GP75" s="311"/>
      <c r="GQ75" s="311"/>
      <c r="GR75" s="311"/>
      <c r="GS75" s="311"/>
      <c r="GT75" s="311"/>
      <c r="GU75" s="311"/>
      <c r="GV75" s="311"/>
      <c r="GW75" s="311"/>
      <c r="GX75" s="311"/>
      <c r="GY75" s="311"/>
      <c r="GZ75" s="311"/>
      <c r="HA75" s="311"/>
      <c r="HB75" s="311"/>
      <c r="HC75" s="311"/>
      <c r="HD75" s="311"/>
      <c r="HE75" s="311"/>
      <c r="HF75" s="311"/>
      <c r="HG75" s="311"/>
      <c r="HH75" s="311"/>
      <c r="HI75" s="311"/>
      <c r="HJ75" s="311"/>
      <c r="HK75" s="311"/>
      <c r="HL75" s="311"/>
      <c r="HM75" s="311"/>
      <c r="HN75" s="311"/>
      <c r="HO75" s="311"/>
      <c r="HP75" s="311"/>
      <c r="HQ75" s="311"/>
      <c r="HR75" s="311"/>
      <c r="HS75" s="311"/>
      <c r="HT75" s="311"/>
      <c r="HU75" s="311"/>
      <c r="HV75" s="311"/>
      <c r="HW75" s="311"/>
      <c r="HX75" s="311"/>
      <c r="HY75" s="311"/>
      <c r="HZ75" s="311"/>
      <c r="IA75" s="311"/>
      <c r="IB75" s="311"/>
      <c r="IC75" s="311"/>
      <c r="ID75" s="311"/>
      <c r="IE75" s="311"/>
      <c r="IF75" s="311"/>
      <c r="IG75" s="311"/>
      <c r="IH75" s="311"/>
      <c r="II75" s="311"/>
      <c r="IJ75" s="311"/>
      <c r="IK75" s="311"/>
      <c r="IL75" s="311"/>
      <c r="IM75" s="311"/>
      <c r="IN75" s="311"/>
      <c r="IO75" s="311"/>
      <c r="IP75" s="311"/>
      <c r="IQ75" s="311"/>
      <c r="IR75" s="311"/>
      <c r="IS75" s="311"/>
      <c r="IT75" s="311"/>
      <c r="IU75" s="311"/>
      <c r="IV75" s="311"/>
    </row>
    <row r="76" spans="1:256" s="324" customFormat="1" ht="17.149999999999999" customHeight="1" x14ac:dyDescent="0.25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  <c r="O76" s="311"/>
      <c r="P76" s="311"/>
      <c r="Q76" s="311"/>
      <c r="R76" s="311"/>
      <c r="S76" s="311"/>
      <c r="T76" s="311"/>
      <c r="U76" s="311"/>
      <c r="V76" s="311"/>
      <c r="W76" s="311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311"/>
      <c r="AI76" s="311"/>
      <c r="AJ76" s="311"/>
      <c r="AK76" s="311"/>
      <c r="AL76" s="311"/>
      <c r="AM76" s="311"/>
      <c r="AN76" s="311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1"/>
      <c r="AZ76" s="311"/>
      <c r="BA76" s="311"/>
      <c r="BB76" s="311"/>
      <c r="BC76" s="311"/>
      <c r="BD76" s="311"/>
      <c r="BE76" s="311"/>
      <c r="BF76" s="311"/>
      <c r="BG76" s="311"/>
      <c r="BH76" s="311"/>
      <c r="BI76" s="311"/>
      <c r="BJ76" s="311"/>
      <c r="BK76" s="311"/>
      <c r="BL76" s="311"/>
      <c r="BM76" s="311"/>
      <c r="BN76" s="311"/>
      <c r="BO76" s="311"/>
      <c r="BP76" s="311"/>
      <c r="BQ76" s="311"/>
      <c r="BR76" s="311"/>
      <c r="BS76" s="311"/>
      <c r="BT76" s="311"/>
      <c r="BU76" s="311"/>
      <c r="BV76" s="311"/>
      <c r="BW76" s="311"/>
      <c r="BX76" s="311"/>
      <c r="BY76" s="311"/>
      <c r="BZ76" s="311"/>
      <c r="CA76" s="311"/>
      <c r="CB76" s="311"/>
      <c r="CC76" s="311"/>
      <c r="CD76" s="311"/>
      <c r="CE76" s="311"/>
      <c r="CF76" s="311"/>
      <c r="CG76" s="311"/>
      <c r="CH76" s="311"/>
      <c r="CI76" s="311"/>
      <c r="CJ76" s="311"/>
      <c r="CK76" s="311"/>
      <c r="CL76" s="311"/>
      <c r="CM76" s="311"/>
      <c r="CN76" s="311"/>
      <c r="CO76" s="311"/>
      <c r="CP76" s="311"/>
      <c r="CQ76" s="311"/>
      <c r="CR76" s="311"/>
      <c r="CS76" s="311"/>
      <c r="CT76" s="311"/>
      <c r="CU76" s="311"/>
      <c r="CV76" s="311"/>
      <c r="CW76" s="311"/>
      <c r="CX76" s="311"/>
      <c r="CY76" s="311"/>
      <c r="CZ76" s="311"/>
      <c r="DA76" s="311"/>
      <c r="DB76" s="311"/>
      <c r="DC76" s="311"/>
      <c r="DD76" s="311"/>
      <c r="DE76" s="311"/>
      <c r="DF76" s="311"/>
      <c r="DG76" s="311"/>
      <c r="DH76" s="311"/>
      <c r="DI76" s="311"/>
      <c r="DJ76" s="311"/>
      <c r="DK76" s="311"/>
      <c r="DL76" s="311"/>
      <c r="DM76" s="311"/>
      <c r="DN76" s="311"/>
      <c r="DO76" s="311"/>
      <c r="DP76" s="311"/>
      <c r="DQ76" s="311"/>
      <c r="DR76" s="311"/>
      <c r="DS76" s="311"/>
      <c r="DT76" s="311"/>
      <c r="DU76" s="311"/>
      <c r="DV76" s="311"/>
      <c r="DW76" s="311"/>
      <c r="DX76" s="311"/>
      <c r="DY76" s="311"/>
      <c r="DZ76" s="311"/>
      <c r="EA76" s="311"/>
      <c r="EB76" s="311"/>
      <c r="EC76" s="311"/>
      <c r="ED76" s="311"/>
      <c r="EE76" s="311"/>
      <c r="EF76" s="311"/>
      <c r="EG76" s="311"/>
      <c r="EH76" s="311"/>
      <c r="EI76" s="311"/>
      <c r="EJ76" s="311"/>
      <c r="EK76" s="311"/>
      <c r="EL76" s="311"/>
      <c r="EM76" s="311"/>
      <c r="EN76" s="311"/>
      <c r="EO76" s="311"/>
      <c r="EP76" s="311"/>
      <c r="EQ76" s="311"/>
      <c r="ER76" s="311"/>
      <c r="ES76" s="311"/>
      <c r="ET76" s="311"/>
      <c r="EU76" s="311"/>
      <c r="EV76" s="311"/>
      <c r="EW76" s="311"/>
      <c r="EX76" s="311"/>
      <c r="EY76" s="311"/>
      <c r="EZ76" s="311"/>
      <c r="FA76" s="311"/>
      <c r="FB76" s="311"/>
      <c r="FC76" s="311"/>
      <c r="FD76" s="311"/>
      <c r="FE76" s="311"/>
      <c r="FF76" s="311"/>
      <c r="FG76" s="311"/>
      <c r="FH76" s="311"/>
      <c r="FI76" s="311"/>
      <c r="FJ76" s="311"/>
      <c r="FK76" s="311"/>
      <c r="FL76" s="311"/>
      <c r="FM76" s="311"/>
      <c r="FN76" s="311"/>
      <c r="FO76" s="311"/>
      <c r="FP76" s="311"/>
      <c r="FQ76" s="311"/>
      <c r="FR76" s="311"/>
      <c r="FS76" s="311"/>
      <c r="FT76" s="311"/>
      <c r="FU76" s="311"/>
      <c r="FV76" s="311"/>
      <c r="FW76" s="311"/>
      <c r="FX76" s="311"/>
      <c r="FY76" s="311"/>
      <c r="FZ76" s="311"/>
      <c r="GA76" s="311"/>
      <c r="GB76" s="311"/>
      <c r="GC76" s="311"/>
      <c r="GD76" s="311"/>
      <c r="GE76" s="311"/>
      <c r="GF76" s="311"/>
      <c r="GG76" s="311"/>
      <c r="GH76" s="311"/>
      <c r="GI76" s="311"/>
      <c r="GJ76" s="311"/>
      <c r="GK76" s="311"/>
      <c r="GL76" s="311"/>
      <c r="GM76" s="311"/>
      <c r="GN76" s="311"/>
      <c r="GO76" s="311"/>
      <c r="GP76" s="311"/>
      <c r="GQ76" s="311"/>
      <c r="GR76" s="311"/>
      <c r="GS76" s="311"/>
      <c r="GT76" s="311"/>
      <c r="GU76" s="311"/>
      <c r="GV76" s="311"/>
      <c r="GW76" s="311"/>
      <c r="GX76" s="311"/>
      <c r="GY76" s="311"/>
      <c r="GZ76" s="311"/>
      <c r="HA76" s="311"/>
      <c r="HB76" s="311"/>
      <c r="HC76" s="311"/>
      <c r="HD76" s="311"/>
      <c r="HE76" s="311"/>
      <c r="HF76" s="311"/>
      <c r="HG76" s="311"/>
      <c r="HH76" s="311"/>
      <c r="HI76" s="311"/>
      <c r="HJ76" s="311"/>
      <c r="HK76" s="311"/>
      <c r="HL76" s="311"/>
      <c r="HM76" s="311"/>
      <c r="HN76" s="311"/>
      <c r="HO76" s="311"/>
      <c r="HP76" s="311"/>
      <c r="HQ76" s="311"/>
      <c r="HR76" s="311"/>
      <c r="HS76" s="311"/>
      <c r="HT76" s="311"/>
      <c r="HU76" s="311"/>
      <c r="HV76" s="311"/>
      <c r="HW76" s="311"/>
      <c r="HX76" s="311"/>
      <c r="HY76" s="311"/>
      <c r="HZ76" s="311"/>
      <c r="IA76" s="311"/>
      <c r="IB76" s="311"/>
      <c r="IC76" s="311"/>
      <c r="ID76" s="311"/>
      <c r="IE76" s="311"/>
      <c r="IF76" s="311"/>
      <c r="IG76" s="311"/>
      <c r="IH76" s="311"/>
      <c r="II76" s="311"/>
      <c r="IJ76" s="311"/>
      <c r="IK76" s="311"/>
      <c r="IL76" s="311"/>
      <c r="IM76" s="311"/>
      <c r="IN76" s="311"/>
      <c r="IO76" s="311"/>
      <c r="IP76" s="311"/>
      <c r="IQ76" s="311"/>
      <c r="IR76" s="311"/>
      <c r="IS76" s="311"/>
      <c r="IT76" s="311"/>
      <c r="IU76" s="311"/>
      <c r="IV76" s="311"/>
    </row>
    <row r="77" spans="1:256" s="324" customFormat="1" ht="17.149999999999999" customHeight="1" x14ac:dyDescent="0.25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11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11"/>
      <c r="IC77" s="311"/>
      <c r="ID77" s="311"/>
      <c r="IE77" s="311"/>
      <c r="IF77" s="311"/>
      <c r="IG77" s="311"/>
      <c r="IH77" s="311"/>
      <c r="II77" s="311"/>
      <c r="IJ77" s="311"/>
      <c r="IK77" s="311"/>
      <c r="IL77" s="311"/>
      <c r="IM77" s="311"/>
      <c r="IN77" s="311"/>
      <c r="IO77" s="311"/>
      <c r="IP77" s="311"/>
      <c r="IQ77" s="311"/>
      <c r="IR77" s="311"/>
      <c r="IS77" s="311"/>
      <c r="IT77" s="311"/>
      <c r="IU77" s="311"/>
      <c r="IV77" s="311"/>
    </row>
    <row r="78" spans="1:256" s="324" customFormat="1" ht="17.149999999999999" customHeight="1" x14ac:dyDescent="0.25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11"/>
      <c r="Z78" s="311"/>
      <c r="AA78" s="311"/>
      <c r="AB78" s="311"/>
      <c r="AC78" s="311"/>
      <c r="AD78" s="311"/>
      <c r="AE78" s="311"/>
      <c r="AF78" s="311"/>
      <c r="AG78" s="311"/>
      <c r="AH78" s="311"/>
      <c r="AI78" s="311"/>
      <c r="AJ78" s="311"/>
      <c r="AK78" s="311"/>
      <c r="AL78" s="311"/>
      <c r="AM78" s="311"/>
      <c r="AN78" s="311"/>
      <c r="AO78" s="311"/>
      <c r="AP78" s="311"/>
      <c r="AQ78" s="311"/>
      <c r="AR78" s="311"/>
      <c r="AS78" s="311"/>
      <c r="AT78" s="311"/>
      <c r="AU78" s="311"/>
      <c r="AV78" s="311"/>
      <c r="AW78" s="311"/>
      <c r="AX78" s="311"/>
      <c r="AY78" s="311"/>
      <c r="AZ78" s="311"/>
      <c r="BA78" s="311"/>
      <c r="BB78" s="311"/>
      <c r="BC78" s="311"/>
      <c r="BD78" s="311"/>
      <c r="BE78" s="311"/>
      <c r="BF78" s="311"/>
      <c r="BG78" s="311"/>
      <c r="BH78" s="311"/>
      <c r="BI78" s="311"/>
      <c r="BJ78" s="311"/>
      <c r="BK78" s="311"/>
      <c r="BL78" s="311"/>
      <c r="BM78" s="311"/>
      <c r="BN78" s="311"/>
      <c r="BO78" s="311"/>
      <c r="BP78" s="311"/>
      <c r="BQ78" s="311"/>
      <c r="BR78" s="311"/>
      <c r="BS78" s="311"/>
      <c r="BT78" s="311"/>
      <c r="BU78" s="311"/>
      <c r="BV78" s="311"/>
      <c r="BW78" s="311"/>
      <c r="BX78" s="311"/>
      <c r="BY78" s="311"/>
      <c r="BZ78" s="311"/>
      <c r="CA78" s="311"/>
      <c r="CB78" s="311"/>
      <c r="CC78" s="311"/>
      <c r="CD78" s="311"/>
      <c r="CE78" s="311"/>
      <c r="CF78" s="311"/>
      <c r="CG78" s="311"/>
      <c r="CH78" s="311"/>
      <c r="CI78" s="311"/>
      <c r="CJ78" s="311"/>
      <c r="CK78" s="311"/>
      <c r="CL78" s="311"/>
      <c r="CM78" s="311"/>
      <c r="CN78" s="311"/>
      <c r="CO78" s="311"/>
      <c r="CP78" s="311"/>
      <c r="CQ78" s="311"/>
      <c r="CR78" s="311"/>
      <c r="CS78" s="311"/>
      <c r="CT78" s="311"/>
      <c r="CU78" s="311"/>
      <c r="CV78" s="311"/>
      <c r="CW78" s="311"/>
      <c r="CX78" s="311"/>
      <c r="CY78" s="311"/>
      <c r="CZ78" s="311"/>
      <c r="DA78" s="311"/>
      <c r="DB78" s="311"/>
      <c r="DC78" s="311"/>
      <c r="DD78" s="311"/>
      <c r="DE78" s="311"/>
      <c r="DF78" s="311"/>
      <c r="DG78" s="311"/>
      <c r="DH78" s="311"/>
      <c r="DI78" s="311"/>
      <c r="DJ78" s="311"/>
      <c r="DK78" s="311"/>
      <c r="DL78" s="311"/>
      <c r="DM78" s="311"/>
      <c r="DN78" s="311"/>
      <c r="DO78" s="311"/>
      <c r="DP78" s="311"/>
      <c r="DQ78" s="311"/>
      <c r="DR78" s="311"/>
      <c r="DS78" s="311"/>
      <c r="DT78" s="311"/>
      <c r="DU78" s="311"/>
      <c r="DV78" s="311"/>
      <c r="DW78" s="311"/>
      <c r="DX78" s="311"/>
      <c r="DY78" s="311"/>
      <c r="DZ78" s="311"/>
      <c r="EA78" s="311"/>
      <c r="EB78" s="311"/>
      <c r="EC78" s="311"/>
      <c r="ED78" s="311"/>
      <c r="EE78" s="311"/>
      <c r="EF78" s="311"/>
      <c r="EG78" s="311"/>
      <c r="EH78" s="311"/>
      <c r="EI78" s="311"/>
      <c r="EJ78" s="311"/>
      <c r="EK78" s="311"/>
      <c r="EL78" s="311"/>
      <c r="EM78" s="311"/>
      <c r="EN78" s="311"/>
      <c r="EO78" s="311"/>
      <c r="EP78" s="311"/>
      <c r="EQ78" s="311"/>
      <c r="ER78" s="311"/>
      <c r="ES78" s="311"/>
      <c r="ET78" s="311"/>
      <c r="EU78" s="311"/>
      <c r="EV78" s="311"/>
      <c r="EW78" s="311"/>
      <c r="EX78" s="311"/>
      <c r="EY78" s="311"/>
      <c r="EZ78" s="311"/>
      <c r="FA78" s="311"/>
      <c r="FB78" s="311"/>
      <c r="FC78" s="311"/>
      <c r="FD78" s="311"/>
      <c r="FE78" s="311"/>
      <c r="FF78" s="311"/>
      <c r="FG78" s="311"/>
      <c r="FH78" s="311"/>
      <c r="FI78" s="311"/>
      <c r="FJ78" s="311"/>
      <c r="FK78" s="311"/>
      <c r="FL78" s="311"/>
      <c r="FM78" s="311"/>
      <c r="FN78" s="311"/>
      <c r="FO78" s="311"/>
      <c r="FP78" s="311"/>
      <c r="FQ78" s="311"/>
      <c r="FR78" s="311"/>
      <c r="FS78" s="311"/>
      <c r="FT78" s="311"/>
      <c r="FU78" s="311"/>
      <c r="FV78" s="311"/>
      <c r="FW78" s="311"/>
      <c r="FX78" s="311"/>
      <c r="FY78" s="311"/>
      <c r="FZ78" s="311"/>
      <c r="GA78" s="311"/>
      <c r="GB78" s="311"/>
      <c r="GC78" s="311"/>
      <c r="GD78" s="311"/>
      <c r="GE78" s="311"/>
      <c r="GF78" s="311"/>
      <c r="GG78" s="311"/>
      <c r="GH78" s="311"/>
      <c r="GI78" s="311"/>
      <c r="GJ78" s="311"/>
      <c r="GK78" s="311"/>
      <c r="GL78" s="311"/>
      <c r="GM78" s="311"/>
      <c r="GN78" s="311"/>
      <c r="GO78" s="311"/>
      <c r="GP78" s="311"/>
      <c r="GQ78" s="311"/>
      <c r="GR78" s="311"/>
      <c r="GS78" s="311"/>
      <c r="GT78" s="311"/>
      <c r="GU78" s="311"/>
      <c r="GV78" s="311"/>
      <c r="GW78" s="311"/>
      <c r="GX78" s="311"/>
      <c r="GY78" s="311"/>
      <c r="GZ78" s="311"/>
      <c r="HA78" s="311"/>
      <c r="HB78" s="311"/>
      <c r="HC78" s="311"/>
      <c r="HD78" s="311"/>
      <c r="HE78" s="311"/>
      <c r="HF78" s="311"/>
      <c r="HG78" s="311"/>
      <c r="HH78" s="311"/>
      <c r="HI78" s="311"/>
      <c r="HJ78" s="311"/>
      <c r="HK78" s="311"/>
      <c r="HL78" s="311"/>
      <c r="HM78" s="311"/>
      <c r="HN78" s="311"/>
      <c r="HO78" s="311"/>
      <c r="HP78" s="311"/>
      <c r="HQ78" s="311"/>
      <c r="HR78" s="311"/>
      <c r="HS78" s="311"/>
      <c r="HT78" s="311"/>
      <c r="HU78" s="311"/>
      <c r="HV78" s="311"/>
      <c r="HW78" s="311"/>
      <c r="HX78" s="311"/>
      <c r="HY78" s="311"/>
      <c r="HZ78" s="311"/>
      <c r="IA78" s="311"/>
      <c r="IB78" s="311"/>
      <c r="IC78" s="311"/>
      <c r="ID78" s="311"/>
      <c r="IE78" s="311"/>
      <c r="IF78" s="311"/>
      <c r="IG78" s="311"/>
      <c r="IH78" s="311"/>
      <c r="II78" s="311"/>
      <c r="IJ78" s="311"/>
      <c r="IK78" s="311"/>
      <c r="IL78" s="311"/>
      <c r="IM78" s="311"/>
      <c r="IN78" s="311"/>
      <c r="IO78" s="311"/>
      <c r="IP78" s="311"/>
      <c r="IQ78" s="311"/>
      <c r="IR78" s="311"/>
      <c r="IS78" s="311"/>
      <c r="IT78" s="311"/>
      <c r="IU78" s="311"/>
      <c r="IV78" s="311"/>
    </row>
    <row r="79" spans="1:256" s="324" customFormat="1" ht="17.149999999999999" customHeight="1" x14ac:dyDescent="0.25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11"/>
      <c r="DL79" s="311"/>
      <c r="DM79" s="311"/>
      <c r="DN79" s="311"/>
      <c r="DO79" s="311"/>
      <c r="DP79" s="311"/>
      <c r="DQ79" s="311"/>
      <c r="DR79" s="311"/>
      <c r="DS79" s="311"/>
      <c r="DT79" s="311"/>
      <c r="DU79" s="311"/>
      <c r="DV79" s="311"/>
      <c r="DW79" s="311"/>
      <c r="DX79" s="311"/>
      <c r="DY79" s="311"/>
      <c r="DZ79" s="311"/>
      <c r="EA79" s="311"/>
      <c r="EB79" s="311"/>
      <c r="EC79" s="311"/>
      <c r="ED79" s="311"/>
      <c r="EE79" s="311"/>
      <c r="EF79" s="311"/>
      <c r="EG79" s="311"/>
      <c r="EH79" s="311"/>
      <c r="EI79" s="311"/>
      <c r="EJ79" s="311"/>
      <c r="EK79" s="311"/>
      <c r="EL79" s="311"/>
      <c r="EM79" s="311"/>
      <c r="EN79" s="311"/>
      <c r="EO79" s="311"/>
      <c r="EP79" s="311"/>
      <c r="EQ79" s="311"/>
      <c r="ER79" s="311"/>
      <c r="ES79" s="311"/>
      <c r="ET79" s="311"/>
      <c r="EU79" s="311"/>
      <c r="EV79" s="311"/>
      <c r="EW79" s="311"/>
      <c r="EX79" s="311"/>
      <c r="EY79" s="311"/>
      <c r="EZ79" s="311"/>
      <c r="FA79" s="311"/>
      <c r="FB79" s="311"/>
      <c r="FC79" s="311"/>
      <c r="FD79" s="311"/>
      <c r="FE79" s="311"/>
      <c r="FF79" s="311"/>
      <c r="FG79" s="311"/>
      <c r="FH79" s="311"/>
      <c r="FI79" s="311"/>
      <c r="FJ79" s="311"/>
      <c r="FK79" s="311"/>
      <c r="FL79" s="311"/>
      <c r="FM79" s="311"/>
      <c r="FN79" s="311"/>
      <c r="FO79" s="311"/>
      <c r="FP79" s="311"/>
      <c r="FQ79" s="311"/>
      <c r="FR79" s="311"/>
      <c r="FS79" s="311"/>
      <c r="FT79" s="311"/>
      <c r="FU79" s="311"/>
      <c r="FV79" s="311"/>
      <c r="FW79" s="311"/>
      <c r="FX79" s="311"/>
      <c r="FY79" s="311"/>
      <c r="FZ79" s="311"/>
      <c r="GA79" s="311"/>
      <c r="GB79" s="311"/>
      <c r="GC79" s="311"/>
      <c r="GD79" s="311"/>
      <c r="GE79" s="311"/>
      <c r="GF79" s="311"/>
      <c r="GG79" s="311"/>
      <c r="GH79" s="311"/>
      <c r="GI79" s="311"/>
      <c r="GJ79" s="311"/>
      <c r="GK79" s="311"/>
      <c r="GL79" s="311"/>
      <c r="GM79" s="311"/>
      <c r="GN79" s="311"/>
      <c r="GO79" s="311"/>
      <c r="GP79" s="311"/>
      <c r="GQ79" s="311"/>
      <c r="GR79" s="311"/>
      <c r="GS79" s="311"/>
      <c r="GT79" s="311"/>
      <c r="GU79" s="311"/>
      <c r="GV79" s="311"/>
      <c r="GW79" s="311"/>
      <c r="GX79" s="311"/>
      <c r="GY79" s="311"/>
      <c r="GZ79" s="311"/>
      <c r="HA79" s="311"/>
      <c r="HB79" s="311"/>
      <c r="HC79" s="311"/>
      <c r="HD79" s="311"/>
      <c r="HE79" s="311"/>
      <c r="HF79" s="311"/>
      <c r="HG79" s="311"/>
      <c r="HH79" s="311"/>
      <c r="HI79" s="311"/>
      <c r="HJ79" s="311"/>
      <c r="HK79" s="311"/>
      <c r="HL79" s="311"/>
      <c r="HM79" s="311"/>
      <c r="HN79" s="311"/>
      <c r="HO79" s="311"/>
      <c r="HP79" s="311"/>
      <c r="HQ79" s="311"/>
      <c r="HR79" s="311"/>
      <c r="HS79" s="311"/>
      <c r="HT79" s="311"/>
      <c r="HU79" s="311"/>
      <c r="HV79" s="311"/>
      <c r="HW79" s="311"/>
      <c r="HX79" s="311"/>
      <c r="HY79" s="311"/>
      <c r="HZ79" s="311"/>
      <c r="IA79" s="311"/>
      <c r="IB79" s="311"/>
      <c r="IC79" s="311"/>
      <c r="ID79" s="311"/>
      <c r="IE79" s="311"/>
      <c r="IF79" s="311"/>
      <c r="IG79" s="311"/>
      <c r="IH79" s="311"/>
      <c r="II79" s="311"/>
      <c r="IJ79" s="311"/>
      <c r="IK79" s="311"/>
      <c r="IL79" s="311"/>
      <c r="IM79" s="311"/>
      <c r="IN79" s="311"/>
      <c r="IO79" s="311"/>
      <c r="IP79" s="311"/>
      <c r="IQ79" s="311"/>
      <c r="IR79" s="311"/>
      <c r="IS79" s="311"/>
      <c r="IT79" s="311"/>
      <c r="IU79" s="311"/>
      <c r="IV79" s="311"/>
    </row>
    <row r="80" spans="1:256" s="324" customFormat="1" ht="17.149999999999999" customHeight="1" x14ac:dyDescent="0.25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  <c r="O80" s="311"/>
      <c r="P80" s="311"/>
      <c r="Q80" s="311"/>
      <c r="R80" s="311"/>
      <c r="S80" s="311"/>
      <c r="T80" s="311"/>
      <c r="U80" s="311"/>
      <c r="V80" s="311"/>
      <c r="W80" s="311"/>
      <c r="X80" s="311"/>
      <c r="Y80" s="311"/>
      <c r="Z80" s="311"/>
      <c r="AA80" s="311"/>
      <c r="AB80" s="311"/>
      <c r="AC80" s="311"/>
      <c r="AD80" s="311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1"/>
      <c r="AZ80" s="311"/>
      <c r="BA80" s="311"/>
      <c r="BB80" s="311"/>
      <c r="BC80" s="311"/>
      <c r="BD80" s="311"/>
      <c r="BE80" s="311"/>
      <c r="BF80" s="311"/>
      <c r="BG80" s="311"/>
      <c r="BH80" s="311"/>
      <c r="BI80" s="311"/>
      <c r="BJ80" s="311"/>
      <c r="BK80" s="311"/>
      <c r="BL80" s="311"/>
      <c r="BM80" s="311"/>
      <c r="BN80" s="311"/>
      <c r="BO80" s="311"/>
      <c r="BP80" s="311"/>
      <c r="BQ80" s="311"/>
      <c r="BR80" s="311"/>
      <c r="BS80" s="311"/>
      <c r="BT80" s="311"/>
      <c r="BU80" s="311"/>
      <c r="BV80" s="311"/>
      <c r="BW80" s="311"/>
      <c r="BX80" s="311"/>
      <c r="BY80" s="311"/>
      <c r="BZ80" s="311"/>
      <c r="CA80" s="311"/>
      <c r="CB80" s="311"/>
      <c r="CC80" s="311"/>
      <c r="CD80" s="311"/>
      <c r="CE80" s="311"/>
      <c r="CF80" s="311"/>
      <c r="CG80" s="311"/>
      <c r="CH80" s="311"/>
      <c r="CI80" s="311"/>
      <c r="CJ80" s="311"/>
      <c r="CK80" s="311"/>
      <c r="CL80" s="311"/>
      <c r="CM80" s="311"/>
      <c r="CN80" s="311"/>
      <c r="CO80" s="311"/>
      <c r="CP80" s="311"/>
      <c r="CQ80" s="311"/>
      <c r="CR80" s="311"/>
      <c r="CS80" s="311"/>
      <c r="CT80" s="311"/>
      <c r="CU80" s="311"/>
      <c r="CV80" s="311"/>
      <c r="CW80" s="311"/>
      <c r="CX80" s="311"/>
      <c r="CY80" s="311"/>
      <c r="CZ80" s="311"/>
      <c r="DA80" s="311"/>
      <c r="DB80" s="311"/>
      <c r="DC80" s="311"/>
      <c r="DD80" s="311"/>
      <c r="DE80" s="311"/>
      <c r="DF80" s="311"/>
      <c r="DG80" s="311"/>
      <c r="DH80" s="311"/>
      <c r="DI80" s="311"/>
      <c r="DJ80" s="311"/>
      <c r="DK80" s="311"/>
      <c r="DL80" s="311"/>
      <c r="DM80" s="311"/>
      <c r="DN80" s="311"/>
      <c r="DO80" s="311"/>
      <c r="DP80" s="311"/>
      <c r="DQ80" s="311"/>
      <c r="DR80" s="311"/>
      <c r="DS80" s="311"/>
      <c r="DT80" s="311"/>
      <c r="DU80" s="311"/>
      <c r="DV80" s="311"/>
      <c r="DW80" s="311"/>
      <c r="DX80" s="311"/>
      <c r="DY80" s="311"/>
      <c r="DZ80" s="311"/>
      <c r="EA80" s="311"/>
      <c r="EB80" s="311"/>
      <c r="EC80" s="311"/>
      <c r="ED80" s="311"/>
      <c r="EE80" s="311"/>
      <c r="EF80" s="311"/>
      <c r="EG80" s="311"/>
      <c r="EH80" s="311"/>
      <c r="EI80" s="311"/>
      <c r="EJ80" s="311"/>
      <c r="EK80" s="311"/>
      <c r="EL80" s="311"/>
      <c r="EM80" s="311"/>
      <c r="EN80" s="311"/>
      <c r="EO80" s="311"/>
      <c r="EP80" s="311"/>
      <c r="EQ80" s="311"/>
      <c r="ER80" s="311"/>
      <c r="ES80" s="311"/>
      <c r="ET80" s="311"/>
      <c r="EU80" s="311"/>
      <c r="EV80" s="311"/>
      <c r="EW80" s="311"/>
      <c r="EX80" s="311"/>
      <c r="EY80" s="311"/>
      <c r="EZ80" s="311"/>
      <c r="FA80" s="311"/>
      <c r="FB80" s="311"/>
      <c r="FC80" s="311"/>
      <c r="FD80" s="311"/>
      <c r="FE80" s="311"/>
      <c r="FF80" s="311"/>
      <c r="FG80" s="311"/>
      <c r="FH80" s="311"/>
      <c r="FI80" s="311"/>
      <c r="FJ80" s="311"/>
      <c r="FK80" s="311"/>
      <c r="FL80" s="311"/>
      <c r="FM80" s="311"/>
      <c r="FN80" s="311"/>
      <c r="FO80" s="311"/>
      <c r="FP80" s="311"/>
      <c r="FQ80" s="311"/>
      <c r="FR80" s="311"/>
      <c r="FS80" s="311"/>
      <c r="FT80" s="311"/>
      <c r="FU80" s="311"/>
      <c r="FV80" s="311"/>
      <c r="FW80" s="311"/>
      <c r="FX80" s="311"/>
      <c r="FY80" s="311"/>
      <c r="FZ80" s="311"/>
      <c r="GA80" s="311"/>
      <c r="GB80" s="311"/>
      <c r="GC80" s="311"/>
      <c r="GD80" s="311"/>
      <c r="GE80" s="311"/>
      <c r="GF80" s="311"/>
      <c r="GG80" s="311"/>
      <c r="GH80" s="311"/>
      <c r="GI80" s="311"/>
      <c r="GJ80" s="311"/>
      <c r="GK80" s="311"/>
      <c r="GL80" s="311"/>
      <c r="GM80" s="311"/>
      <c r="GN80" s="311"/>
      <c r="GO80" s="311"/>
      <c r="GP80" s="311"/>
      <c r="GQ80" s="311"/>
      <c r="GR80" s="311"/>
      <c r="GS80" s="311"/>
      <c r="GT80" s="311"/>
      <c r="GU80" s="311"/>
      <c r="GV80" s="311"/>
      <c r="GW80" s="311"/>
      <c r="GX80" s="311"/>
      <c r="GY80" s="311"/>
      <c r="GZ80" s="311"/>
      <c r="HA80" s="311"/>
      <c r="HB80" s="311"/>
      <c r="HC80" s="311"/>
      <c r="HD80" s="311"/>
      <c r="HE80" s="311"/>
      <c r="HF80" s="311"/>
      <c r="HG80" s="311"/>
      <c r="HH80" s="311"/>
      <c r="HI80" s="311"/>
      <c r="HJ80" s="311"/>
      <c r="HK80" s="311"/>
      <c r="HL80" s="311"/>
      <c r="HM80" s="311"/>
      <c r="HN80" s="311"/>
      <c r="HO80" s="311"/>
      <c r="HP80" s="311"/>
      <c r="HQ80" s="311"/>
      <c r="HR80" s="311"/>
      <c r="HS80" s="311"/>
      <c r="HT80" s="311"/>
      <c r="HU80" s="311"/>
      <c r="HV80" s="311"/>
      <c r="HW80" s="311"/>
      <c r="HX80" s="311"/>
      <c r="HY80" s="311"/>
      <c r="HZ80" s="311"/>
      <c r="IA80" s="311"/>
      <c r="IB80" s="311"/>
      <c r="IC80" s="311"/>
      <c r="ID80" s="311"/>
      <c r="IE80" s="311"/>
      <c r="IF80" s="311"/>
      <c r="IG80" s="311"/>
      <c r="IH80" s="311"/>
      <c r="II80" s="311"/>
      <c r="IJ80" s="311"/>
      <c r="IK80" s="311"/>
      <c r="IL80" s="311"/>
      <c r="IM80" s="311"/>
      <c r="IN80" s="311"/>
      <c r="IO80" s="311"/>
      <c r="IP80" s="311"/>
      <c r="IQ80" s="311"/>
      <c r="IR80" s="311"/>
      <c r="IS80" s="311"/>
      <c r="IT80" s="311"/>
      <c r="IU80" s="311"/>
      <c r="IV80" s="311"/>
    </row>
    <row r="81" spans="1:256" s="324" customFormat="1" ht="17.149999999999999" customHeight="1" x14ac:dyDescent="0.25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  <c r="AK81" s="311"/>
      <c r="AL81" s="311"/>
      <c r="AM81" s="311"/>
      <c r="AN81" s="311"/>
      <c r="AO81" s="311"/>
      <c r="AP81" s="311"/>
      <c r="AQ81" s="311"/>
      <c r="AR81" s="311"/>
      <c r="AS81" s="311"/>
      <c r="AT81" s="311"/>
      <c r="AU81" s="311"/>
      <c r="AV81" s="311"/>
      <c r="AW81" s="311"/>
      <c r="AX81" s="311"/>
      <c r="AY81" s="311"/>
      <c r="AZ81" s="311"/>
      <c r="BA81" s="311"/>
      <c r="BB81" s="311"/>
      <c r="BC81" s="311"/>
      <c r="BD81" s="311"/>
      <c r="BE81" s="311"/>
      <c r="BF81" s="311"/>
      <c r="BG81" s="311"/>
      <c r="BH81" s="311"/>
      <c r="BI81" s="311"/>
      <c r="BJ81" s="311"/>
      <c r="BK81" s="311"/>
      <c r="BL81" s="311"/>
      <c r="BM81" s="311"/>
      <c r="BN81" s="311"/>
      <c r="BO81" s="311"/>
      <c r="BP81" s="311"/>
      <c r="BQ81" s="311"/>
      <c r="BR81" s="311"/>
      <c r="BS81" s="311"/>
      <c r="BT81" s="311"/>
      <c r="BU81" s="311"/>
      <c r="BV81" s="311"/>
      <c r="BW81" s="311"/>
      <c r="BX81" s="311"/>
      <c r="BY81" s="311"/>
      <c r="BZ81" s="311"/>
      <c r="CA81" s="311"/>
      <c r="CB81" s="311"/>
      <c r="CC81" s="311"/>
      <c r="CD81" s="311"/>
      <c r="CE81" s="311"/>
      <c r="CF81" s="311"/>
      <c r="CG81" s="311"/>
      <c r="CH81" s="311"/>
      <c r="CI81" s="311"/>
      <c r="CJ81" s="311"/>
      <c r="CK81" s="311"/>
      <c r="CL81" s="311"/>
      <c r="CM81" s="311"/>
      <c r="CN81" s="311"/>
      <c r="CO81" s="311"/>
      <c r="CP81" s="311"/>
      <c r="CQ81" s="311"/>
      <c r="CR81" s="311"/>
      <c r="CS81" s="311"/>
      <c r="CT81" s="311"/>
      <c r="CU81" s="311"/>
      <c r="CV81" s="311"/>
      <c r="CW81" s="311"/>
      <c r="CX81" s="311"/>
      <c r="CY81" s="311"/>
      <c r="CZ81" s="311"/>
      <c r="DA81" s="311"/>
      <c r="DB81" s="311"/>
      <c r="DC81" s="311"/>
      <c r="DD81" s="311"/>
      <c r="DE81" s="311"/>
      <c r="DF81" s="311"/>
      <c r="DG81" s="311"/>
      <c r="DH81" s="311"/>
      <c r="DI81" s="311"/>
      <c r="DJ81" s="311"/>
      <c r="DK81" s="311"/>
      <c r="DL81" s="311"/>
      <c r="DM81" s="311"/>
      <c r="DN81" s="311"/>
      <c r="DO81" s="311"/>
      <c r="DP81" s="311"/>
      <c r="DQ81" s="311"/>
      <c r="DR81" s="311"/>
      <c r="DS81" s="311"/>
      <c r="DT81" s="311"/>
      <c r="DU81" s="311"/>
      <c r="DV81" s="311"/>
      <c r="DW81" s="311"/>
      <c r="DX81" s="311"/>
      <c r="DY81" s="311"/>
      <c r="DZ81" s="311"/>
      <c r="EA81" s="311"/>
      <c r="EB81" s="311"/>
      <c r="EC81" s="311"/>
      <c r="ED81" s="311"/>
      <c r="EE81" s="311"/>
      <c r="EF81" s="311"/>
      <c r="EG81" s="311"/>
      <c r="EH81" s="311"/>
      <c r="EI81" s="311"/>
      <c r="EJ81" s="311"/>
      <c r="EK81" s="311"/>
      <c r="EL81" s="311"/>
      <c r="EM81" s="311"/>
      <c r="EN81" s="311"/>
      <c r="EO81" s="311"/>
      <c r="EP81" s="311"/>
      <c r="EQ81" s="311"/>
      <c r="ER81" s="311"/>
      <c r="ES81" s="311"/>
      <c r="ET81" s="311"/>
      <c r="EU81" s="311"/>
      <c r="EV81" s="311"/>
      <c r="EW81" s="311"/>
      <c r="EX81" s="311"/>
      <c r="EY81" s="311"/>
      <c r="EZ81" s="311"/>
      <c r="FA81" s="311"/>
      <c r="FB81" s="311"/>
      <c r="FC81" s="311"/>
      <c r="FD81" s="311"/>
      <c r="FE81" s="311"/>
      <c r="FF81" s="311"/>
      <c r="FG81" s="311"/>
      <c r="FH81" s="311"/>
      <c r="FI81" s="311"/>
      <c r="FJ81" s="311"/>
      <c r="FK81" s="311"/>
      <c r="FL81" s="311"/>
      <c r="FM81" s="311"/>
      <c r="FN81" s="311"/>
      <c r="FO81" s="311"/>
      <c r="FP81" s="311"/>
      <c r="FQ81" s="311"/>
      <c r="FR81" s="311"/>
      <c r="FS81" s="311"/>
      <c r="FT81" s="311"/>
      <c r="FU81" s="311"/>
      <c r="FV81" s="311"/>
      <c r="FW81" s="311"/>
      <c r="FX81" s="311"/>
      <c r="FY81" s="311"/>
      <c r="FZ81" s="311"/>
      <c r="GA81" s="311"/>
      <c r="GB81" s="311"/>
      <c r="GC81" s="311"/>
      <c r="GD81" s="311"/>
      <c r="GE81" s="311"/>
      <c r="GF81" s="311"/>
      <c r="GG81" s="311"/>
      <c r="GH81" s="311"/>
      <c r="GI81" s="311"/>
      <c r="GJ81" s="311"/>
      <c r="GK81" s="311"/>
      <c r="GL81" s="311"/>
      <c r="GM81" s="311"/>
      <c r="GN81" s="311"/>
      <c r="GO81" s="311"/>
      <c r="GP81" s="311"/>
      <c r="GQ81" s="311"/>
      <c r="GR81" s="311"/>
      <c r="GS81" s="311"/>
      <c r="GT81" s="311"/>
      <c r="GU81" s="311"/>
      <c r="GV81" s="311"/>
      <c r="GW81" s="311"/>
      <c r="GX81" s="311"/>
      <c r="GY81" s="311"/>
      <c r="GZ81" s="311"/>
      <c r="HA81" s="311"/>
      <c r="HB81" s="311"/>
      <c r="HC81" s="311"/>
      <c r="HD81" s="311"/>
      <c r="HE81" s="311"/>
      <c r="HF81" s="311"/>
      <c r="HG81" s="311"/>
      <c r="HH81" s="311"/>
      <c r="HI81" s="311"/>
      <c r="HJ81" s="311"/>
      <c r="HK81" s="311"/>
      <c r="HL81" s="311"/>
      <c r="HM81" s="311"/>
      <c r="HN81" s="311"/>
      <c r="HO81" s="311"/>
      <c r="HP81" s="311"/>
      <c r="HQ81" s="311"/>
      <c r="HR81" s="311"/>
      <c r="HS81" s="311"/>
      <c r="HT81" s="311"/>
      <c r="HU81" s="311"/>
      <c r="HV81" s="311"/>
      <c r="HW81" s="311"/>
      <c r="HX81" s="311"/>
      <c r="HY81" s="311"/>
      <c r="HZ81" s="311"/>
      <c r="IA81" s="311"/>
      <c r="IB81" s="311"/>
      <c r="IC81" s="311"/>
      <c r="ID81" s="311"/>
      <c r="IE81" s="311"/>
      <c r="IF81" s="311"/>
      <c r="IG81" s="311"/>
      <c r="IH81" s="311"/>
      <c r="II81" s="311"/>
      <c r="IJ81" s="311"/>
      <c r="IK81" s="311"/>
      <c r="IL81" s="311"/>
      <c r="IM81" s="311"/>
      <c r="IN81" s="311"/>
      <c r="IO81" s="311"/>
      <c r="IP81" s="311"/>
      <c r="IQ81" s="311"/>
      <c r="IR81" s="311"/>
      <c r="IS81" s="311"/>
      <c r="IT81" s="311"/>
      <c r="IU81" s="311"/>
      <c r="IV81" s="311"/>
    </row>
    <row r="82" spans="1:256" s="324" customFormat="1" ht="17.149999999999999" customHeight="1" x14ac:dyDescent="0.25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  <c r="O82" s="311"/>
      <c r="P82" s="311"/>
      <c r="Q82" s="311"/>
      <c r="R82" s="311"/>
      <c r="S82" s="311"/>
      <c r="T82" s="311"/>
      <c r="U82" s="311"/>
      <c r="V82" s="311"/>
      <c r="W82" s="311"/>
      <c r="X82" s="311"/>
      <c r="Y82" s="311"/>
      <c r="Z82" s="311"/>
      <c r="AA82" s="311"/>
      <c r="AB82" s="311"/>
      <c r="AC82" s="311"/>
      <c r="AD82" s="311"/>
      <c r="AE82" s="311"/>
      <c r="AF82" s="311"/>
      <c r="AG82" s="311"/>
      <c r="AH82" s="311"/>
      <c r="AI82" s="311"/>
      <c r="AJ82" s="311"/>
      <c r="AK82" s="311"/>
      <c r="AL82" s="311"/>
      <c r="AM82" s="311"/>
      <c r="AN82" s="311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1"/>
      <c r="AZ82" s="311"/>
      <c r="BA82" s="311"/>
      <c r="BB82" s="311"/>
      <c r="BC82" s="311"/>
      <c r="BD82" s="311"/>
      <c r="BE82" s="311"/>
      <c r="BF82" s="311"/>
      <c r="BG82" s="311"/>
      <c r="BH82" s="311"/>
      <c r="BI82" s="311"/>
      <c r="BJ82" s="311"/>
      <c r="BK82" s="311"/>
      <c r="BL82" s="311"/>
      <c r="BM82" s="311"/>
      <c r="BN82" s="311"/>
      <c r="BO82" s="311"/>
      <c r="BP82" s="311"/>
      <c r="BQ82" s="311"/>
      <c r="BR82" s="311"/>
      <c r="BS82" s="311"/>
      <c r="BT82" s="311"/>
      <c r="BU82" s="311"/>
      <c r="BV82" s="311"/>
      <c r="BW82" s="311"/>
      <c r="BX82" s="311"/>
      <c r="BY82" s="311"/>
      <c r="BZ82" s="311"/>
      <c r="CA82" s="311"/>
      <c r="CB82" s="311"/>
      <c r="CC82" s="311"/>
      <c r="CD82" s="311"/>
      <c r="CE82" s="311"/>
      <c r="CF82" s="311"/>
      <c r="CG82" s="311"/>
      <c r="CH82" s="311"/>
      <c r="CI82" s="311"/>
      <c r="CJ82" s="311"/>
      <c r="CK82" s="311"/>
      <c r="CL82" s="311"/>
      <c r="CM82" s="311"/>
      <c r="CN82" s="311"/>
      <c r="CO82" s="311"/>
      <c r="CP82" s="311"/>
      <c r="CQ82" s="311"/>
      <c r="CR82" s="311"/>
      <c r="CS82" s="311"/>
      <c r="CT82" s="311"/>
      <c r="CU82" s="311"/>
      <c r="CV82" s="311"/>
      <c r="CW82" s="311"/>
      <c r="CX82" s="311"/>
      <c r="CY82" s="311"/>
      <c r="CZ82" s="311"/>
      <c r="DA82" s="311"/>
      <c r="DB82" s="311"/>
      <c r="DC82" s="311"/>
      <c r="DD82" s="311"/>
      <c r="DE82" s="311"/>
      <c r="DF82" s="311"/>
      <c r="DG82" s="311"/>
      <c r="DH82" s="311"/>
      <c r="DI82" s="311"/>
      <c r="DJ82" s="311"/>
      <c r="DK82" s="311"/>
      <c r="DL82" s="311"/>
      <c r="DM82" s="311"/>
      <c r="DN82" s="311"/>
      <c r="DO82" s="311"/>
      <c r="DP82" s="311"/>
      <c r="DQ82" s="311"/>
      <c r="DR82" s="311"/>
      <c r="DS82" s="311"/>
      <c r="DT82" s="311"/>
      <c r="DU82" s="311"/>
      <c r="DV82" s="311"/>
      <c r="DW82" s="311"/>
      <c r="DX82" s="311"/>
      <c r="DY82" s="311"/>
      <c r="DZ82" s="311"/>
      <c r="EA82" s="311"/>
      <c r="EB82" s="311"/>
      <c r="EC82" s="311"/>
      <c r="ED82" s="311"/>
      <c r="EE82" s="311"/>
      <c r="EF82" s="311"/>
      <c r="EG82" s="311"/>
      <c r="EH82" s="311"/>
      <c r="EI82" s="311"/>
      <c r="EJ82" s="311"/>
      <c r="EK82" s="311"/>
      <c r="EL82" s="311"/>
      <c r="EM82" s="311"/>
      <c r="EN82" s="311"/>
      <c r="EO82" s="311"/>
      <c r="EP82" s="311"/>
      <c r="EQ82" s="311"/>
      <c r="ER82" s="311"/>
      <c r="ES82" s="311"/>
      <c r="ET82" s="311"/>
      <c r="EU82" s="311"/>
      <c r="EV82" s="311"/>
      <c r="EW82" s="311"/>
      <c r="EX82" s="311"/>
      <c r="EY82" s="311"/>
      <c r="EZ82" s="311"/>
      <c r="FA82" s="311"/>
      <c r="FB82" s="311"/>
      <c r="FC82" s="311"/>
      <c r="FD82" s="311"/>
      <c r="FE82" s="311"/>
      <c r="FF82" s="311"/>
      <c r="FG82" s="311"/>
      <c r="FH82" s="311"/>
      <c r="FI82" s="311"/>
      <c r="FJ82" s="311"/>
      <c r="FK82" s="311"/>
      <c r="FL82" s="311"/>
      <c r="FM82" s="311"/>
      <c r="FN82" s="311"/>
      <c r="FO82" s="311"/>
      <c r="FP82" s="311"/>
      <c r="FQ82" s="311"/>
      <c r="FR82" s="311"/>
      <c r="FS82" s="311"/>
      <c r="FT82" s="311"/>
      <c r="FU82" s="311"/>
      <c r="FV82" s="311"/>
      <c r="FW82" s="311"/>
      <c r="FX82" s="311"/>
      <c r="FY82" s="311"/>
      <c r="FZ82" s="311"/>
      <c r="GA82" s="311"/>
      <c r="GB82" s="311"/>
      <c r="GC82" s="311"/>
      <c r="GD82" s="311"/>
      <c r="GE82" s="311"/>
      <c r="GF82" s="311"/>
      <c r="GG82" s="311"/>
      <c r="GH82" s="311"/>
      <c r="GI82" s="311"/>
      <c r="GJ82" s="311"/>
      <c r="GK82" s="311"/>
      <c r="GL82" s="311"/>
      <c r="GM82" s="311"/>
      <c r="GN82" s="311"/>
      <c r="GO82" s="311"/>
      <c r="GP82" s="311"/>
      <c r="GQ82" s="311"/>
      <c r="GR82" s="311"/>
      <c r="GS82" s="311"/>
      <c r="GT82" s="311"/>
      <c r="GU82" s="311"/>
      <c r="GV82" s="311"/>
      <c r="GW82" s="311"/>
      <c r="GX82" s="311"/>
      <c r="GY82" s="311"/>
      <c r="GZ82" s="311"/>
      <c r="HA82" s="311"/>
      <c r="HB82" s="311"/>
      <c r="HC82" s="311"/>
      <c r="HD82" s="311"/>
      <c r="HE82" s="311"/>
      <c r="HF82" s="311"/>
      <c r="HG82" s="311"/>
      <c r="HH82" s="311"/>
      <c r="HI82" s="311"/>
      <c r="HJ82" s="311"/>
      <c r="HK82" s="311"/>
      <c r="HL82" s="311"/>
      <c r="HM82" s="311"/>
      <c r="HN82" s="311"/>
      <c r="HO82" s="311"/>
      <c r="HP82" s="311"/>
      <c r="HQ82" s="311"/>
      <c r="HR82" s="311"/>
      <c r="HS82" s="311"/>
      <c r="HT82" s="311"/>
      <c r="HU82" s="311"/>
      <c r="HV82" s="311"/>
      <c r="HW82" s="311"/>
      <c r="HX82" s="311"/>
      <c r="HY82" s="311"/>
      <c r="HZ82" s="311"/>
      <c r="IA82" s="311"/>
      <c r="IB82" s="311"/>
      <c r="IC82" s="311"/>
      <c r="ID82" s="311"/>
      <c r="IE82" s="311"/>
      <c r="IF82" s="311"/>
      <c r="IG82" s="311"/>
      <c r="IH82" s="311"/>
      <c r="II82" s="311"/>
      <c r="IJ82" s="311"/>
      <c r="IK82" s="311"/>
      <c r="IL82" s="311"/>
      <c r="IM82" s="311"/>
      <c r="IN82" s="311"/>
      <c r="IO82" s="311"/>
      <c r="IP82" s="311"/>
      <c r="IQ82" s="311"/>
      <c r="IR82" s="311"/>
      <c r="IS82" s="311"/>
      <c r="IT82" s="311"/>
      <c r="IU82" s="311"/>
      <c r="IV82" s="311"/>
    </row>
    <row r="83" spans="1:256" s="324" customFormat="1" ht="17.149999999999999" customHeight="1" x14ac:dyDescent="0.25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  <c r="AA83" s="311"/>
      <c r="AB83" s="311"/>
      <c r="AC83" s="311"/>
      <c r="AD83" s="311"/>
      <c r="AE83" s="311"/>
      <c r="AF83" s="311"/>
      <c r="AG83" s="311"/>
      <c r="AH83" s="311"/>
      <c r="AI83" s="311"/>
      <c r="AJ83" s="311"/>
      <c r="AK83" s="311"/>
      <c r="AL83" s="311"/>
      <c r="AM83" s="311"/>
      <c r="AN83" s="311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1"/>
      <c r="AZ83" s="311"/>
      <c r="BA83" s="311"/>
      <c r="BB83" s="311"/>
      <c r="BC83" s="311"/>
      <c r="BD83" s="311"/>
      <c r="BE83" s="311"/>
      <c r="BF83" s="311"/>
      <c r="BG83" s="311"/>
      <c r="BH83" s="311"/>
      <c r="BI83" s="311"/>
      <c r="BJ83" s="311"/>
      <c r="BK83" s="311"/>
      <c r="BL83" s="311"/>
      <c r="BM83" s="311"/>
      <c r="BN83" s="311"/>
      <c r="BO83" s="311"/>
      <c r="BP83" s="311"/>
      <c r="BQ83" s="311"/>
      <c r="BR83" s="311"/>
      <c r="BS83" s="311"/>
      <c r="BT83" s="311"/>
      <c r="BU83" s="311"/>
      <c r="BV83" s="311"/>
      <c r="BW83" s="311"/>
      <c r="BX83" s="311"/>
      <c r="BY83" s="311"/>
      <c r="BZ83" s="311"/>
      <c r="CA83" s="311"/>
      <c r="CB83" s="311"/>
      <c r="CC83" s="311"/>
      <c r="CD83" s="311"/>
      <c r="CE83" s="311"/>
      <c r="CF83" s="311"/>
      <c r="CG83" s="311"/>
      <c r="CH83" s="311"/>
      <c r="CI83" s="311"/>
      <c r="CJ83" s="311"/>
      <c r="CK83" s="311"/>
      <c r="CL83" s="311"/>
      <c r="CM83" s="311"/>
      <c r="CN83" s="311"/>
      <c r="CO83" s="311"/>
      <c r="CP83" s="311"/>
      <c r="CQ83" s="311"/>
      <c r="CR83" s="311"/>
      <c r="CS83" s="311"/>
      <c r="CT83" s="311"/>
      <c r="CU83" s="311"/>
      <c r="CV83" s="311"/>
      <c r="CW83" s="311"/>
      <c r="CX83" s="311"/>
      <c r="CY83" s="311"/>
      <c r="CZ83" s="311"/>
      <c r="DA83" s="311"/>
      <c r="DB83" s="311"/>
      <c r="DC83" s="311"/>
      <c r="DD83" s="311"/>
      <c r="DE83" s="311"/>
      <c r="DF83" s="311"/>
      <c r="DG83" s="311"/>
      <c r="DH83" s="311"/>
      <c r="DI83" s="311"/>
      <c r="DJ83" s="311"/>
      <c r="DK83" s="311"/>
      <c r="DL83" s="311"/>
      <c r="DM83" s="311"/>
      <c r="DN83" s="311"/>
      <c r="DO83" s="311"/>
      <c r="DP83" s="311"/>
      <c r="DQ83" s="311"/>
      <c r="DR83" s="311"/>
      <c r="DS83" s="311"/>
      <c r="DT83" s="311"/>
      <c r="DU83" s="311"/>
      <c r="DV83" s="311"/>
      <c r="DW83" s="311"/>
      <c r="DX83" s="311"/>
      <c r="DY83" s="311"/>
      <c r="DZ83" s="311"/>
      <c r="EA83" s="311"/>
      <c r="EB83" s="311"/>
      <c r="EC83" s="311"/>
      <c r="ED83" s="311"/>
      <c r="EE83" s="311"/>
      <c r="EF83" s="311"/>
      <c r="EG83" s="311"/>
      <c r="EH83" s="311"/>
      <c r="EI83" s="311"/>
      <c r="EJ83" s="311"/>
      <c r="EK83" s="311"/>
      <c r="EL83" s="311"/>
      <c r="EM83" s="311"/>
      <c r="EN83" s="311"/>
      <c r="EO83" s="311"/>
      <c r="EP83" s="311"/>
      <c r="EQ83" s="311"/>
      <c r="ER83" s="311"/>
      <c r="ES83" s="311"/>
      <c r="ET83" s="311"/>
      <c r="EU83" s="311"/>
      <c r="EV83" s="311"/>
      <c r="EW83" s="311"/>
      <c r="EX83" s="311"/>
      <c r="EY83" s="311"/>
      <c r="EZ83" s="311"/>
      <c r="FA83" s="311"/>
      <c r="FB83" s="311"/>
      <c r="FC83" s="311"/>
      <c r="FD83" s="311"/>
      <c r="FE83" s="311"/>
      <c r="FF83" s="311"/>
      <c r="FG83" s="311"/>
      <c r="FH83" s="311"/>
      <c r="FI83" s="311"/>
      <c r="FJ83" s="311"/>
      <c r="FK83" s="311"/>
      <c r="FL83" s="311"/>
      <c r="FM83" s="311"/>
      <c r="FN83" s="311"/>
      <c r="FO83" s="311"/>
      <c r="FP83" s="311"/>
      <c r="FQ83" s="311"/>
      <c r="FR83" s="311"/>
      <c r="FS83" s="311"/>
      <c r="FT83" s="311"/>
      <c r="FU83" s="311"/>
      <c r="FV83" s="311"/>
      <c r="FW83" s="311"/>
      <c r="FX83" s="311"/>
      <c r="FY83" s="311"/>
      <c r="FZ83" s="311"/>
      <c r="GA83" s="311"/>
      <c r="GB83" s="311"/>
      <c r="GC83" s="311"/>
      <c r="GD83" s="311"/>
      <c r="GE83" s="311"/>
      <c r="GF83" s="311"/>
      <c r="GG83" s="311"/>
      <c r="GH83" s="311"/>
      <c r="GI83" s="311"/>
      <c r="GJ83" s="311"/>
      <c r="GK83" s="311"/>
      <c r="GL83" s="311"/>
      <c r="GM83" s="311"/>
      <c r="GN83" s="311"/>
      <c r="GO83" s="311"/>
      <c r="GP83" s="311"/>
      <c r="GQ83" s="311"/>
      <c r="GR83" s="311"/>
      <c r="GS83" s="311"/>
      <c r="GT83" s="311"/>
      <c r="GU83" s="311"/>
      <c r="GV83" s="311"/>
      <c r="GW83" s="311"/>
      <c r="GX83" s="311"/>
      <c r="GY83" s="311"/>
      <c r="GZ83" s="311"/>
      <c r="HA83" s="311"/>
      <c r="HB83" s="311"/>
      <c r="HC83" s="311"/>
      <c r="HD83" s="311"/>
      <c r="HE83" s="311"/>
      <c r="HF83" s="311"/>
      <c r="HG83" s="311"/>
      <c r="HH83" s="311"/>
      <c r="HI83" s="311"/>
      <c r="HJ83" s="311"/>
      <c r="HK83" s="311"/>
      <c r="HL83" s="311"/>
      <c r="HM83" s="311"/>
      <c r="HN83" s="311"/>
      <c r="HO83" s="311"/>
      <c r="HP83" s="311"/>
      <c r="HQ83" s="311"/>
      <c r="HR83" s="311"/>
      <c r="HS83" s="311"/>
      <c r="HT83" s="311"/>
      <c r="HU83" s="311"/>
      <c r="HV83" s="311"/>
      <c r="HW83" s="311"/>
      <c r="HX83" s="311"/>
      <c r="HY83" s="311"/>
      <c r="HZ83" s="311"/>
      <c r="IA83" s="311"/>
      <c r="IB83" s="311"/>
      <c r="IC83" s="311"/>
      <c r="ID83" s="311"/>
      <c r="IE83" s="311"/>
      <c r="IF83" s="311"/>
      <c r="IG83" s="311"/>
      <c r="IH83" s="311"/>
      <c r="II83" s="311"/>
      <c r="IJ83" s="311"/>
      <c r="IK83" s="311"/>
      <c r="IL83" s="311"/>
      <c r="IM83" s="311"/>
      <c r="IN83" s="311"/>
      <c r="IO83" s="311"/>
      <c r="IP83" s="311"/>
      <c r="IQ83" s="311"/>
      <c r="IR83" s="311"/>
      <c r="IS83" s="311"/>
      <c r="IT83" s="311"/>
      <c r="IU83" s="311"/>
      <c r="IV83" s="311"/>
    </row>
    <row r="84" spans="1:256" s="324" customFormat="1" ht="17.149999999999999" customHeight="1" x14ac:dyDescent="0.25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  <c r="O84" s="311"/>
      <c r="P84" s="311"/>
      <c r="Q84" s="311"/>
      <c r="R84" s="311"/>
      <c r="S84" s="311"/>
      <c r="T84" s="311"/>
      <c r="U84" s="311"/>
      <c r="V84" s="311"/>
      <c r="W84" s="311"/>
      <c r="X84" s="311"/>
      <c r="Y84" s="311"/>
      <c r="Z84" s="311"/>
      <c r="AA84" s="311"/>
      <c r="AB84" s="311"/>
      <c r="AC84" s="311"/>
      <c r="AD84" s="311"/>
      <c r="AE84" s="311"/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1"/>
      <c r="AZ84" s="311"/>
      <c r="BA84" s="311"/>
      <c r="BB84" s="311"/>
      <c r="BC84" s="311"/>
      <c r="BD84" s="311"/>
      <c r="BE84" s="311"/>
      <c r="BF84" s="311"/>
      <c r="BG84" s="311"/>
      <c r="BH84" s="311"/>
      <c r="BI84" s="311"/>
      <c r="BJ84" s="311"/>
      <c r="BK84" s="311"/>
      <c r="BL84" s="311"/>
      <c r="BM84" s="311"/>
      <c r="BN84" s="311"/>
      <c r="BO84" s="311"/>
      <c r="BP84" s="311"/>
      <c r="BQ84" s="311"/>
      <c r="BR84" s="311"/>
      <c r="BS84" s="311"/>
      <c r="BT84" s="311"/>
      <c r="BU84" s="311"/>
      <c r="BV84" s="311"/>
      <c r="BW84" s="311"/>
      <c r="BX84" s="311"/>
      <c r="BY84" s="311"/>
      <c r="BZ84" s="311"/>
      <c r="CA84" s="311"/>
      <c r="CB84" s="311"/>
      <c r="CC84" s="311"/>
      <c r="CD84" s="311"/>
      <c r="CE84" s="311"/>
      <c r="CF84" s="311"/>
      <c r="CG84" s="311"/>
      <c r="CH84" s="311"/>
      <c r="CI84" s="311"/>
      <c r="CJ84" s="311"/>
      <c r="CK84" s="311"/>
      <c r="CL84" s="311"/>
      <c r="CM84" s="311"/>
      <c r="CN84" s="311"/>
      <c r="CO84" s="311"/>
      <c r="CP84" s="311"/>
      <c r="CQ84" s="311"/>
      <c r="CR84" s="311"/>
      <c r="CS84" s="311"/>
      <c r="CT84" s="311"/>
      <c r="CU84" s="311"/>
      <c r="CV84" s="311"/>
      <c r="CW84" s="311"/>
      <c r="CX84" s="311"/>
      <c r="CY84" s="311"/>
      <c r="CZ84" s="311"/>
      <c r="DA84" s="311"/>
      <c r="DB84" s="311"/>
      <c r="DC84" s="311"/>
      <c r="DD84" s="311"/>
      <c r="DE84" s="311"/>
      <c r="DF84" s="311"/>
      <c r="DG84" s="311"/>
      <c r="DH84" s="311"/>
      <c r="DI84" s="311"/>
      <c r="DJ84" s="311"/>
      <c r="DK84" s="311"/>
      <c r="DL84" s="311"/>
      <c r="DM84" s="311"/>
      <c r="DN84" s="311"/>
      <c r="DO84" s="311"/>
      <c r="DP84" s="311"/>
      <c r="DQ84" s="311"/>
      <c r="DR84" s="311"/>
      <c r="DS84" s="311"/>
      <c r="DT84" s="311"/>
      <c r="DU84" s="311"/>
      <c r="DV84" s="311"/>
      <c r="DW84" s="311"/>
      <c r="DX84" s="311"/>
      <c r="DY84" s="311"/>
      <c r="DZ84" s="311"/>
      <c r="EA84" s="311"/>
      <c r="EB84" s="311"/>
      <c r="EC84" s="311"/>
      <c r="ED84" s="311"/>
      <c r="EE84" s="311"/>
      <c r="EF84" s="311"/>
      <c r="EG84" s="311"/>
      <c r="EH84" s="311"/>
      <c r="EI84" s="311"/>
      <c r="EJ84" s="311"/>
      <c r="EK84" s="311"/>
      <c r="EL84" s="311"/>
      <c r="EM84" s="311"/>
      <c r="EN84" s="311"/>
      <c r="EO84" s="311"/>
      <c r="EP84" s="311"/>
      <c r="EQ84" s="311"/>
      <c r="ER84" s="311"/>
      <c r="ES84" s="311"/>
      <c r="ET84" s="311"/>
      <c r="EU84" s="311"/>
      <c r="EV84" s="311"/>
      <c r="EW84" s="311"/>
      <c r="EX84" s="311"/>
      <c r="EY84" s="311"/>
      <c r="EZ84" s="311"/>
      <c r="FA84" s="311"/>
      <c r="FB84" s="311"/>
      <c r="FC84" s="311"/>
      <c r="FD84" s="311"/>
      <c r="FE84" s="311"/>
      <c r="FF84" s="311"/>
      <c r="FG84" s="311"/>
      <c r="FH84" s="311"/>
      <c r="FI84" s="311"/>
      <c r="FJ84" s="311"/>
      <c r="FK84" s="311"/>
      <c r="FL84" s="311"/>
      <c r="FM84" s="311"/>
      <c r="FN84" s="311"/>
      <c r="FO84" s="311"/>
      <c r="FP84" s="311"/>
      <c r="FQ84" s="311"/>
      <c r="FR84" s="311"/>
      <c r="FS84" s="311"/>
      <c r="FT84" s="311"/>
      <c r="FU84" s="311"/>
      <c r="FV84" s="311"/>
      <c r="FW84" s="311"/>
      <c r="FX84" s="311"/>
      <c r="FY84" s="311"/>
      <c r="FZ84" s="311"/>
      <c r="GA84" s="311"/>
      <c r="GB84" s="311"/>
      <c r="GC84" s="311"/>
      <c r="GD84" s="311"/>
      <c r="GE84" s="311"/>
      <c r="GF84" s="311"/>
      <c r="GG84" s="311"/>
      <c r="GH84" s="311"/>
      <c r="GI84" s="311"/>
      <c r="GJ84" s="311"/>
      <c r="GK84" s="311"/>
      <c r="GL84" s="311"/>
      <c r="GM84" s="311"/>
      <c r="GN84" s="311"/>
      <c r="GO84" s="311"/>
      <c r="GP84" s="311"/>
      <c r="GQ84" s="311"/>
      <c r="GR84" s="311"/>
      <c r="GS84" s="311"/>
      <c r="GT84" s="311"/>
      <c r="GU84" s="311"/>
      <c r="GV84" s="311"/>
      <c r="GW84" s="311"/>
      <c r="GX84" s="311"/>
      <c r="GY84" s="311"/>
      <c r="GZ84" s="311"/>
      <c r="HA84" s="311"/>
      <c r="HB84" s="311"/>
      <c r="HC84" s="311"/>
      <c r="HD84" s="311"/>
      <c r="HE84" s="311"/>
      <c r="HF84" s="311"/>
      <c r="HG84" s="311"/>
      <c r="HH84" s="311"/>
      <c r="HI84" s="311"/>
      <c r="HJ84" s="311"/>
      <c r="HK84" s="311"/>
      <c r="HL84" s="311"/>
      <c r="HM84" s="311"/>
      <c r="HN84" s="311"/>
      <c r="HO84" s="311"/>
      <c r="HP84" s="311"/>
      <c r="HQ84" s="311"/>
      <c r="HR84" s="311"/>
      <c r="HS84" s="311"/>
      <c r="HT84" s="311"/>
      <c r="HU84" s="311"/>
      <c r="HV84" s="311"/>
      <c r="HW84" s="311"/>
      <c r="HX84" s="311"/>
      <c r="HY84" s="311"/>
      <c r="HZ84" s="311"/>
      <c r="IA84" s="311"/>
      <c r="IB84" s="311"/>
      <c r="IC84" s="311"/>
      <c r="ID84" s="311"/>
      <c r="IE84" s="311"/>
      <c r="IF84" s="311"/>
      <c r="IG84" s="311"/>
      <c r="IH84" s="311"/>
      <c r="II84" s="311"/>
      <c r="IJ84" s="311"/>
      <c r="IK84" s="311"/>
      <c r="IL84" s="311"/>
      <c r="IM84" s="311"/>
      <c r="IN84" s="311"/>
      <c r="IO84" s="311"/>
      <c r="IP84" s="311"/>
      <c r="IQ84" s="311"/>
      <c r="IR84" s="311"/>
      <c r="IS84" s="311"/>
      <c r="IT84" s="311"/>
      <c r="IU84" s="311"/>
      <c r="IV84" s="311"/>
    </row>
    <row r="85" spans="1:256" s="324" customFormat="1" ht="17.149999999999999" customHeight="1" x14ac:dyDescent="0.25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311"/>
      <c r="Z85" s="311"/>
      <c r="AA85" s="311"/>
      <c r="AB85" s="311"/>
      <c r="AC85" s="311"/>
      <c r="AD85" s="311"/>
      <c r="AE85" s="311"/>
      <c r="AF85" s="311"/>
      <c r="AG85" s="311"/>
      <c r="AH85" s="311"/>
      <c r="AI85" s="311"/>
      <c r="AJ85" s="311"/>
      <c r="AK85" s="311"/>
      <c r="AL85" s="311"/>
      <c r="AM85" s="311"/>
      <c r="AN85" s="311"/>
      <c r="AO85" s="311"/>
      <c r="AP85" s="311"/>
      <c r="AQ85" s="311"/>
      <c r="AR85" s="311"/>
      <c r="AS85" s="311"/>
      <c r="AT85" s="311"/>
      <c r="AU85" s="311"/>
      <c r="AV85" s="311"/>
      <c r="AW85" s="311"/>
      <c r="AX85" s="311"/>
      <c r="AY85" s="311"/>
      <c r="AZ85" s="311"/>
      <c r="BA85" s="311"/>
      <c r="BB85" s="311"/>
      <c r="BC85" s="311"/>
      <c r="BD85" s="311"/>
      <c r="BE85" s="311"/>
      <c r="BF85" s="311"/>
      <c r="BG85" s="311"/>
      <c r="BH85" s="311"/>
      <c r="BI85" s="311"/>
      <c r="BJ85" s="311"/>
      <c r="BK85" s="311"/>
      <c r="BL85" s="311"/>
      <c r="BM85" s="311"/>
      <c r="BN85" s="311"/>
      <c r="BO85" s="311"/>
      <c r="BP85" s="311"/>
      <c r="BQ85" s="311"/>
      <c r="BR85" s="311"/>
      <c r="BS85" s="311"/>
      <c r="BT85" s="311"/>
      <c r="BU85" s="311"/>
      <c r="BV85" s="311"/>
      <c r="BW85" s="311"/>
      <c r="BX85" s="311"/>
      <c r="BY85" s="311"/>
      <c r="BZ85" s="311"/>
      <c r="CA85" s="311"/>
      <c r="CB85" s="311"/>
      <c r="CC85" s="311"/>
      <c r="CD85" s="311"/>
      <c r="CE85" s="311"/>
      <c r="CF85" s="311"/>
      <c r="CG85" s="311"/>
      <c r="CH85" s="311"/>
      <c r="CI85" s="311"/>
      <c r="CJ85" s="311"/>
      <c r="CK85" s="311"/>
      <c r="CL85" s="311"/>
      <c r="CM85" s="311"/>
      <c r="CN85" s="311"/>
      <c r="CO85" s="311"/>
      <c r="CP85" s="311"/>
      <c r="CQ85" s="311"/>
      <c r="CR85" s="311"/>
      <c r="CS85" s="311"/>
      <c r="CT85" s="311"/>
      <c r="CU85" s="311"/>
      <c r="CV85" s="311"/>
      <c r="CW85" s="311"/>
      <c r="CX85" s="311"/>
      <c r="CY85" s="311"/>
      <c r="CZ85" s="311"/>
      <c r="DA85" s="311"/>
      <c r="DB85" s="311"/>
      <c r="DC85" s="311"/>
      <c r="DD85" s="311"/>
      <c r="DE85" s="311"/>
      <c r="DF85" s="311"/>
      <c r="DG85" s="311"/>
      <c r="DH85" s="311"/>
      <c r="DI85" s="311"/>
      <c r="DJ85" s="311"/>
      <c r="DK85" s="311"/>
      <c r="DL85" s="311"/>
      <c r="DM85" s="311"/>
      <c r="DN85" s="311"/>
      <c r="DO85" s="311"/>
      <c r="DP85" s="311"/>
      <c r="DQ85" s="311"/>
      <c r="DR85" s="311"/>
      <c r="DS85" s="311"/>
      <c r="DT85" s="311"/>
      <c r="DU85" s="311"/>
      <c r="DV85" s="311"/>
      <c r="DW85" s="311"/>
      <c r="DX85" s="311"/>
      <c r="DY85" s="311"/>
      <c r="DZ85" s="311"/>
      <c r="EA85" s="311"/>
      <c r="EB85" s="311"/>
      <c r="EC85" s="311"/>
      <c r="ED85" s="311"/>
      <c r="EE85" s="311"/>
      <c r="EF85" s="311"/>
      <c r="EG85" s="311"/>
      <c r="EH85" s="311"/>
      <c r="EI85" s="311"/>
      <c r="EJ85" s="311"/>
      <c r="EK85" s="311"/>
      <c r="EL85" s="311"/>
      <c r="EM85" s="311"/>
      <c r="EN85" s="311"/>
      <c r="EO85" s="311"/>
      <c r="EP85" s="311"/>
      <c r="EQ85" s="311"/>
      <c r="ER85" s="311"/>
      <c r="ES85" s="311"/>
      <c r="ET85" s="311"/>
      <c r="EU85" s="311"/>
      <c r="EV85" s="311"/>
      <c r="EW85" s="311"/>
      <c r="EX85" s="311"/>
      <c r="EY85" s="311"/>
      <c r="EZ85" s="311"/>
      <c r="FA85" s="311"/>
      <c r="FB85" s="311"/>
      <c r="FC85" s="311"/>
      <c r="FD85" s="311"/>
      <c r="FE85" s="311"/>
      <c r="FF85" s="311"/>
      <c r="FG85" s="311"/>
      <c r="FH85" s="311"/>
      <c r="FI85" s="311"/>
      <c r="FJ85" s="311"/>
      <c r="FK85" s="311"/>
      <c r="FL85" s="311"/>
      <c r="FM85" s="311"/>
      <c r="FN85" s="311"/>
      <c r="FO85" s="311"/>
      <c r="FP85" s="311"/>
      <c r="FQ85" s="311"/>
      <c r="FR85" s="311"/>
      <c r="FS85" s="311"/>
      <c r="FT85" s="311"/>
      <c r="FU85" s="311"/>
      <c r="FV85" s="311"/>
      <c r="FW85" s="311"/>
      <c r="FX85" s="311"/>
      <c r="FY85" s="311"/>
      <c r="FZ85" s="311"/>
      <c r="GA85" s="311"/>
      <c r="GB85" s="311"/>
      <c r="GC85" s="311"/>
      <c r="GD85" s="311"/>
      <c r="GE85" s="311"/>
      <c r="GF85" s="311"/>
      <c r="GG85" s="311"/>
      <c r="GH85" s="311"/>
      <c r="GI85" s="311"/>
      <c r="GJ85" s="311"/>
      <c r="GK85" s="311"/>
      <c r="GL85" s="311"/>
      <c r="GM85" s="311"/>
      <c r="GN85" s="311"/>
      <c r="GO85" s="311"/>
      <c r="GP85" s="311"/>
      <c r="GQ85" s="311"/>
      <c r="GR85" s="311"/>
      <c r="GS85" s="311"/>
      <c r="GT85" s="311"/>
      <c r="GU85" s="311"/>
      <c r="GV85" s="311"/>
      <c r="GW85" s="311"/>
      <c r="GX85" s="311"/>
      <c r="GY85" s="311"/>
      <c r="GZ85" s="311"/>
      <c r="HA85" s="311"/>
      <c r="HB85" s="311"/>
      <c r="HC85" s="311"/>
      <c r="HD85" s="311"/>
      <c r="HE85" s="311"/>
      <c r="HF85" s="311"/>
      <c r="HG85" s="311"/>
      <c r="HH85" s="311"/>
      <c r="HI85" s="311"/>
      <c r="HJ85" s="311"/>
      <c r="HK85" s="311"/>
      <c r="HL85" s="311"/>
      <c r="HM85" s="311"/>
      <c r="HN85" s="311"/>
      <c r="HO85" s="311"/>
      <c r="HP85" s="311"/>
      <c r="HQ85" s="311"/>
      <c r="HR85" s="311"/>
      <c r="HS85" s="311"/>
      <c r="HT85" s="311"/>
      <c r="HU85" s="311"/>
      <c r="HV85" s="311"/>
      <c r="HW85" s="311"/>
      <c r="HX85" s="311"/>
      <c r="HY85" s="311"/>
      <c r="HZ85" s="311"/>
      <c r="IA85" s="311"/>
      <c r="IB85" s="311"/>
      <c r="IC85" s="311"/>
      <c r="ID85" s="311"/>
      <c r="IE85" s="311"/>
      <c r="IF85" s="311"/>
      <c r="IG85" s="311"/>
      <c r="IH85" s="311"/>
      <c r="II85" s="311"/>
      <c r="IJ85" s="311"/>
      <c r="IK85" s="311"/>
      <c r="IL85" s="311"/>
      <c r="IM85" s="311"/>
      <c r="IN85" s="311"/>
      <c r="IO85" s="311"/>
      <c r="IP85" s="311"/>
      <c r="IQ85" s="311"/>
      <c r="IR85" s="311"/>
      <c r="IS85" s="311"/>
      <c r="IT85" s="311"/>
      <c r="IU85" s="311"/>
      <c r="IV85" s="311"/>
    </row>
    <row r="86" spans="1:256" s="324" customFormat="1" ht="17.149999999999999" customHeight="1" x14ac:dyDescent="0.25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11"/>
      <c r="DL86" s="311"/>
      <c r="DM86" s="311"/>
      <c r="DN86" s="311"/>
      <c r="DO86" s="311"/>
      <c r="DP86" s="311"/>
      <c r="DQ86" s="311"/>
      <c r="DR86" s="311"/>
      <c r="DS86" s="311"/>
      <c r="DT86" s="311"/>
      <c r="DU86" s="311"/>
      <c r="DV86" s="311"/>
      <c r="DW86" s="311"/>
      <c r="DX86" s="311"/>
      <c r="DY86" s="311"/>
      <c r="DZ86" s="311"/>
      <c r="EA86" s="311"/>
      <c r="EB86" s="311"/>
      <c r="EC86" s="311"/>
      <c r="ED86" s="311"/>
      <c r="EE86" s="311"/>
      <c r="EF86" s="311"/>
      <c r="EG86" s="311"/>
      <c r="EH86" s="311"/>
      <c r="EI86" s="311"/>
      <c r="EJ86" s="311"/>
      <c r="EK86" s="311"/>
      <c r="EL86" s="311"/>
      <c r="EM86" s="311"/>
      <c r="EN86" s="311"/>
      <c r="EO86" s="311"/>
      <c r="EP86" s="311"/>
      <c r="EQ86" s="311"/>
      <c r="ER86" s="311"/>
      <c r="ES86" s="311"/>
      <c r="ET86" s="311"/>
      <c r="EU86" s="311"/>
      <c r="EV86" s="311"/>
      <c r="EW86" s="311"/>
      <c r="EX86" s="311"/>
      <c r="EY86" s="311"/>
      <c r="EZ86" s="311"/>
      <c r="FA86" s="311"/>
      <c r="FB86" s="311"/>
      <c r="FC86" s="311"/>
      <c r="FD86" s="311"/>
      <c r="FE86" s="311"/>
      <c r="FF86" s="311"/>
      <c r="FG86" s="311"/>
      <c r="FH86" s="311"/>
      <c r="FI86" s="311"/>
      <c r="FJ86" s="311"/>
      <c r="FK86" s="311"/>
      <c r="FL86" s="311"/>
      <c r="FM86" s="311"/>
      <c r="FN86" s="311"/>
      <c r="FO86" s="311"/>
      <c r="FP86" s="311"/>
      <c r="FQ86" s="311"/>
      <c r="FR86" s="311"/>
      <c r="FS86" s="311"/>
      <c r="FT86" s="311"/>
      <c r="FU86" s="311"/>
      <c r="FV86" s="311"/>
      <c r="FW86" s="311"/>
      <c r="FX86" s="311"/>
      <c r="FY86" s="311"/>
      <c r="FZ86" s="311"/>
      <c r="GA86" s="311"/>
      <c r="GB86" s="311"/>
      <c r="GC86" s="311"/>
      <c r="GD86" s="311"/>
      <c r="GE86" s="311"/>
      <c r="GF86" s="311"/>
      <c r="GG86" s="311"/>
      <c r="GH86" s="311"/>
      <c r="GI86" s="311"/>
      <c r="GJ86" s="311"/>
      <c r="GK86" s="311"/>
      <c r="GL86" s="311"/>
      <c r="GM86" s="311"/>
      <c r="GN86" s="311"/>
      <c r="GO86" s="311"/>
      <c r="GP86" s="311"/>
      <c r="GQ86" s="311"/>
      <c r="GR86" s="311"/>
      <c r="GS86" s="311"/>
      <c r="GT86" s="311"/>
      <c r="GU86" s="311"/>
      <c r="GV86" s="311"/>
      <c r="GW86" s="311"/>
      <c r="GX86" s="311"/>
      <c r="GY86" s="311"/>
      <c r="GZ86" s="311"/>
      <c r="HA86" s="311"/>
      <c r="HB86" s="311"/>
      <c r="HC86" s="311"/>
      <c r="HD86" s="311"/>
      <c r="HE86" s="311"/>
      <c r="HF86" s="311"/>
      <c r="HG86" s="311"/>
      <c r="HH86" s="311"/>
      <c r="HI86" s="311"/>
      <c r="HJ86" s="311"/>
      <c r="HK86" s="311"/>
      <c r="HL86" s="311"/>
      <c r="HM86" s="311"/>
      <c r="HN86" s="311"/>
      <c r="HO86" s="311"/>
      <c r="HP86" s="311"/>
      <c r="HQ86" s="311"/>
      <c r="HR86" s="311"/>
      <c r="HS86" s="311"/>
      <c r="HT86" s="311"/>
      <c r="HU86" s="311"/>
      <c r="HV86" s="311"/>
      <c r="HW86" s="311"/>
      <c r="HX86" s="311"/>
      <c r="HY86" s="311"/>
      <c r="HZ86" s="311"/>
      <c r="IA86" s="311"/>
      <c r="IB86" s="311"/>
      <c r="IC86" s="311"/>
      <c r="ID86" s="311"/>
      <c r="IE86" s="311"/>
      <c r="IF86" s="311"/>
      <c r="IG86" s="311"/>
      <c r="IH86" s="311"/>
      <c r="II86" s="311"/>
      <c r="IJ86" s="311"/>
      <c r="IK86" s="311"/>
      <c r="IL86" s="311"/>
      <c r="IM86" s="311"/>
      <c r="IN86" s="311"/>
      <c r="IO86" s="311"/>
      <c r="IP86" s="311"/>
      <c r="IQ86" s="311"/>
      <c r="IR86" s="311"/>
      <c r="IS86" s="311"/>
      <c r="IT86" s="311"/>
      <c r="IU86" s="311"/>
      <c r="IV86" s="311"/>
    </row>
    <row r="87" spans="1:256" s="324" customFormat="1" ht="17.149999999999999" customHeight="1" x14ac:dyDescent="0.25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11"/>
      <c r="HI87" s="311"/>
      <c r="HJ87" s="311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11"/>
      <c r="IA87" s="311"/>
      <c r="IB87" s="311"/>
      <c r="IC87" s="311"/>
      <c r="ID87" s="311"/>
      <c r="IE87" s="311"/>
      <c r="IF87" s="311"/>
      <c r="IG87" s="311"/>
      <c r="IH87" s="311"/>
      <c r="II87" s="311"/>
      <c r="IJ87" s="311"/>
      <c r="IK87" s="311"/>
      <c r="IL87" s="311"/>
      <c r="IM87" s="311"/>
      <c r="IN87" s="311"/>
      <c r="IO87" s="311"/>
      <c r="IP87" s="311"/>
      <c r="IQ87" s="311"/>
      <c r="IR87" s="311"/>
      <c r="IS87" s="311"/>
      <c r="IT87" s="311"/>
      <c r="IU87" s="311"/>
      <c r="IV87" s="311"/>
    </row>
    <row r="88" spans="1:256" s="324" customFormat="1" ht="17.149999999999999" customHeight="1" x14ac:dyDescent="0.25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11"/>
      <c r="DL88" s="311"/>
      <c r="DM88" s="311"/>
      <c r="DN88" s="311"/>
      <c r="DO88" s="311"/>
      <c r="DP88" s="311"/>
      <c r="DQ88" s="311"/>
      <c r="DR88" s="311"/>
      <c r="DS88" s="311"/>
      <c r="DT88" s="311"/>
      <c r="DU88" s="311"/>
      <c r="DV88" s="311"/>
      <c r="DW88" s="311"/>
      <c r="DX88" s="311"/>
      <c r="DY88" s="311"/>
      <c r="DZ88" s="311"/>
      <c r="EA88" s="311"/>
      <c r="EB88" s="311"/>
      <c r="EC88" s="311"/>
      <c r="ED88" s="311"/>
      <c r="EE88" s="311"/>
      <c r="EF88" s="311"/>
      <c r="EG88" s="311"/>
      <c r="EH88" s="311"/>
      <c r="EI88" s="311"/>
      <c r="EJ88" s="311"/>
      <c r="EK88" s="311"/>
      <c r="EL88" s="311"/>
      <c r="EM88" s="311"/>
      <c r="EN88" s="311"/>
      <c r="EO88" s="311"/>
      <c r="EP88" s="311"/>
      <c r="EQ88" s="311"/>
      <c r="ER88" s="311"/>
      <c r="ES88" s="311"/>
      <c r="ET88" s="311"/>
      <c r="EU88" s="311"/>
      <c r="EV88" s="311"/>
      <c r="EW88" s="311"/>
      <c r="EX88" s="311"/>
      <c r="EY88" s="311"/>
      <c r="EZ88" s="311"/>
      <c r="FA88" s="311"/>
      <c r="FB88" s="311"/>
      <c r="FC88" s="311"/>
      <c r="FD88" s="311"/>
      <c r="FE88" s="311"/>
      <c r="FF88" s="311"/>
      <c r="FG88" s="311"/>
      <c r="FH88" s="311"/>
      <c r="FI88" s="311"/>
      <c r="FJ88" s="311"/>
      <c r="FK88" s="311"/>
      <c r="FL88" s="311"/>
      <c r="FM88" s="311"/>
      <c r="FN88" s="311"/>
      <c r="FO88" s="311"/>
      <c r="FP88" s="311"/>
      <c r="FQ88" s="311"/>
      <c r="FR88" s="311"/>
      <c r="FS88" s="311"/>
      <c r="FT88" s="311"/>
      <c r="FU88" s="311"/>
      <c r="FV88" s="311"/>
      <c r="FW88" s="311"/>
      <c r="FX88" s="311"/>
      <c r="FY88" s="311"/>
      <c r="FZ88" s="311"/>
      <c r="GA88" s="311"/>
      <c r="GB88" s="311"/>
      <c r="GC88" s="311"/>
      <c r="GD88" s="311"/>
      <c r="GE88" s="311"/>
      <c r="GF88" s="311"/>
      <c r="GG88" s="311"/>
      <c r="GH88" s="311"/>
      <c r="GI88" s="311"/>
      <c r="GJ88" s="311"/>
      <c r="GK88" s="311"/>
      <c r="GL88" s="311"/>
      <c r="GM88" s="311"/>
      <c r="GN88" s="311"/>
      <c r="GO88" s="311"/>
      <c r="GP88" s="311"/>
      <c r="GQ88" s="311"/>
      <c r="GR88" s="311"/>
      <c r="GS88" s="311"/>
      <c r="GT88" s="311"/>
      <c r="GU88" s="311"/>
      <c r="GV88" s="311"/>
      <c r="GW88" s="311"/>
      <c r="GX88" s="311"/>
      <c r="GY88" s="311"/>
      <c r="GZ88" s="311"/>
      <c r="HA88" s="311"/>
      <c r="HB88" s="311"/>
      <c r="HC88" s="311"/>
      <c r="HD88" s="311"/>
      <c r="HE88" s="311"/>
      <c r="HF88" s="311"/>
      <c r="HG88" s="311"/>
      <c r="HH88" s="311"/>
      <c r="HI88" s="311"/>
      <c r="HJ88" s="311"/>
      <c r="HK88" s="311"/>
      <c r="HL88" s="311"/>
      <c r="HM88" s="311"/>
      <c r="HN88" s="311"/>
      <c r="HO88" s="311"/>
      <c r="HP88" s="311"/>
      <c r="HQ88" s="311"/>
      <c r="HR88" s="311"/>
      <c r="HS88" s="311"/>
      <c r="HT88" s="311"/>
      <c r="HU88" s="311"/>
      <c r="HV88" s="311"/>
      <c r="HW88" s="311"/>
      <c r="HX88" s="311"/>
      <c r="HY88" s="311"/>
      <c r="HZ88" s="311"/>
      <c r="IA88" s="311"/>
      <c r="IB88" s="311"/>
      <c r="IC88" s="311"/>
      <c r="ID88" s="311"/>
      <c r="IE88" s="311"/>
      <c r="IF88" s="311"/>
      <c r="IG88" s="311"/>
      <c r="IH88" s="311"/>
      <c r="II88" s="311"/>
      <c r="IJ88" s="311"/>
      <c r="IK88" s="311"/>
      <c r="IL88" s="311"/>
      <c r="IM88" s="311"/>
      <c r="IN88" s="311"/>
      <c r="IO88" s="311"/>
      <c r="IP88" s="311"/>
      <c r="IQ88" s="311"/>
      <c r="IR88" s="311"/>
      <c r="IS88" s="311"/>
      <c r="IT88" s="311"/>
      <c r="IU88" s="311"/>
      <c r="IV88" s="311"/>
    </row>
    <row r="89" spans="1:256" s="324" customFormat="1" x14ac:dyDescent="0.25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11"/>
      <c r="DL89" s="311"/>
      <c r="DM89" s="311"/>
      <c r="DN89" s="311"/>
      <c r="DO89" s="311"/>
      <c r="DP89" s="311"/>
      <c r="DQ89" s="311"/>
      <c r="DR89" s="311"/>
      <c r="DS89" s="311"/>
      <c r="DT89" s="311"/>
      <c r="DU89" s="311"/>
      <c r="DV89" s="311"/>
      <c r="DW89" s="311"/>
      <c r="DX89" s="311"/>
      <c r="DY89" s="311"/>
      <c r="DZ89" s="311"/>
      <c r="EA89" s="311"/>
      <c r="EB89" s="311"/>
      <c r="EC89" s="311"/>
      <c r="ED89" s="311"/>
      <c r="EE89" s="311"/>
      <c r="EF89" s="311"/>
      <c r="EG89" s="311"/>
      <c r="EH89" s="311"/>
      <c r="EI89" s="311"/>
      <c r="EJ89" s="311"/>
      <c r="EK89" s="311"/>
      <c r="EL89" s="311"/>
      <c r="EM89" s="311"/>
      <c r="EN89" s="311"/>
      <c r="EO89" s="311"/>
      <c r="EP89" s="311"/>
      <c r="EQ89" s="311"/>
      <c r="ER89" s="311"/>
      <c r="ES89" s="311"/>
      <c r="ET89" s="311"/>
      <c r="EU89" s="311"/>
      <c r="EV89" s="311"/>
      <c r="EW89" s="311"/>
      <c r="EX89" s="311"/>
      <c r="EY89" s="311"/>
      <c r="EZ89" s="311"/>
      <c r="FA89" s="311"/>
      <c r="FB89" s="311"/>
      <c r="FC89" s="311"/>
      <c r="FD89" s="311"/>
      <c r="FE89" s="311"/>
      <c r="FF89" s="311"/>
      <c r="FG89" s="311"/>
      <c r="FH89" s="311"/>
      <c r="FI89" s="311"/>
      <c r="FJ89" s="311"/>
      <c r="FK89" s="311"/>
      <c r="FL89" s="311"/>
      <c r="FM89" s="311"/>
      <c r="FN89" s="311"/>
      <c r="FO89" s="311"/>
      <c r="FP89" s="311"/>
      <c r="FQ89" s="311"/>
      <c r="FR89" s="311"/>
      <c r="FS89" s="311"/>
      <c r="FT89" s="311"/>
      <c r="FU89" s="311"/>
      <c r="FV89" s="311"/>
      <c r="FW89" s="311"/>
      <c r="FX89" s="311"/>
      <c r="FY89" s="311"/>
      <c r="FZ89" s="311"/>
      <c r="GA89" s="311"/>
      <c r="GB89" s="311"/>
      <c r="GC89" s="311"/>
      <c r="GD89" s="311"/>
      <c r="GE89" s="311"/>
      <c r="GF89" s="311"/>
      <c r="GG89" s="311"/>
      <c r="GH89" s="311"/>
      <c r="GI89" s="311"/>
      <c r="GJ89" s="311"/>
      <c r="GK89" s="311"/>
      <c r="GL89" s="311"/>
      <c r="GM89" s="311"/>
      <c r="GN89" s="311"/>
      <c r="GO89" s="311"/>
      <c r="GP89" s="311"/>
      <c r="GQ89" s="311"/>
      <c r="GR89" s="311"/>
      <c r="GS89" s="311"/>
      <c r="GT89" s="311"/>
      <c r="GU89" s="311"/>
      <c r="GV89" s="311"/>
      <c r="GW89" s="311"/>
      <c r="GX89" s="311"/>
      <c r="GY89" s="311"/>
      <c r="GZ89" s="311"/>
      <c r="HA89" s="311"/>
      <c r="HB89" s="311"/>
      <c r="HC89" s="311"/>
      <c r="HD89" s="311"/>
      <c r="HE89" s="311"/>
      <c r="HF89" s="311"/>
      <c r="HG89" s="311"/>
      <c r="HH89" s="311"/>
      <c r="HI89" s="311"/>
      <c r="HJ89" s="311"/>
      <c r="HK89" s="311"/>
      <c r="HL89" s="311"/>
      <c r="HM89" s="311"/>
      <c r="HN89" s="311"/>
      <c r="HO89" s="311"/>
      <c r="HP89" s="311"/>
      <c r="HQ89" s="311"/>
      <c r="HR89" s="311"/>
      <c r="HS89" s="311"/>
      <c r="HT89" s="311"/>
      <c r="HU89" s="311"/>
      <c r="HV89" s="311"/>
      <c r="HW89" s="311"/>
      <c r="HX89" s="311"/>
      <c r="HY89" s="311"/>
      <c r="HZ89" s="311"/>
      <c r="IA89" s="311"/>
      <c r="IB89" s="311"/>
      <c r="IC89" s="311"/>
      <c r="ID89" s="311"/>
      <c r="IE89" s="311"/>
      <c r="IF89" s="311"/>
      <c r="IG89" s="311"/>
      <c r="IH89" s="311"/>
      <c r="II89" s="311"/>
      <c r="IJ89" s="311"/>
      <c r="IK89" s="311"/>
      <c r="IL89" s="311"/>
      <c r="IM89" s="311"/>
      <c r="IN89" s="311"/>
      <c r="IO89" s="311"/>
      <c r="IP89" s="311"/>
      <c r="IQ89" s="311"/>
      <c r="IR89" s="311"/>
      <c r="IS89" s="311"/>
      <c r="IT89" s="311"/>
      <c r="IU89" s="311"/>
      <c r="IV89" s="311"/>
    </row>
    <row r="90" spans="1:256" s="324" customFormat="1" x14ac:dyDescent="0.25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11"/>
      <c r="DL90" s="311"/>
      <c r="DM90" s="311"/>
      <c r="DN90" s="311"/>
      <c r="DO90" s="311"/>
      <c r="DP90" s="311"/>
      <c r="DQ90" s="311"/>
      <c r="DR90" s="311"/>
      <c r="DS90" s="311"/>
      <c r="DT90" s="311"/>
      <c r="DU90" s="311"/>
      <c r="DV90" s="311"/>
      <c r="DW90" s="311"/>
      <c r="DX90" s="311"/>
      <c r="DY90" s="311"/>
      <c r="DZ90" s="311"/>
      <c r="EA90" s="311"/>
      <c r="EB90" s="311"/>
      <c r="EC90" s="311"/>
      <c r="ED90" s="311"/>
      <c r="EE90" s="311"/>
      <c r="EF90" s="311"/>
      <c r="EG90" s="311"/>
      <c r="EH90" s="311"/>
      <c r="EI90" s="311"/>
      <c r="EJ90" s="311"/>
      <c r="EK90" s="311"/>
      <c r="EL90" s="311"/>
      <c r="EM90" s="311"/>
      <c r="EN90" s="311"/>
      <c r="EO90" s="311"/>
      <c r="EP90" s="311"/>
      <c r="EQ90" s="311"/>
      <c r="ER90" s="311"/>
      <c r="ES90" s="311"/>
      <c r="ET90" s="311"/>
      <c r="EU90" s="311"/>
      <c r="EV90" s="311"/>
      <c r="EW90" s="311"/>
      <c r="EX90" s="311"/>
      <c r="EY90" s="311"/>
      <c r="EZ90" s="311"/>
      <c r="FA90" s="311"/>
      <c r="FB90" s="311"/>
      <c r="FC90" s="311"/>
      <c r="FD90" s="311"/>
      <c r="FE90" s="311"/>
      <c r="FF90" s="311"/>
      <c r="FG90" s="311"/>
      <c r="FH90" s="311"/>
      <c r="FI90" s="311"/>
      <c r="FJ90" s="311"/>
      <c r="FK90" s="311"/>
      <c r="FL90" s="311"/>
      <c r="FM90" s="311"/>
      <c r="FN90" s="311"/>
      <c r="FO90" s="311"/>
      <c r="FP90" s="311"/>
      <c r="FQ90" s="311"/>
      <c r="FR90" s="311"/>
      <c r="FS90" s="311"/>
      <c r="FT90" s="311"/>
      <c r="FU90" s="311"/>
      <c r="FV90" s="311"/>
      <c r="FW90" s="311"/>
      <c r="FX90" s="311"/>
      <c r="FY90" s="311"/>
      <c r="FZ90" s="311"/>
      <c r="GA90" s="311"/>
      <c r="GB90" s="311"/>
      <c r="GC90" s="311"/>
      <c r="GD90" s="311"/>
      <c r="GE90" s="311"/>
      <c r="GF90" s="311"/>
      <c r="GG90" s="311"/>
      <c r="GH90" s="311"/>
      <c r="GI90" s="311"/>
      <c r="GJ90" s="311"/>
      <c r="GK90" s="311"/>
      <c r="GL90" s="311"/>
      <c r="GM90" s="311"/>
      <c r="GN90" s="311"/>
      <c r="GO90" s="311"/>
      <c r="GP90" s="311"/>
      <c r="GQ90" s="311"/>
      <c r="GR90" s="311"/>
      <c r="GS90" s="311"/>
      <c r="GT90" s="311"/>
      <c r="GU90" s="311"/>
      <c r="GV90" s="311"/>
      <c r="GW90" s="311"/>
      <c r="GX90" s="311"/>
      <c r="GY90" s="311"/>
      <c r="GZ90" s="311"/>
      <c r="HA90" s="311"/>
      <c r="HB90" s="311"/>
      <c r="HC90" s="311"/>
      <c r="HD90" s="311"/>
      <c r="HE90" s="311"/>
      <c r="HF90" s="311"/>
      <c r="HG90" s="311"/>
      <c r="HH90" s="311"/>
      <c r="HI90" s="311"/>
      <c r="HJ90" s="311"/>
      <c r="HK90" s="311"/>
      <c r="HL90" s="311"/>
      <c r="HM90" s="311"/>
      <c r="HN90" s="311"/>
      <c r="HO90" s="311"/>
      <c r="HP90" s="311"/>
      <c r="HQ90" s="311"/>
      <c r="HR90" s="311"/>
      <c r="HS90" s="311"/>
      <c r="HT90" s="311"/>
      <c r="HU90" s="311"/>
      <c r="HV90" s="311"/>
      <c r="HW90" s="311"/>
      <c r="HX90" s="311"/>
      <c r="HY90" s="311"/>
      <c r="HZ90" s="311"/>
      <c r="IA90" s="311"/>
      <c r="IB90" s="311"/>
      <c r="IC90" s="311"/>
      <c r="ID90" s="311"/>
      <c r="IE90" s="311"/>
      <c r="IF90" s="311"/>
      <c r="IG90" s="311"/>
      <c r="IH90" s="311"/>
      <c r="II90" s="311"/>
      <c r="IJ90" s="311"/>
      <c r="IK90" s="311"/>
      <c r="IL90" s="311"/>
      <c r="IM90" s="311"/>
      <c r="IN90" s="311"/>
      <c r="IO90" s="311"/>
      <c r="IP90" s="311"/>
      <c r="IQ90" s="311"/>
      <c r="IR90" s="311"/>
      <c r="IS90" s="311"/>
      <c r="IT90" s="311"/>
      <c r="IU90" s="311"/>
      <c r="IV90" s="311"/>
    </row>
    <row r="91" spans="1:256" s="324" customFormat="1" x14ac:dyDescent="0.25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1"/>
      <c r="AH91" s="311"/>
      <c r="AI91" s="311"/>
      <c r="AJ91" s="311"/>
      <c r="AK91" s="311"/>
      <c r="AL91" s="311"/>
      <c r="AM91" s="311"/>
      <c r="AN91" s="311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1"/>
      <c r="AZ91" s="311"/>
      <c r="BA91" s="311"/>
      <c r="BB91" s="311"/>
      <c r="BC91" s="311"/>
      <c r="BD91" s="311"/>
      <c r="BE91" s="311"/>
      <c r="BF91" s="311"/>
      <c r="BG91" s="311"/>
      <c r="BH91" s="311"/>
      <c r="BI91" s="311"/>
      <c r="BJ91" s="311"/>
      <c r="BK91" s="311"/>
      <c r="BL91" s="311"/>
      <c r="BM91" s="311"/>
      <c r="BN91" s="311"/>
      <c r="BO91" s="311"/>
      <c r="BP91" s="311"/>
      <c r="BQ91" s="311"/>
      <c r="BR91" s="311"/>
      <c r="BS91" s="311"/>
      <c r="BT91" s="311"/>
      <c r="BU91" s="311"/>
      <c r="BV91" s="311"/>
      <c r="BW91" s="311"/>
      <c r="BX91" s="311"/>
      <c r="BY91" s="311"/>
      <c r="BZ91" s="311"/>
      <c r="CA91" s="311"/>
      <c r="CB91" s="311"/>
      <c r="CC91" s="311"/>
      <c r="CD91" s="311"/>
      <c r="CE91" s="311"/>
      <c r="CF91" s="311"/>
      <c r="CG91" s="311"/>
      <c r="CH91" s="311"/>
      <c r="CI91" s="311"/>
      <c r="CJ91" s="311"/>
      <c r="CK91" s="311"/>
      <c r="CL91" s="311"/>
      <c r="CM91" s="311"/>
      <c r="CN91" s="311"/>
      <c r="CO91" s="311"/>
      <c r="CP91" s="311"/>
      <c r="CQ91" s="311"/>
      <c r="CR91" s="311"/>
      <c r="CS91" s="311"/>
      <c r="CT91" s="311"/>
      <c r="CU91" s="311"/>
      <c r="CV91" s="311"/>
      <c r="CW91" s="311"/>
      <c r="CX91" s="311"/>
      <c r="CY91" s="311"/>
      <c r="CZ91" s="311"/>
      <c r="DA91" s="311"/>
      <c r="DB91" s="311"/>
      <c r="DC91" s="311"/>
      <c r="DD91" s="311"/>
      <c r="DE91" s="311"/>
      <c r="DF91" s="311"/>
      <c r="DG91" s="311"/>
      <c r="DH91" s="311"/>
      <c r="DI91" s="311"/>
      <c r="DJ91" s="311"/>
      <c r="DK91" s="311"/>
      <c r="DL91" s="311"/>
      <c r="DM91" s="311"/>
      <c r="DN91" s="311"/>
      <c r="DO91" s="311"/>
      <c r="DP91" s="311"/>
      <c r="DQ91" s="311"/>
      <c r="DR91" s="311"/>
      <c r="DS91" s="311"/>
      <c r="DT91" s="311"/>
      <c r="DU91" s="311"/>
      <c r="DV91" s="311"/>
      <c r="DW91" s="311"/>
      <c r="DX91" s="311"/>
      <c r="DY91" s="311"/>
      <c r="DZ91" s="311"/>
      <c r="EA91" s="311"/>
      <c r="EB91" s="311"/>
      <c r="EC91" s="311"/>
      <c r="ED91" s="311"/>
      <c r="EE91" s="311"/>
      <c r="EF91" s="311"/>
      <c r="EG91" s="311"/>
      <c r="EH91" s="311"/>
      <c r="EI91" s="311"/>
      <c r="EJ91" s="311"/>
      <c r="EK91" s="311"/>
      <c r="EL91" s="311"/>
      <c r="EM91" s="311"/>
      <c r="EN91" s="311"/>
      <c r="EO91" s="311"/>
      <c r="EP91" s="311"/>
      <c r="EQ91" s="311"/>
      <c r="ER91" s="311"/>
      <c r="ES91" s="311"/>
      <c r="ET91" s="311"/>
      <c r="EU91" s="311"/>
      <c r="EV91" s="311"/>
      <c r="EW91" s="311"/>
      <c r="EX91" s="311"/>
      <c r="EY91" s="311"/>
      <c r="EZ91" s="311"/>
      <c r="FA91" s="311"/>
      <c r="FB91" s="311"/>
      <c r="FC91" s="311"/>
      <c r="FD91" s="311"/>
      <c r="FE91" s="311"/>
      <c r="FF91" s="311"/>
      <c r="FG91" s="311"/>
      <c r="FH91" s="311"/>
      <c r="FI91" s="311"/>
      <c r="FJ91" s="311"/>
      <c r="FK91" s="311"/>
      <c r="FL91" s="311"/>
      <c r="FM91" s="311"/>
      <c r="FN91" s="311"/>
      <c r="FO91" s="311"/>
      <c r="FP91" s="311"/>
      <c r="FQ91" s="311"/>
      <c r="FR91" s="311"/>
      <c r="FS91" s="311"/>
      <c r="FT91" s="311"/>
      <c r="FU91" s="311"/>
      <c r="FV91" s="311"/>
      <c r="FW91" s="311"/>
      <c r="FX91" s="311"/>
      <c r="FY91" s="311"/>
      <c r="FZ91" s="311"/>
      <c r="GA91" s="311"/>
      <c r="GB91" s="311"/>
      <c r="GC91" s="311"/>
      <c r="GD91" s="311"/>
      <c r="GE91" s="311"/>
      <c r="GF91" s="311"/>
      <c r="GG91" s="311"/>
      <c r="GH91" s="311"/>
      <c r="GI91" s="311"/>
      <c r="GJ91" s="311"/>
      <c r="GK91" s="311"/>
      <c r="GL91" s="311"/>
      <c r="GM91" s="311"/>
      <c r="GN91" s="311"/>
      <c r="GO91" s="311"/>
      <c r="GP91" s="311"/>
      <c r="GQ91" s="311"/>
      <c r="GR91" s="311"/>
      <c r="GS91" s="311"/>
      <c r="GT91" s="311"/>
      <c r="GU91" s="311"/>
      <c r="GV91" s="311"/>
      <c r="GW91" s="311"/>
      <c r="GX91" s="311"/>
      <c r="GY91" s="311"/>
      <c r="GZ91" s="311"/>
      <c r="HA91" s="311"/>
      <c r="HB91" s="311"/>
      <c r="HC91" s="311"/>
      <c r="HD91" s="311"/>
      <c r="HE91" s="311"/>
      <c r="HF91" s="311"/>
      <c r="HG91" s="311"/>
      <c r="HH91" s="311"/>
      <c r="HI91" s="311"/>
      <c r="HJ91" s="311"/>
      <c r="HK91" s="311"/>
      <c r="HL91" s="311"/>
      <c r="HM91" s="311"/>
      <c r="HN91" s="311"/>
      <c r="HO91" s="311"/>
      <c r="HP91" s="311"/>
      <c r="HQ91" s="311"/>
      <c r="HR91" s="311"/>
      <c r="HS91" s="311"/>
      <c r="HT91" s="311"/>
      <c r="HU91" s="311"/>
      <c r="HV91" s="311"/>
      <c r="HW91" s="311"/>
      <c r="HX91" s="311"/>
      <c r="HY91" s="311"/>
      <c r="HZ91" s="311"/>
      <c r="IA91" s="311"/>
      <c r="IB91" s="311"/>
      <c r="IC91" s="311"/>
      <c r="ID91" s="311"/>
      <c r="IE91" s="311"/>
      <c r="IF91" s="311"/>
      <c r="IG91" s="311"/>
      <c r="IH91" s="311"/>
      <c r="II91" s="311"/>
      <c r="IJ91" s="311"/>
      <c r="IK91" s="311"/>
      <c r="IL91" s="311"/>
      <c r="IM91" s="311"/>
      <c r="IN91" s="311"/>
      <c r="IO91" s="311"/>
      <c r="IP91" s="311"/>
      <c r="IQ91" s="311"/>
      <c r="IR91" s="311"/>
      <c r="IS91" s="311"/>
      <c r="IT91" s="311"/>
      <c r="IU91" s="311"/>
      <c r="IV91" s="311"/>
    </row>
    <row r="92" spans="1:256" s="324" customFormat="1" x14ac:dyDescent="0.25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1"/>
      <c r="AH92" s="311"/>
      <c r="AI92" s="311"/>
      <c r="AJ92" s="311"/>
      <c r="AK92" s="311"/>
      <c r="AL92" s="311"/>
      <c r="AM92" s="311"/>
      <c r="AN92" s="311"/>
      <c r="AO92" s="311"/>
      <c r="AP92" s="311"/>
      <c r="AQ92" s="311"/>
      <c r="AR92" s="311"/>
      <c r="AS92" s="311"/>
      <c r="AT92" s="311"/>
      <c r="AU92" s="311"/>
      <c r="AV92" s="311"/>
      <c r="AW92" s="311"/>
      <c r="AX92" s="311"/>
      <c r="AY92" s="311"/>
      <c r="AZ92" s="311"/>
      <c r="BA92" s="311"/>
      <c r="BB92" s="311"/>
      <c r="BC92" s="311"/>
      <c r="BD92" s="311"/>
      <c r="BE92" s="311"/>
      <c r="BF92" s="311"/>
      <c r="BG92" s="311"/>
      <c r="BH92" s="311"/>
      <c r="BI92" s="311"/>
      <c r="BJ92" s="311"/>
      <c r="BK92" s="311"/>
      <c r="BL92" s="311"/>
      <c r="BM92" s="311"/>
      <c r="BN92" s="311"/>
      <c r="BO92" s="311"/>
      <c r="BP92" s="311"/>
      <c r="BQ92" s="311"/>
      <c r="BR92" s="311"/>
      <c r="BS92" s="311"/>
      <c r="BT92" s="311"/>
      <c r="BU92" s="311"/>
      <c r="BV92" s="311"/>
      <c r="BW92" s="311"/>
      <c r="BX92" s="311"/>
      <c r="BY92" s="311"/>
      <c r="BZ92" s="311"/>
      <c r="CA92" s="311"/>
      <c r="CB92" s="311"/>
      <c r="CC92" s="311"/>
      <c r="CD92" s="311"/>
      <c r="CE92" s="311"/>
      <c r="CF92" s="311"/>
      <c r="CG92" s="311"/>
      <c r="CH92" s="311"/>
      <c r="CI92" s="311"/>
      <c r="CJ92" s="311"/>
      <c r="CK92" s="311"/>
      <c r="CL92" s="311"/>
      <c r="CM92" s="311"/>
      <c r="CN92" s="311"/>
      <c r="CO92" s="311"/>
      <c r="CP92" s="311"/>
      <c r="CQ92" s="311"/>
      <c r="CR92" s="311"/>
      <c r="CS92" s="311"/>
      <c r="CT92" s="311"/>
      <c r="CU92" s="311"/>
      <c r="CV92" s="311"/>
      <c r="CW92" s="311"/>
      <c r="CX92" s="311"/>
      <c r="CY92" s="311"/>
      <c r="CZ92" s="311"/>
      <c r="DA92" s="311"/>
      <c r="DB92" s="311"/>
      <c r="DC92" s="311"/>
      <c r="DD92" s="311"/>
      <c r="DE92" s="311"/>
      <c r="DF92" s="311"/>
      <c r="DG92" s="311"/>
      <c r="DH92" s="311"/>
      <c r="DI92" s="311"/>
      <c r="DJ92" s="311"/>
      <c r="DK92" s="311"/>
      <c r="DL92" s="311"/>
      <c r="DM92" s="311"/>
      <c r="DN92" s="311"/>
      <c r="DO92" s="311"/>
      <c r="DP92" s="311"/>
      <c r="DQ92" s="311"/>
      <c r="DR92" s="311"/>
      <c r="DS92" s="311"/>
      <c r="DT92" s="311"/>
      <c r="DU92" s="311"/>
      <c r="DV92" s="311"/>
      <c r="DW92" s="311"/>
      <c r="DX92" s="311"/>
      <c r="DY92" s="311"/>
      <c r="DZ92" s="311"/>
      <c r="EA92" s="311"/>
      <c r="EB92" s="311"/>
      <c r="EC92" s="311"/>
      <c r="ED92" s="311"/>
      <c r="EE92" s="311"/>
      <c r="EF92" s="311"/>
      <c r="EG92" s="311"/>
      <c r="EH92" s="311"/>
      <c r="EI92" s="311"/>
      <c r="EJ92" s="311"/>
      <c r="EK92" s="311"/>
      <c r="EL92" s="311"/>
      <c r="EM92" s="311"/>
      <c r="EN92" s="311"/>
      <c r="EO92" s="311"/>
      <c r="EP92" s="311"/>
      <c r="EQ92" s="311"/>
      <c r="ER92" s="311"/>
      <c r="ES92" s="311"/>
      <c r="ET92" s="311"/>
      <c r="EU92" s="311"/>
      <c r="EV92" s="311"/>
      <c r="EW92" s="311"/>
      <c r="EX92" s="311"/>
      <c r="EY92" s="311"/>
      <c r="EZ92" s="311"/>
      <c r="FA92" s="311"/>
      <c r="FB92" s="311"/>
      <c r="FC92" s="311"/>
      <c r="FD92" s="311"/>
      <c r="FE92" s="311"/>
      <c r="FF92" s="311"/>
      <c r="FG92" s="311"/>
      <c r="FH92" s="311"/>
      <c r="FI92" s="311"/>
      <c r="FJ92" s="311"/>
      <c r="FK92" s="311"/>
      <c r="FL92" s="311"/>
      <c r="FM92" s="311"/>
      <c r="FN92" s="311"/>
      <c r="FO92" s="311"/>
      <c r="FP92" s="311"/>
      <c r="FQ92" s="311"/>
      <c r="FR92" s="311"/>
      <c r="FS92" s="311"/>
      <c r="FT92" s="311"/>
      <c r="FU92" s="311"/>
      <c r="FV92" s="311"/>
      <c r="FW92" s="311"/>
      <c r="FX92" s="311"/>
      <c r="FY92" s="311"/>
      <c r="FZ92" s="311"/>
      <c r="GA92" s="311"/>
      <c r="GB92" s="311"/>
      <c r="GC92" s="311"/>
      <c r="GD92" s="311"/>
      <c r="GE92" s="311"/>
      <c r="GF92" s="311"/>
      <c r="GG92" s="311"/>
      <c r="GH92" s="311"/>
      <c r="GI92" s="311"/>
      <c r="GJ92" s="311"/>
      <c r="GK92" s="311"/>
      <c r="GL92" s="311"/>
      <c r="GM92" s="311"/>
      <c r="GN92" s="311"/>
      <c r="GO92" s="311"/>
      <c r="GP92" s="311"/>
      <c r="GQ92" s="311"/>
      <c r="GR92" s="311"/>
      <c r="GS92" s="311"/>
      <c r="GT92" s="311"/>
      <c r="GU92" s="311"/>
      <c r="GV92" s="311"/>
      <c r="GW92" s="311"/>
      <c r="GX92" s="311"/>
      <c r="GY92" s="311"/>
      <c r="GZ92" s="311"/>
      <c r="HA92" s="311"/>
      <c r="HB92" s="311"/>
      <c r="HC92" s="311"/>
      <c r="HD92" s="311"/>
      <c r="HE92" s="311"/>
      <c r="HF92" s="311"/>
      <c r="HG92" s="311"/>
      <c r="HH92" s="311"/>
      <c r="HI92" s="311"/>
      <c r="HJ92" s="311"/>
      <c r="HK92" s="311"/>
      <c r="HL92" s="311"/>
      <c r="HM92" s="311"/>
      <c r="HN92" s="311"/>
      <c r="HO92" s="311"/>
      <c r="HP92" s="311"/>
      <c r="HQ92" s="311"/>
      <c r="HR92" s="311"/>
      <c r="HS92" s="311"/>
      <c r="HT92" s="311"/>
      <c r="HU92" s="311"/>
      <c r="HV92" s="311"/>
      <c r="HW92" s="311"/>
      <c r="HX92" s="311"/>
      <c r="HY92" s="311"/>
      <c r="HZ92" s="311"/>
      <c r="IA92" s="311"/>
      <c r="IB92" s="311"/>
      <c r="IC92" s="311"/>
      <c r="ID92" s="311"/>
      <c r="IE92" s="311"/>
      <c r="IF92" s="311"/>
      <c r="IG92" s="311"/>
      <c r="IH92" s="311"/>
      <c r="II92" s="311"/>
      <c r="IJ92" s="311"/>
      <c r="IK92" s="311"/>
      <c r="IL92" s="311"/>
      <c r="IM92" s="311"/>
      <c r="IN92" s="311"/>
      <c r="IO92" s="311"/>
      <c r="IP92" s="311"/>
      <c r="IQ92" s="311"/>
      <c r="IR92" s="311"/>
      <c r="IS92" s="311"/>
      <c r="IT92" s="311"/>
      <c r="IU92" s="311"/>
      <c r="IV92" s="311"/>
    </row>
    <row r="93" spans="1:256" s="324" customFormat="1" x14ac:dyDescent="0.25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  <c r="Y93" s="311"/>
      <c r="Z93" s="311"/>
      <c r="AA93" s="311"/>
      <c r="AB93" s="311"/>
      <c r="AC93" s="311"/>
      <c r="AD93" s="311"/>
      <c r="AE93" s="311"/>
      <c r="AF93" s="311"/>
      <c r="AG93" s="311"/>
      <c r="AH93" s="311"/>
      <c r="AI93" s="311"/>
      <c r="AJ93" s="311"/>
      <c r="AK93" s="311"/>
      <c r="AL93" s="311"/>
      <c r="AM93" s="311"/>
      <c r="AN93" s="311"/>
      <c r="AO93" s="311"/>
      <c r="AP93" s="311"/>
      <c r="AQ93" s="311"/>
      <c r="AR93" s="311"/>
      <c r="AS93" s="311"/>
      <c r="AT93" s="311"/>
      <c r="AU93" s="311"/>
      <c r="AV93" s="311"/>
      <c r="AW93" s="311"/>
      <c r="AX93" s="311"/>
      <c r="AY93" s="311"/>
      <c r="AZ93" s="311"/>
      <c r="BA93" s="311"/>
      <c r="BB93" s="311"/>
      <c r="BC93" s="311"/>
      <c r="BD93" s="311"/>
      <c r="BE93" s="311"/>
      <c r="BF93" s="311"/>
      <c r="BG93" s="311"/>
      <c r="BH93" s="311"/>
      <c r="BI93" s="311"/>
      <c r="BJ93" s="311"/>
      <c r="BK93" s="311"/>
      <c r="BL93" s="311"/>
      <c r="BM93" s="311"/>
      <c r="BN93" s="311"/>
      <c r="BO93" s="311"/>
      <c r="BP93" s="311"/>
      <c r="BQ93" s="311"/>
      <c r="BR93" s="311"/>
      <c r="BS93" s="311"/>
      <c r="BT93" s="311"/>
      <c r="BU93" s="311"/>
      <c r="BV93" s="311"/>
      <c r="BW93" s="311"/>
      <c r="BX93" s="311"/>
      <c r="BY93" s="311"/>
      <c r="BZ93" s="311"/>
      <c r="CA93" s="311"/>
      <c r="CB93" s="311"/>
      <c r="CC93" s="311"/>
      <c r="CD93" s="311"/>
      <c r="CE93" s="311"/>
      <c r="CF93" s="311"/>
      <c r="CG93" s="311"/>
      <c r="CH93" s="311"/>
      <c r="CI93" s="311"/>
      <c r="CJ93" s="311"/>
      <c r="CK93" s="311"/>
      <c r="CL93" s="311"/>
      <c r="CM93" s="311"/>
      <c r="CN93" s="311"/>
      <c r="CO93" s="311"/>
      <c r="CP93" s="311"/>
      <c r="CQ93" s="311"/>
      <c r="CR93" s="311"/>
      <c r="CS93" s="311"/>
      <c r="CT93" s="311"/>
      <c r="CU93" s="311"/>
      <c r="CV93" s="311"/>
      <c r="CW93" s="311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11"/>
      <c r="DL93" s="311"/>
      <c r="DM93" s="311"/>
      <c r="DN93" s="311"/>
      <c r="DO93" s="311"/>
      <c r="DP93" s="311"/>
      <c r="DQ93" s="311"/>
      <c r="DR93" s="311"/>
      <c r="DS93" s="311"/>
      <c r="DT93" s="311"/>
      <c r="DU93" s="311"/>
      <c r="DV93" s="311"/>
      <c r="DW93" s="311"/>
      <c r="DX93" s="311"/>
      <c r="DY93" s="311"/>
      <c r="DZ93" s="311"/>
      <c r="EA93" s="311"/>
      <c r="EB93" s="311"/>
      <c r="EC93" s="311"/>
      <c r="ED93" s="311"/>
      <c r="EE93" s="311"/>
      <c r="EF93" s="311"/>
      <c r="EG93" s="311"/>
      <c r="EH93" s="311"/>
      <c r="EI93" s="311"/>
      <c r="EJ93" s="311"/>
      <c r="EK93" s="311"/>
      <c r="EL93" s="311"/>
      <c r="EM93" s="311"/>
      <c r="EN93" s="311"/>
      <c r="EO93" s="311"/>
      <c r="EP93" s="311"/>
      <c r="EQ93" s="311"/>
      <c r="ER93" s="311"/>
      <c r="ES93" s="311"/>
      <c r="ET93" s="311"/>
      <c r="EU93" s="311"/>
      <c r="EV93" s="311"/>
      <c r="EW93" s="311"/>
      <c r="EX93" s="311"/>
      <c r="EY93" s="311"/>
      <c r="EZ93" s="311"/>
      <c r="FA93" s="311"/>
      <c r="FB93" s="311"/>
      <c r="FC93" s="311"/>
      <c r="FD93" s="311"/>
      <c r="FE93" s="311"/>
      <c r="FF93" s="311"/>
      <c r="FG93" s="311"/>
      <c r="FH93" s="311"/>
      <c r="FI93" s="311"/>
      <c r="FJ93" s="311"/>
      <c r="FK93" s="311"/>
      <c r="FL93" s="311"/>
      <c r="FM93" s="311"/>
      <c r="FN93" s="311"/>
      <c r="FO93" s="311"/>
      <c r="FP93" s="311"/>
      <c r="FQ93" s="311"/>
      <c r="FR93" s="311"/>
      <c r="FS93" s="311"/>
      <c r="FT93" s="311"/>
      <c r="FU93" s="311"/>
      <c r="FV93" s="311"/>
      <c r="FW93" s="311"/>
      <c r="FX93" s="311"/>
      <c r="FY93" s="311"/>
      <c r="FZ93" s="311"/>
      <c r="GA93" s="311"/>
      <c r="GB93" s="311"/>
      <c r="GC93" s="311"/>
      <c r="GD93" s="311"/>
      <c r="GE93" s="311"/>
      <c r="GF93" s="311"/>
      <c r="GG93" s="311"/>
      <c r="GH93" s="311"/>
      <c r="GI93" s="311"/>
      <c r="GJ93" s="311"/>
      <c r="GK93" s="311"/>
      <c r="GL93" s="311"/>
      <c r="GM93" s="311"/>
      <c r="GN93" s="311"/>
      <c r="GO93" s="311"/>
      <c r="GP93" s="311"/>
      <c r="GQ93" s="311"/>
      <c r="GR93" s="311"/>
      <c r="GS93" s="311"/>
      <c r="GT93" s="311"/>
      <c r="GU93" s="311"/>
      <c r="GV93" s="311"/>
      <c r="GW93" s="311"/>
      <c r="GX93" s="311"/>
      <c r="GY93" s="311"/>
      <c r="GZ93" s="311"/>
      <c r="HA93" s="311"/>
      <c r="HB93" s="311"/>
      <c r="HC93" s="311"/>
      <c r="HD93" s="311"/>
      <c r="HE93" s="311"/>
      <c r="HF93" s="311"/>
      <c r="HG93" s="311"/>
      <c r="HH93" s="311"/>
      <c r="HI93" s="311"/>
      <c r="HJ93" s="311"/>
      <c r="HK93" s="311"/>
      <c r="HL93" s="311"/>
      <c r="HM93" s="311"/>
      <c r="HN93" s="311"/>
      <c r="HO93" s="311"/>
      <c r="HP93" s="311"/>
      <c r="HQ93" s="311"/>
      <c r="HR93" s="311"/>
      <c r="HS93" s="311"/>
      <c r="HT93" s="311"/>
      <c r="HU93" s="311"/>
      <c r="HV93" s="311"/>
      <c r="HW93" s="311"/>
      <c r="HX93" s="311"/>
      <c r="HY93" s="311"/>
      <c r="HZ93" s="311"/>
      <c r="IA93" s="311"/>
      <c r="IB93" s="311"/>
      <c r="IC93" s="311"/>
      <c r="ID93" s="311"/>
      <c r="IE93" s="311"/>
      <c r="IF93" s="311"/>
      <c r="IG93" s="311"/>
      <c r="IH93" s="311"/>
      <c r="II93" s="311"/>
      <c r="IJ93" s="311"/>
      <c r="IK93" s="311"/>
      <c r="IL93" s="311"/>
      <c r="IM93" s="311"/>
      <c r="IN93" s="311"/>
      <c r="IO93" s="311"/>
      <c r="IP93" s="311"/>
      <c r="IQ93" s="311"/>
      <c r="IR93" s="311"/>
      <c r="IS93" s="311"/>
      <c r="IT93" s="311"/>
      <c r="IU93" s="311"/>
      <c r="IV93" s="311"/>
    </row>
    <row r="94" spans="1:256" s="324" customFormat="1" x14ac:dyDescent="0.25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11"/>
      <c r="DL94" s="311"/>
      <c r="DM94" s="311"/>
      <c r="DN94" s="311"/>
      <c r="DO94" s="311"/>
      <c r="DP94" s="311"/>
      <c r="DQ94" s="311"/>
      <c r="DR94" s="311"/>
      <c r="DS94" s="311"/>
      <c r="DT94" s="311"/>
      <c r="DU94" s="311"/>
      <c r="DV94" s="311"/>
      <c r="DW94" s="311"/>
      <c r="DX94" s="311"/>
      <c r="DY94" s="311"/>
      <c r="DZ94" s="311"/>
      <c r="EA94" s="311"/>
      <c r="EB94" s="311"/>
      <c r="EC94" s="311"/>
      <c r="ED94" s="311"/>
      <c r="EE94" s="311"/>
      <c r="EF94" s="311"/>
      <c r="EG94" s="311"/>
      <c r="EH94" s="311"/>
      <c r="EI94" s="311"/>
      <c r="EJ94" s="311"/>
      <c r="EK94" s="311"/>
      <c r="EL94" s="311"/>
      <c r="EM94" s="311"/>
      <c r="EN94" s="311"/>
      <c r="EO94" s="311"/>
      <c r="EP94" s="311"/>
      <c r="EQ94" s="311"/>
      <c r="ER94" s="311"/>
      <c r="ES94" s="311"/>
      <c r="ET94" s="311"/>
      <c r="EU94" s="311"/>
      <c r="EV94" s="311"/>
      <c r="EW94" s="311"/>
      <c r="EX94" s="311"/>
      <c r="EY94" s="311"/>
      <c r="EZ94" s="311"/>
      <c r="FA94" s="311"/>
      <c r="FB94" s="311"/>
      <c r="FC94" s="311"/>
      <c r="FD94" s="311"/>
      <c r="FE94" s="311"/>
      <c r="FF94" s="311"/>
      <c r="FG94" s="311"/>
      <c r="FH94" s="311"/>
      <c r="FI94" s="311"/>
      <c r="FJ94" s="311"/>
      <c r="FK94" s="311"/>
      <c r="FL94" s="311"/>
      <c r="FM94" s="311"/>
      <c r="FN94" s="311"/>
      <c r="FO94" s="311"/>
      <c r="FP94" s="311"/>
      <c r="FQ94" s="311"/>
      <c r="FR94" s="311"/>
      <c r="FS94" s="311"/>
      <c r="FT94" s="311"/>
      <c r="FU94" s="311"/>
      <c r="FV94" s="311"/>
      <c r="FW94" s="311"/>
      <c r="FX94" s="311"/>
      <c r="FY94" s="311"/>
      <c r="FZ94" s="311"/>
      <c r="GA94" s="311"/>
      <c r="GB94" s="311"/>
      <c r="GC94" s="311"/>
      <c r="GD94" s="311"/>
      <c r="GE94" s="311"/>
      <c r="GF94" s="311"/>
      <c r="GG94" s="311"/>
      <c r="GH94" s="311"/>
      <c r="GI94" s="311"/>
      <c r="GJ94" s="311"/>
      <c r="GK94" s="311"/>
      <c r="GL94" s="311"/>
      <c r="GM94" s="311"/>
      <c r="GN94" s="311"/>
      <c r="GO94" s="311"/>
      <c r="GP94" s="311"/>
      <c r="GQ94" s="311"/>
      <c r="GR94" s="311"/>
      <c r="GS94" s="311"/>
      <c r="GT94" s="311"/>
      <c r="GU94" s="311"/>
      <c r="GV94" s="311"/>
      <c r="GW94" s="311"/>
      <c r="GX94" s="311"/>
      <c r="GY94" s="311"/>
      <c r="GZ94" s="311"/>
      <c r="HA94" s="311"/>
      <c r="HB94" s="311"/>
      <c r="HC94" s="311"/>
      <c r="HD94" s="311"/>
      <c r="HE94" s="311"/>
      <c r="HF94" s="311"/>
      <c r="HG94" s="311"/>
      <c r="HH94" s="311"/>
      <c r="HI94" s="311"/>
      <c r="HJ94" s="311"/>
      <c r="HK94" s="311"/>
      <c r="HL94" s="311"/>
      <c r="HM94" s="311"/>
      <c r="HN94" s="311"/>
      <c r="HO94" s="311"/>
      <c r="HP94" s="311"/>
      <c r="HQ94" s="311"/>
      <c r="HR94" s="311"/>
      <c r="HS94" s="311"/>
      <c r="HT94" s="311"/>
      <c r="HU94" s="311"/>
      <c r="HV94" s="311"/>
      <c r="HW94" s="311"/>
      <c r="HX94" s="311"/>
      <c r="HY94" s="311"/>
      <c r="HZ94" s="311"/>
      <c r="IA94" s="311"/>
      <c r="IB94" s="311"/>
      <c r="IC94" s="311"/>
      <c r="ID94" s="311"/>
      <c r="IE94" s="311"/>
      <c r="IF94" s="311"/>
      <c r="IG94" s="311"/>
      <c r="IH94" s="311"/>
      <c r="II94" s="311"/>
      <c r="IJ94" s="311"/>
      <c r="IK94" s="311"/>
      <c r="IL94" s="311"/>
      <c r="IM94" s="311"/>
      <c r="IN94" s="311"/>
      <c r="IO94" s="311"/>
      <c r="IP94" s="311"/>
      <c r="IQ94" s="311"/>
      <c r="IR94" s="311"/>
      <c r="IS94" s="311"/>
      <c r="IT94" s="311"/>
      <c r="IU94" s="311"/>
      <c r="IV94" s="311"/>
    </row>
    <row r="95" spans="1:256" s="324" customFormat="1" x14ac:dyDescent="0.25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  <c r="O95" s="311"/>
      <c r="P95" s="311"/>
      <c r="Q95" s="311"/>
      <c r="R95" s="311"/>
      <c r="S95" s="311"/>
      <c r="T95" s="311"/>
      <c r="U95" s="311"/>
      <c r="V95" s="311"/>
      <c r="W95" s="311"/>
      <c r="X95" s="311"/>
      <c r="Y95" s="311"/>
      <c r="Z95" s="311"/>
      <c r="AA95" s="311"/>
      <c r="AB95" s="311"/>
      <c r="AC95" s="311"/>
      <c r="AD95" s="311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1"/>
      <c r="AZ95" s="311"/>
      <c r="BA95" s="311"/>
      <c r="BB95" s="311"/>
      <c r="BC95" s="311"/>
      <c r="BD95" s="311"/>
      <c r="BE95" s="311"/>
      <c r="BF95" s="311"/>
      <c r="BG95" s="311"/>
      <c r="BH95" s="311"/>
      <c r="BI95" s="311"/>
      <c r="BJ95" s="311"/>
      <c r="BK95" s="311"/>
      <c r="BL95" s="311"/>
      <c r="BM95" s="311"/>
      <c r="BN95" s="311"/>
      <c r="BO95" s="311"/>
      <c r="BP95" s="311"/>
      <c r="BQ95" s="311"/>
      <c r="BR95" s="311"/>
      <c r="BS95" s="311"/>
      <c r="BT95" s="311"/>
      <c r="BU95" s="311"/>
      <c r="BV95" s="311"/>
      <c r="BW95" s="311"/>
      <c r="BX95" s="311"/>
      <c r="BY95" s="311"/>
      <c r="BZ95" s="311"/>
      <c r="CA95" s="311"/>
      <c r="CB95" s="311"/>
      <c r="CC95" s="311"/>
      <c r="CD95" s="311"/>
      <c r="CE95" s="311"/>
      <c r="CF95" s="311"/>
      <c r="CG95" s="311"/>
      <c r="CH95" s="311"/>
      <c r="CI95" s="311"/>
      <c r="CJ95" s="311"/>
      <c r="CK95" s="311"/>
      <c r="CL95" s="311"/>
      <c r="CM95" s="311"/>
      <c r="CN95" s="311"/>
      <c r="CO95" s="311"/>
      <c r="CP95" s="311"/>
      <c r="CQ95" s="311"/>
      <c r="CR95" s="311"/>
      <c r="CS95" s="311"/>
      <c r="CT95" s="311"/>
      <c r="CU95" s="311"/>
      <c r="CV95" s="311"/>
      <c r="CW95" s="311"/>
      <c r="CX95" s="311"/>
      <c r="CY95" s="311"/>
      <c r="CZ95" s="311"/>
      <c r="DA95" s="311"/>
      <c r="DB95" s="311"/>
      <c r="DC95" s="311"/>
      <c r="DD95" s="311"/>
      <c r="DE95" s="311"/>
      <c r="DF95" s="311"/>
      <c r="DG95" s="311"/>
      <c r="DH95" s="311"/>
      <c r="DI95" s="311"/>
      <c r="DJ95" s="311"/>
      <c r="DK95" s="311"/>
      <c r="DL95" s="311"/>
      <c r="DM95" s="311"/>
      <c r="DN95" s="311"/>
      <c r="DO95" s="311"/>
      <c r="DP95" s="311"/>
      <c r="DQ95" s="311"/>
      <c r="DR95" s="311"/>
      <c r="DS95" s="311"/>
      <c r="DT95" s="311"/>
      <c r="DU95" s="311"/>
      <c r="DV95" s="311"/>
      <c r="DW95" s="311"/>
      <c r="DX95" s="311"/>
      <c r="DY95" s="311"/>
      <c r="DZ95" s="311"/>
      <c r="EA95" s="311"/>
      <c r="EB95" s="311"/>
      <c r="EC95" s="311"/>
      <c r="ED95" s="311"/>
      <c r="EE95" s="311"/>
      <c r="EF95" s="311"/>
      <c r="EG95" s="311"/>
      <c r="EH95" s="311"/>
      <c r="EI95" s="311"/>
      <c r="EJ95" s="311"/>
      <c r="EK95" s="311"/>
      <c r="EL95" s="311"/>
      <c r="EM95" s="311"/>
      <c r="EN95" s="311"/>
      <c r="EO95" s="311"/>
      <c r="EP95" s="311"/>
      <c r="EQ95" s="311"/>
      <c r="ER95" s="311"/>
      <c r="ES95" s="311"/>
      <c r="ET95" s="311"/>
      <c r="EU95" s="311"/>
      <c r="EV95" s="311"/>
      <c r="EW95" s="311"/>
      <c r="EX95" s="311"/>
      <c r="EY95" s="311"/>
      <c r="EZ95" s="311"/>
      <c r="FA95" s="311"/>
      <c r="FB95" s="311"/>
      <c r="FC95" s="311"/>
      <c r="FD95" s="311"/>
      <c r="FE95" s="311"/>
      <c r="FF95" s="311"/>
      <c r="FG95" s="311"/>
      <c r="FH95" s="311"/>
      <c r="FI95" s="311"/>
      <c r="FJ95" s="311"/>
      <c r="FK95" s="311"/>
      <c r="FL95" s="311"/>
      <c r="FM95" s="311"/>
      <c r="FN95" s="311"/>
      <c r="FO95" s="311"/>
      <c r="FP95" s="311"/>
      <c r="FQ95" s="311"/>
      <c r="FR95" s="311"/>
      <c r="FS95" s="311"/>
      <c r="FT95" s="311"/>
      <c r="FU95" s="311"/>
      <c r="FV95" s="311"/>
      <c r="FW95" s="311"/>
      <c r="FX95" s="311"/>
      <c r="FY95" s="311"/>
      <c r="FZ95" s="311"/>
      <c r="GA95" s="311"/>
      <c r="GB95" s="311"/>
      <c r="GC95" s="311"/>
      <c r="GD95" s="311"/>
      <c r="GE95" s="311"/>
      <c r="GF95" s="311"/>
      <c r="GG95" s="311"/>
      <c r="GH95" s="311"/>
      <c r="GI95" s="311"/>
      <c r="GJ95" s="311"/>
      <c r="GK95" s="311"/>
      <c r="GL95" s="311"/>
      <c r="GM95" s="311"/>
      <c r="GN95" s="311"/>
      <c r="GO95" s="311"/>
      <c r="GP95" s="311"/>
      <c r="GQ95" s="311"/>
      <c r="GR95" s="311"/>
      <c r="GS95" s="311"/>
      <c r="GT95" s="311"/>
      <c r="GU95" s="311"/>
      <c r="GV95" s="311"/>
      <c r="GW95" s="311"/>
      <c r="GX95" s="311"/>
      <c r="GY95" s="311"/>
      <c r="GZ95" s="311"/>
      <c r="HA95" s="311"/>
      <c r="HB95" s="311"/>
      <c r="HC95" s="311"/>
      <c r="HD95" s="311"/>
      <c r="HE95" s="311"/>
      <c r="HF95" s="311"/>
      <c r="HG95" s="311"/>
      <c r="HH95" s="311"/>
      <c r="HI95" s="311"/>
      <c r="HJ95" s="311"/>
      <c r="HK95" s="311"/>
      <c r="HL95" s="311"/>
      <c r="HM95" s="311"/>
      <c r="HN95" s="311"/>
      <c r="HO95" s="311"/>
      <c r="HP95" s="311"/>
      <c r="HQ95" s="311"/>
      <c r="HR95" s="311"/>
      <c r="HS95" s="311"/>
      <c r="HT95" s="311"/>
      <c r="HU95" s="311"/>
      <c r="HV95" s="311"/>
      <c r="HW95" s="311"/>
      <c r="HX95" s="311"/>
      <c r="HY95" s="311"/>
      <c r="HZ95" s="311"/>
      <c r="IA95" s="311"/>
      <c r="IB95" s="311"/>
      <c r="IC95" s="311"/>
      <c r="ID95" s="311"/>
      <c r="IE95" s="311"/>
      <c r="IF95" s="311"/>
      <c r="IG95" s="311"/>
      <c r="IH95" s="311"/>
      <c r="II95" s="311"/>
      <c r="IJ95" s="311"/>
      <c r="IK95" s="311"/>
      <c r="IL95" s="311"/>
      <c r="IM95" s="311"/>
      <c r="IN95" s="311"/>
      <c r="IO95" s="311"/>
      <c r="IP95" s="311"/>
      <c r="IQ95" s="311"/>
      <c r="IR95" s="311"/>
      <c r="IS95" s="311"/>
      <c r="IT95" s="311"/>
      <c r="IU95" s="311"/>
      <c r="IV95" s="311"/>
    </row>
    <row r="96" spans="1:256" s="324" customFormat="1" x14ac:dyDescent="0.25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  <c r="AT96" s="311"/>
      <c r="AU96" s="311"/>
      <c r="AV96" s="311"/>
      <c r="AW96" s="311"/>
      <c r="AX96" s="311"/>
      <c r="AY96" s="311"/>
      <c r="AZ96" s="311"/>
      <c r="BA96" s="311"/>
      <c r="BB96" s="311"/>
      <c r="BC96" s="311"/>
      <c r="BD96" s="311"/>
      <c r="BE96" s="311"/>
      <c r="BF96" s="311"/>
      <c r="BG96" s="311"/>
      <c r="BH96" s="311"/>
      <c r="BI96" s="311"/>
      <c r="BJ96" s="311"/>
      <c r="BK96" s="311"/>
      <c r="BL96" s="311"/>
      <c r="BM96" s="311"/>
      <c r="BN96" s="311"/>
      <c r="BO96" s="311"/>
      <c r="BP96" s="311"/>
      <c r="BQ96" s="311"/>
      <c r="BR96" s="311"/>
      <c r="BS96" s="311"/>
      <c r="BT96" s="311"/>
      <c r="BU96" s="311"/>
      <c r="BV96" s="311"/>
      <c r="BW96" s="311"/>
      <c r="BX96" s="311"/>
      <c r="BY96" s="311"/>
      <c r="BZ96" s="311"/>
      <c r="CA96" s="311"/>
      <c r="CB96" s="311"/>
      <c r="CC96" s="311"/>
      <c r="CD96" s="311"/>
      <c r="CE96" s="311"/>
      <c r="CF96" s="311"/>
      <c r="CG96" s="311"/>
      <c r="CH96" s="311"/>
      <c r="CI96" s="311"/>
      <c r="CJ96" s="311"/>
      <c r="CK96" s="311"/>
      <c r="CL96" s="311"/>
      <c r="CM96" s="311"/>
      <c r="CN96" s="311"/>
      <c r="CO96" s="311"/>
      <c r="CP96" s="311"/>
      <c r="CQ96" s="311"/>
      <c r="CR96" s="311"/>
      <c r="CS96" s="311"/>
      <c r="CT96" s="311"/>
      <c r="CU96" s="311"/>
      <c r="CV96" s="311"/>
      <c r="CW96" s="311"/>
      <c r="CX96" s="311"/>
      <c r="CY96" s="311"/>
      <c r="CZ96" s="311"/>
      <c r="DA96" s="311"/>
      <c r="DB96" s="311"/>
      <c r="DC96" s="311"/>
      <c r="DD96" s="311"/>
      <c r="DE96" s="311"/>
      <c r="DF96" s="311"/>
      <c r="DG96" s="311"/>
      <c r="DH96" s="311"/>
      <c r="DI96" s="311"/>
      <c r="DJ96" s="311"/>
      <c r="DK96" s="311"/>
      <c r="DL96" s="311"/>
      <c r="DM96" s="311"/>
      <c r="DN96" s="311"/>
      <c r="DO96" s="311"/>
      <c r="DP96" s="311"/>
      <c r="DQ96" s="311"/>
      <c r="DR96" s="311"/>
      <c r="DS96" s="311"/>
      <c r="DT96" s="311"/>
      <c r="DU96" s="311"/>
      <c r="DV96" s="311"/>
      <c r="DW96" s="311"/>
      <c r="DX96" s="311"/>
      <c r="DY96" s="311"/>
      <c r="DZ96" s="311"/>
      <c r="EA96" s="311"/>
      <c r="EB96" s="311"/>
      <c r="EC96" s="311"/>
      <c r="ED96" s="311"/>
      <c r="EE96" s="311"/>
      <c r="EF96" s="311"/>
      <c r="EG96" s="311"/>
      <c r="EH96" s="311"/>
      <c r="EI96" s="311"/>
      <c r="EJ96" s="311"/>
      <c r="EK96" s="311"/>
      <c r="EL96" s="311"/>
      <c r="EM96" s="311"/>
      <c r="EN96" s="311"/>
      <c r="EO96" s="311"/>
      <c r="EP96" s="311"/>
      <c r="EQ96" s="311"/>
      <c r="ER96" s="311"/>
      <c r="ES96" s="311"/>
      <c r="ET96" s="311"/>
      <c r="EU96" s="311"/>
      <c r="EV96" s="311"/>
      <c r="EW96" s="311"/>
      <c r="EX96" s="311"/>
      <c r="EY96" s="311"/>
      <c r="EZ96" s="311"/>
      <c r="FA96" s="311"/>
      <c r="FB96" s="311"/>
      <c r="FC96" s="311"/>
      <c r="FD96" s="311"/>
      <c r="FE96" s="311"/>
      <c r="FF96" s="311"/>
      <c r="FG96" s="311"/>
      <c r="FH96" s="311"/>
      <c r="FI96" s="311"/>
      <c r="FJ96" s="311"/>
      <c r="FK96" s="311"/>
      <c r="FL96" s="311"/>
      <c r="FM96" s="311"/>
      <c r="FN96" s="311"/>
      <c r="FO96" s="311"/>
      <c r="FP96" s="311"/>
      <c r="FQ96" s="311"/>
      <c r="FR96" s="311"/>
      <c r="FS96" s="311"/>
      <c r="FT96" s="311"/>
      <c r="FU96" s="311"/>
      <c r="FV96" s="311"/>
      <c r="FW96" s="311"/>
      <c r="FX96" s="311"/>
      <c r="FY96" s="311"/>
      <c r="FZ96" s="311"/>
      <c r="GA96" s="311"/>
      <c r="GB96" s="311"/>
      <c r="GC96" s="311"/>
      <c r="GD96" s="311"/>
      <c r="GE96" s="311"/>
      <c r="GF96" s="311"/>
      <c r="GG96" s="311"/>
      <c r="GH96" s="311"/>
      <c r="GI96" s="311"/>
      <c r="GJ96" s="311"/>
      <c r="GK96" s="311"/>
      <c r="GL96" s="311"/>
      <c r="GM96" s="311"/>
      <c r="GN96" s="311"/>
      <c r="GO96" s="311"/>
      <c r="GP96" s="311"/>
      <c r="GQ96" s="311"/>
      <c r="GR96" s="311"/>
      <c r="GS96" s="311"/>
      <c r="GT96" s="311"/>
      <c r="GU96" s="311"/>
      <c r="GV96" s="311"/>
      <c r="GW96" s="311"/>
      <c r="GX96" s="311"/>
      <c r="GY96" s="311"/>
      <c r="GZ96" s="311"/>
      <c r="HA96" s="311"/>
      <c r="HB96" s="311"/>
      <c r="HC96" s="311"/>
      <c r="HD96" s="311"/>
      <c r="HE96" s="311"/>
      <c r="HF96" s="311"/>
      <c r="HG96" s="311"/>
      <c r="HH96" s="311"/>
      <c r="HI96" s="311"/>
      <c r="HJ96" s="311"/>
      <c r="HK96" s="311"/>
      <c r="HL96" s="311"/>
      <c r="HM96" s="311"/>
      <c r="HN96" s="311"/>
      <c r="HO96" s="311"/>
      <c r="HP96" s="311"/>
      <c r="HQ96" s="311"/>
      <c r="HR96" s="311"/>
      <c r="HS96" s="311"/>
      <c r="HT96" s="311"/>
      <c r="HU96" s="311"/>
      <c r="HV96" s="311"/>
      <c r="HW96" s="311"/>
      <c r="HX96" s="311"/>
      <c r="HY96" s="311"/>
      <c r="HZ96" s="311"/>
      <c r="IA96" s="311"/>
      <c r="IB96" s="311"/>
      <c r="IC96" s="311"/>
      <c r="ID96" s="311"/>
      <c r="IE96" s="311"/>
      <c r="IF96" s="311"/>
      <c r="IG96" s="311"/>
      <c r="IH96" s="311"/>
      <c r="II96" s="311"/>
      <c r="IJ96" s="311"/>
      <c r="IK96" s="311"/>
      <c r="IL96" s="311"/>
      <c r="IM96" s="311"/>
      <c r="IN96" s="311"/>
      <c r="IO96" s="311"/>
      <c r="IP96" s="311"/>
      <c r="IQ96" s="311"/>
      <c r="IR96" s="311"/>
      <c r="IS96" s="311"/>
      <c r="IT96" s="311"/>
      <c r="IU96" s="311"/>
      <c r="IV96" s="311"/>
    </row>
    <row r="97" spans="1:256" s="324" customFormat="1" x14ac:dyDescent="0.25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11"/>
      <c r="HI97" s="311"/>
      <c r="HJ97" s="311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11"/>
      <c r="IA97" s="311"/>
      <c r="IB97" s="311"/>
      <c r="IC97" s="311"/>
      <c r="ID97" s="311"/>
      <c r="IE97" s="311"/>
      <c r="IF97" s="311"/>
      <c r="IG97" s="311"/>
      <c r="IH97" s="311"/>
      <c r="II97" s="311"/>
      <c r="IJ97" s="311"/>
      <c r="IK97" s="311"/>
      <c r="IL97" s="311"/>
      <c r="IM97" s="311"/>
      <c r="IN97" s="311"/>
      <c r="IO97" s="311"/>
      <c r="IP97" s="311"/>
      <c r="IQ97" s="311"/>
      <c r="IR97" s="311"/>
      <c r="IS97" s="311"/>
      <c r="IT97" s="311"/>
      <c r="IU97" s="311"/>
      <c r="IV97" s="311"/>
    </row>
    <row r="98" spans="1:256" s="324" customFormat="1" x14ac:dyDescent="0.25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  <c r="O98" s="311"/>
      <c r="P98" s="311"/>
      <c r="Q98" s="311"/>
      <c r="R98" s="311"/>
      <c r="S98" s="311"/>
      <c r="T98" s="311"/>
      <c r="U98" s="311"/>
      <c r="V98" s="311"/>
      <c r="W98" s="311"/>
      <c r="X98" s="311"/>
      <c r="Y98" s="311"/>
      <c r="Z98" s="311"/>
      <c r="AA98" s="311"/>
      <c r="AB98" s="311"/>
      <c r="AC98" s="311"/>
      <c r="AD98" s="311"/>
      <c r="AE98" s="311"/>
      <c r="AF98" s="311"/>
      <c r="AG98" s="311"/>
      <c r="AH98" s="311"/>
      <c r="AI98" s="311"/>
      <c r="AJ98" s="311"/>
      <c r="AK98" s="311"/>
      <c r="AL98" s="311"/>
      <c r="AM98" s="311"/>
      <c r="AN98" s="311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1"/>
      <c r="AZ98" s="311"/>
      <c r="BA98" s="311"/>
      <c r="BB98" s="311"/>
      <c r="BC98" s="311"/>
      <c r="BD98" s="311"/>
      <c r="BE98" s="311"/>
      <c r="BF98" s="311"/>
      <c r="BG98" s="311"/>
      <c r="BH98" s="311"/>
      <c r="BI98" s="311"/>
      <c r="BJ98" s="311"/>
      <c r="BK98" s="311"/>
      <c r="BL98" s="311"/>
      <c r="BM98" s="311"/>
      <c r="BN98" s="311"/>
      <c r="BO98" s="311"/>
      <c r="BP98" s="311"/>
      <c r="BQ98" s="311"/>
      <c r="BR98" s="311"/>
      <c r="BS98" s="311"/>
      <c r="BT98" s="311"/>
      <c r="BU98" s="311"/>
      <c r="BV98" s="311"/>
      <c r="BW98" s="311"/>
      <c r="BX98" s="311"/>
      <c r="BY98" s="311"/>
      <c r="BZ98" s="311"/>
      <c r="CA98" s="311"/>
      <c r="CB98" s="311"/>
      <c r="CC98" s="311"/>
      <c r="CD98" s="311"/>
      <c r="CE98" s="311"/>
      <c r="CF98" s="311"/>
      <c r="CG98" s="311"/>
      <c r="CH98" s="311"/>
      <c r="CI98" s="311"/>
      <c r="CJ98" s="311"/>
      <c r="CK98" s="311"/>
      <c r="CL98" s="311"/>
      <c r="CM98" s="311"/>
      <c r="CN98" s="311"/>
      <c r="CO98" s="311"/>
      <c r="CP98" s="311"/>
      <c r="CQ98" s="311"/>
      <c r="CR98" s="311"/>
      <c r="CS98" s="311"/>
      <c r="CT98" s="311"/>
      <c r="CU98" s="311"/>
      <c r="CV98" s="311"/>
      <c r="CW98" s="311"/>
      <c r="CX98" s="311"/>
      <c r="CY98" s="311"/>
      <c r="CZ98" s="311"/>
      <c r="DA98" s="311"/>
      <c r="DB98" s="311"/>
      <c r="DC98" s="311"/>
      <c r="DD98" s="311"/>
      <c r="DE98" s="311"/>
      <c r="DF98" s="311"/>
      <c r="DG98" s="311"/>
      <c r="DH98" s="311"/>
      <c r="DI98" s="311"/>
      <c r="DJ98" s="311"/>
      <c r="DK98" s="311"/>
      <c r="DL98" s="311"/>
      <c r="DM98" s="311"/>
      <c r="DN98" s="311"/>
      <c r="DO98" s="311"/>
      <c r="DP98" s="311"/>
      <c r="DQ98" s="311"/>
      <c r="DR98" s="311"/>
      <c r="DS98" s="311"/>
      <c r="DT98" s="311"/>
      <c r="DU98" s="311"/>
      <c r="DV98" s="311"/>
      <c r="DW98" s="311"/>
      <c r="DX98" s="311"/>
      <c r="DY98" s="311"/>
      <c r="DZ98" s="311"/>
      <c r="EA98" s="311"/>
      <c r="EB98" s="311"/>
      <c r="EC98" s="311"/>
      <c r="ED98" s="311"/>
      <c r="EE98" s="311"/>
      <c r="EF98" s="311"/>
      <c r="EG98" s="311"/>
      <c r="EH98" s="311"/>
      <c r="EI98" s="311"/>
      <c r="EJ98" s="311"/>
      <c r="EK98" s="311"/>
      <c r="EL98" s="311"/>
      <c r="EM98" s="311"/>
      <c r="EN98" s="311"/>
      <c r="EO98" s="311"/>
      <c r="EP98" s="311"/>
      <c r="EQ98" s="311"/>
      <c r="ER98" s="311"/>
      <c r="ES98" s="311"/>
      <c r="ET98" s="311"/>
      <c r="EU98" s="311"/>
      <c r="EV98" s="311"/>
      <c r="EW98" s="311"/>
      <c r="EX98" s="311"/>
      <c r="EY98" s="311"/>
      <c r="EZ98" s="311"/>
      <c r="FA98" s="311"/>
      <c r="FB98" s="311"/>
      <c r="FC98" s="311"/>
      <c r="FD98" s="311"/>
      <c r="FE98" s="311"/>
      <c r="FF98" s="311"/>
      <c r="FG98" s="311"/>
      <c r="FH98" s="311"/>
      <c r="FI98" s="311"/>
      <c r="FJ98" s="311"/>
      <c r="FK98" s="311"/>
      <c r="FL98" s="311"/>
      <c r="FM98" s="311"/>
      <c r="FN98" s="311"/>
      <c r="FO98" s="311"/>
      <c r="FP98" s="311"/>
      <c r="FQ98" s="311"/>
      <c r="FR98" s="311"/>
      <c r="FS98" s="311"/>
      <c r="FT98" s="311"/>
      <c r="FU98" s="311"/>
      <c r="FV98" s="311"/>
      <c r="FW98" s="311"/>
      <c r="FX98" s="311"/>
      <c r="FY98" s="311"/>
      <c r="FZ98" s="311"/>
      <c r="GA98" s="311"/>
      <c r="GB98" s="311"/>
      <c r="GC98" s="311"/>
      <c r="GD98" s="311"/>
      <c r="GE98" s="311"/>
      <c r="GF98" s="311"/>
      <c r="GG98" s="311"/>
      <c r="GH98" s="311"/>
      <c r="GI98" s="311"/>
      <c r="GJ98" s="311"/>
      <c r="GK98" s="311"/>
      <c r="GL98" s="311"/>
      <c r="GM98" s="311"/>
      <c r="GN98" s="311"/>
      <c r="GO98" s="311"/>
      <c r="GP98" s="311"/>
      <c r="GQ98" s="311"/>
      <c r="GR98" s="311"/>
      <c r="GS98" s="311"/>
      <c r="GT98" s="311"/>
      <c r="GU98" s="311"/>
      <c r="GV98" s="311"/>
      <c r="GW98" s="311"/>
      <c r="GX98" s="311"/>
      <c r="GY98" s="311"/>
      <c r="GZ98" s="311"/>
      <c r="HA98" s="311"/>
      <c r="HB98" s="311"/>
      <c r="HC98" s="311"/>
      <c r="HD98" s="311"/>
      <c r="HE98" s="311"/>
      <c r="HF98" s="311"/>
      <c r="HG98" s="311"/>
      <c r="HH98" s="311"/>
      <c r="HI98" s="311"/>
      <c r="HJ98" s="311"/>
      <c r="HK98" s="311"/>
      <c r="HL98" s="311"/>
      <c r="HM98" s="311"/>
      <c r="HN98" s="311"/>
      <c r="HO98" s="311"/>
      <c r="HP98" s="311"/>
      <c r="HQ98" s="311"/>
      <c r="HR98" s="311"/>
      <c r="HS98" s="311"/>
      <c r="HT98" s="311"/>
      <c r="HU98" s="311"/>
      <c r="HV98" s="311"/>
      <c r="HW98" s="311"/>
      <c r="HX98" s="311"/>
      <c r="HY98" s="311"/>
      <c r="HZ98" s="311"/>
      <c r="IA98" s="311"/>
      <c r="IB98" s="311"/>
      <c r="IC98" s="311"/>
      <c r="ID98" s="311"/>
      <c r="IE98" s="311"/>
      <c r="IF98" s="311"/>
      <c r="IG98" s="311"/>
      <c r="IH98" s="311"/>
      <c r="II98" s="311"/>
      <c r="IJ98" s="311"/>
      <c r="IK98" s="311"/>
      <c r="IL98" s="311"/>
      <c r="IM98" s="311"/>
      <c r="IN98" s="311"/>
      <c r="IO98" s="311"/>
      <c r="IP98" s="311"/>
      <c r="IQ98" s="311"/>
      <c r="IR98" s="311"/>
      <c r="IS98" s="311"/>
      <c r="IT98" s="311"/>
      <c r="IU98" s="311"/>
      <c r="IV98" s="311"/>
    </row>
    <row r="99" spans="1:256" s="324" customFormat="1" x14ac:dyDescent="0.25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  <c r="AK99" s="311"/>
      <c r="AL99" s="311"/>
      <c r="AM99" s="311"/>
      <c r="AN99" s="311"/>
      <c r="AO99" s="311"/>
      <c r="AP99" s="311"/>
      <c r="AQ99" s="311"/>
      <c r="AR99" s="311"/>
      <c r="AS99" s="311"/>
      <c r="AT99" s="311"/>
      <c r="AU99" s="311"/>
      <c r="AV99" s="311"/>
      <c r="AW99" s="311"/>
      <c r="AX99" s="311"/>
      <c r="AY99" s="311"/>
      <c r="AZ99" s="311"/>
      <c r="BA99" s="311"/>
      <c r="BB99" s="311"/>
      <c r="BC99" s="311"/>
      <c r="BD99" s="311"/>
      <c r="BE99" s="311"/>
      <c r="BF99" s="311"/>
      <c r="BG99" s="311"/>
      <c r="BH99" s="311"/>
      <c r="BI99" s="311"/>
      <c r="BJ99" s="311"/>
      <c r="BK99" s="311"/>
      <c r="BL99" s="311"/>
      <c r="BM99" s="311"/>
      <c r="BN99" s="311"/>
      <c r="BO99" s="311"/>
      <c r="BP99" s="311"/>
      <c r="BQ99" s="311"/>
      <c r="BR99" s="311"/>
      <c r="BS99" s="311"/>
      <c r="BT99" s="311"/>
      <c r="BU99" s="311"/>
      <c r="BV99" s="311"/>
      <c r="BW99" s="311"/>
      <c r="BX99" s="311"/>
      <c r="BY99" s="311"/>
      <c r="BZ99" s="311"/>
      <c r="CA99" s="311"/>
      <c r="CB99" s="311"/>
      <c r="CC99" s="311"/>
      <c r="CD99" s="311"/>
      <c r="CE99" s="311"/>
      <c r="CF99" s="311"/>
      <c r="CG99" s="311"/>
      <c r="CH99" s="311"/>
      <c r="CI99" s="311"/>
      <c r="CJ99" s="311"/>
      <c r="CK99" s="311"/>
      <c r="CL99" s="311"/>
      <c r="CM99" s="311"/>
      <c r="CN99" s="311"/>
      <c r="CO99" s="311"/>
      <c r="CP99" s="311"/>
      <c r="CQ99" s="311"/>
      <c r="CR99" s="311"/>
      <c r="CS99" s="311"/>
      <c r="CT99" s="311"/>
      <c r="CU99" s="311"/>
      <c r="CV99" s="311"/>
      <c r="CW99" s="311"/>
      <c r="CX99" s="311"/>
      <c r="CY99" s="311"/>
      <c r="CZ99" s="311"/>
      <c r="DA99" s="311"/>
      <c r="DB99" s="311"/>
      <c r="DC99" s="311"/>
      <c r="DD99" s="311"/>
      <c r="DE99" s="311"/>
      <c r="DF99" s="311"/>
      <c r="DG99" s="311"/>
      <c r="DH99" s="311"/>
      <c r="DI99" s="311"/>
      <c r="DJ99" s="311"/>
      <c r="DK99" s="311"/>
      <c r="DL99" s="311"/>
      <c r="DM99" s="311"/>
      <c r="DN99" s="311"/>
      <c r="DO99" s="311"/>
      <c r="DP99" s="311"/>
      <c r="DQ99" s="311"/>
      <c r="DR99" s="311"/>
      <c r="DS99" s="311"/>
      <c r="DT99" s="311"/>
      <c r="DU99" s="311"/>
      <c r="DV99" s="311"/>
      <c r="DW99" s="311"/>
      <c r="DX99" s="311"/>
      <c r="DY99" s="311"/>
      <c r="DZ99" s="311"/>
      <c r="EA99" s="311"/>
      <c r="EB99" s="311"/>
      <c r="EC99" s="311"/>
      <c r="ED99" s="311"/>
      <c r="EE99" s="311"/>
      <c r="EF99" s="311"/>
      <c r="EG99" s="311"/>
      <c r="EH99" s="311"/>
      <c r="EI99" s="311"/>
      <c r="EJ99" s="311"/>
      <c r="EK99" s="311"/>
      <c r="EL99" s="311"/>
      <c r="EM99" s="311"/>
      <c r="EN99" s="311"/>
      <c r="EO99" s="311"/>
      <c r="EP99" s="311"/>
      <c r="EQ99" s="311"/>
      <c r="ER99" s="311"/>
      <c r="ES99" s="311"/>
      <c r="ET99" s="311"/>
      <c r="EU99" s="311"/>
      <c r="EV99" s="311"/>
      <c r="EW99" s="311"/>
      <c r="EX99" s="311"/>
      <c r="EY99" s="311"/>
      <c r="EZ99" s="311"/>
      <c r="FA99" s="311"/>
      <c r="FB99" s="311"/>
      <c r="FC99" s="311"/>
      <c r="FD99" s="311"/>
      <c r="FE99" s="311"/>
      <c r="FF99" s="311"/>
      <c r="FG99" s="311"/>
      <c r="FH99" s="311"/>
      <c r="FI99" s="311"/>
      <c r="FJ99" s="311"/>
      <c r="FK99" s="311"/>
      <c r="FL99" s="311"/>
      <c r="FM99" s="311"/>
      <c r="FN99" s="311"/>
      <c r="FO99" s="311"/>
      <c r="FP99" s="311"/>
      <c r="FQ99" s="311"/>
      <c r="FR99" s="311"/>
      <c r="FS99" s="311"/>
      <c r="FT99" s="311"/>
      <c r="FU99" s="311"/>
      <c r="FV99" s="311"/>
      <c r="FW99" s="311"/>
      <c r="FX99" s="311"/>
      <c r="FY99" s="311"/>
      <c r="FZ99" s="311"/>
      <c r="GA99" s="311"/>
      <c r="GB99" s="311"/>
      <c r="GC99" s="311"/>
      <c r="GD99" s="311"/>
      <c r="GE99" s="311"/>
      <c r="GF99" s="311"/>
      <c r="GG99" s="311"/>
      <c r="GH99" s="311"/>
      <c r="GI99" s="311"/>
      <c r="GJ99" s="311"/>
      <c r="GK99" s="311"/>
      <c r="GL99" s="311"/>
      <c r="GM99" s="311"/>
      <c r="GN99" s="311"/>
      <c r="GO99" s="311"/>
      <c r="GP99" s="311"/>
      <c r="GQ99" s="311"/>
      <c r="GR99" s="311"/>
      <c r="GS99" s="311"/>
      <c r="GT99" s="311"/>
      <c r="GU99" s="311"/>
      <c r="GV99" s="311"/>
      <c r="GW99" s="311"/>
      <c r="GX99" s="311"/>
      <c r="GY99" s="311"/>
      <c r="GZ99" s="311"/>
      <c r="HA99" s="311"/>
      <c r="HB99" s="311"/>
      <c r="HC99" s="311"/>
      <c r="HD99" s="311"/>
      <c r="HE99" s="311"/>
      <c r="HF99" s="311"/>
      <c r="HG99" s="311"/>
      <c r="HH99" s="311"/>
      <c r="HI99" s="311"/>
      <c r="HJ99" s="311"/>
      <c r="HK99" s="311"/>
      <c r="HL99" s="311"/>
      <c r="HM99" s="311"/>
      <c r="HN99" s="311"/>
      <c r="HO99" s="311"/>
      <c r="HP99" s="311"/>
      <c r="HQ99" s="311"/>
      <c r="HR99" s="311"/>
      <c r="HS99" s="311"/>
      <c r="HT99" s="311"/>
      <c r="HU99" s="311"/>
      <c r="HV99" s="311"/>
      <c r="HW99" s="311"/>
      <c r="HX99" s="311"/>
      <c r="HY99" s="311"/>
      <c r="HZ99" s="311"/>
      <c r="IA99" s="311"/>
      <c r="IB99" s="311"/>
      <c r="IC99" s="311"/>
      <c r="ID99" s="311"/>
      <c r="IE99" s="311"/>
      <c r="IF99" s="311"/>
      <c r="IG99" s="311"/>
      <c r="IH99" s="311"/>
      <c r="II99" s="311"/>
      <c r="IJ99" s="311"/>
      <c r="IK99" s="311"/>
      <c r="IL99" s="311"/>
      <c r="IM99" s="311"/>
      <c r="IN99" s="311"/>
      <c r="IO99" s="311"/>
      <c r="IP99" s="311"/>
      <c r="IQ99" s="311"/>
      <c r="IR99" s="311"/>
      <c r="IS99" s="311"/>
      <c r="IT99" s="311"/>
      <c r="IU99" s="311"/>
      <c r="IV99" s="311"/>
    </row>
    <row r="100" spans="1:256" s="324" customFormat="1" x14ac:dyDescent="0.25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11"/>
      <c r="AK100" s="311"/>
      <c r="AL100" s="311"/>
      <c r="AM100" s="311"/>
      <c r="AN100" s="311"/>
      <c r="AO100" s="311"/>
      <c r="AP100" s="311"/>
      <c r="AQ100" s="311"/>
      <c r="AR100" s="311"/>
      <c r="AS100" s="311"/>
      <c r="AT100" s="311"/>
      <c r="AU100" s="311"/>
      <c r="AV100" s="311"/>
      <c r="AW100" s="311"/>
      <c r="AX100" s="311"/>
      <c r="AY100" s="311"/>
      <c r="AZ100" s="311"/>
      <c r="BA100" s="311"/>
      <c r="BB100" s="311"/>
      <c r="BC100" s="311"/>
      <c r="BD100" s="311"/>
      <c r="BE100" s="311"/>
      <c r="BF100" s="311"/>
      <c r="BG100" s="311"/>
      <c r="BH100" s="311"/>
      <c r="BI100" s="311"/>
      <c r="BJ100" s="311"/>
      <c r="BK100" s="311"/>
      <c r="BL100" s="311"/>
      <c r="BM100" s="311"/>
      <c r="BN100" s="311"/>
      <c r="BO100" s="311"/>
      <c r="BP100" s="311"/>
      <c r="BQ100" s="311"/>
      <c r="BR100" s="311"/>
      <c r="BS100" s="311"/>
      <c r="BT100" s="311"/>
      <c r="BU100" s="311"/>
      <c r="BV100" s="311"/>
      <c r="BW100" s="311"/>
      <c r="BX100" s="311"/>
      <c r="BY100" s="311"/>
      <c r="BZ100" s="311"/>
      <c r="CA100" s="311"/>
      <c r="CB100" s="311"/>
      <c r="CC100" s="311"/>
      <c r="CD100" s="311"/>
      <c r="CE100" s="311"/>
      <c r="CF100" s="311"/>
      <c r="CG100" s="311"/>
      <c r="CH100" s="311"/>
      <c r="CI100" s="311"/>
      <c r="CJ100" s="311"/>
      <c r="CK100" s="311"/>
      <c r="CL100" s="311"/>
      <c r="CM100" s="311"/>
      <c r="CN100" s="311"/>
      <c r="CO100" s="311"/>
      <c r="CP100" s="311"/>
      <c r="CQ100" s="311"/>
      <c r="CR100" s="311"/>
      <c r="CS100" s="311"/>
      <c r="CT100" s="311"/>
      <c r="CU100" s="311"/>
      <c r="CV100" s="311"/>
      <c r="CW100" s="311"/>
      <c r="CX100" s="311"/>
      <c r="CY100" s="311"/>
      <c r="CZ100" s="311"/>
      <c r="DA100" s="311"/>
      <c r="DB100" s="311"/>
      <c r="DC100" s="311"/>
      <c r="DD100" s="311"/>
      <c r="DE100" s="311"/>
      <c r="DF100" s="311"/>
      <c r="DG100" s="311"/>
      <c r="DH100" s="311"/>
      <c r="DI100" s="311"/>
      <c r="DJ100" s="311"/>
      <c r="DK100" s="311"/>
      <c r="DL100" s="311"/>
      <c r="DM100" s="311"/>
      <c r="DN100" s="311"/>
      <c r="DO100" s="311"/>
      <c r="DP100" s="311"/>
      <c r="DQ100" s="311"/>
      <c r="DR100" s="311"/>
      <c r="DS100" s="311"/>
      <c r="DT100" s="311"/>
      <c r="DU100" s="311"/>
      <c r="DV100" s="311"/>
      <c r="DW100" s="311"/>
      <c r="DX100" s="311"/>
      <c r="DY100" s="311"/>
      <c r="DZ100" s="311"/>
      <c r="EA100" s="311"/>
      <c r="EB100" s="311"/>
      <c r="EC100" s="311"/>
      <c r="ED100" s="311"/>
      <c r="EE100" s="311"/>
      <c r="EF100" s="311"/>
      <c r="EG100" s="311"/>
      <c r="EH100" s="311"/>
      <c r="EI100" s="311"/>
      <c r="EJ100" s="311"/>
      <c r="EK100" s="311"/>
      <c r="EL100" s="311"/>
      <c r="EM100" s="311"/>
      <c r="EN100" s="311"/>
      <c r="EO100" s="311"/>
      <c r="EP100" s="311"/>
      <c r="EQ100" s="311"/>
      <c r="ER100" s="311"/>
      <c r="ES100" s="311"/>
      <c r="ET100" s="311"/>
      <c r="EU100" s="311"/>
      <c r="EV100" s="311"/>
      <c r="EW100" s="311"/>
      <c r="EX100" s="311"/>
      <c r="EY100" s="311"/>
      <c r="EZ100" s="311"/>
      <c r="FA100" s="311"/>
      <c r="FB100" s="311"/>
      <c r="FC100" s="311"/>
      <c r="FD100" s="311"/>
      <c r="FE100" s="311"/>
      <c r="FF100" s="311"/>
      <c r="FG100" s="311"/>
      <c r="FH100" s="311"/>
      <c r="FI100" s="311"/>
      <c r="FJ100" s="311"/>
      <c r="FK100" s="311"/>
      <c r="FL100" s="311"/>
      <c r="FM100" s="311"/>
      <c r="FN100" s="311"/>
      <c r="FO100" s="311"/>
      <c r="FP100" s="311"/>
      <c r="FQ100" s="311"/>
      <c r="FR100" s="311"/>
      <c r="FS100" s="311"/>
      <c r="FT100" s="311"/>
      <c r="FU100" s="311"/>
      <c r="FV100" s="311"/>
      <c r="FW100" s="311"/>
      <c r="FX100" s="311"/>
      <c r="FY100" s="311"/>
      <c r="FZ100" s="311"/>
      <c r="GA100" s="311"/>
      <c r="GB100" s="311"/>
      <c r="GC100" s="311"/>
      <c r="GD100" s="311"/>
      <c r="GE100" s="311"/>
      <c r="GF100" s="311"/>
      <c r="GG100" s="311"/>
      <c r="GH100" s="311"/>
      <c r="GI100" s="311"/>
      <c r="GJ100" s="311"/>
      <c r="GK100" s="311"/>
      <c r="GL100" s="311"/>
      <c r="GM100" s="311"/>
      <c r="GN100" s="311"/>
      <c r="GO100" s="311"/>
      <c r="GP100" s="311"/>
      <c r="GQ100" s="311"/>
      <c r="GR100" s="311"/>
      <c r="GS100" s="311"/>
      <c r="GT100" s="311"/>
      <c r="GU100" s="311"/>
      <c r="GV100" s="311"/>
      <c r="GW100" s="311"/>
      <c r="GX100" s="311"/>
      <c r="GY100" s="311"/>
      <c r="GZ100" s="311"/>
      <c r="HA100" s="311"/>
      <c r="HB100" s="311"/>
      <c r="HC100" s="311"/>
      <c r="HD100" s="311"/>
      <c r="HE100" s="311"/>
      <c r="HF100" s="311"/>
      <c r="HG100" s="311"/>
      <c r="HH100" s="311"/>
      <c r="HI100" s="311"/>
      <c r="HJ100" s="311"/>
      <c r="HK100" s="311"/>
      <c r="HL100" s="311"/>
      <c r="HM100" s="311"/>
      <c r="HN100" s="311"/>
      <c r="HO100" s="311"/>
      <c r="HP100" s="311"/>
      <c r="HQ100" s="311"/>
      <c r="HR100" s="311"/>
      <c r="HS100" s="311"/>
      <c r="HT100" s="311"/>
      <c r="HU100" s="311"/>
      <c r="HV100" s="311"/>
      <c r="HW100" s="311"/>
      <c r="HX100" s="311"/>
      <c r="HY100" s="311"/>
      <c r="HZ100" s="311"/>
      <c r="IA100" s="311"/>
      <c r="IB100" s="311"/>
      <c r="IC100" s="311"/>
      <c r="ID100" s="311"/>
      <c r="IE100" s="311"/>
      <c r="IF100" s="311"/>
      <c r="IG100" s="311"/>
      <c r="IH100" s="311"/>
      <c r="II100" s="311"/>
      <c r="IJ100" s="311"/>
      <c r="IK100" s="311"/>
      <c r="IL100" s="311"/>
      <c r="IM100" s="311"/>
      <c r="IN100" s="311"/>
      <c r="IO100" s="311"/>
      <c r="IP100" s="311"/>
      <c r="IQ100" s="311"/>
      <c r="IR100" s="311"/>
      <c r="IS100" s="311"/>
      <c r="IT100" s="311"/>
      <c r="IU100" s="311"/>
      <c r="IV100" s="311"/>
    </row>
    <row r="101" spans="1:256" s="324" customFormat="1" x14ac:dyDescent="0.25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1"/>
      <c r="AZ101" s="311"/>
      <c r="BA101" s="311"/>
      <c r="BB101" s="311"/>
      <c r="BC101" s="311"/>
      <c r="BD101" s="311"/>
      <c r="BE101" s="311"/>
      <c r="BF101" s="311"/>
      <c r="BG101" s="311"/>
      <c r="BH101" s="311"/>
      <c r="BI101" s="311"/>
      <c r="BJ101" s="311"/>
      <c r="BK101" s="311"/>
      <c r="BL101" s="311"/>
      <c r="BM101" s="311"/>
      <c r="BN101" s="311"/>
      <c r="BO101" s="311"/>
      <c r="BP101" s="311"/>
      <c r="BQ101" s="311"/>
      <c r="BR101" s="311"/>
      <c r="BS101" s="311"/>
      <c r="BT101" s="311"/>
      <c r="BU101" s="311"/>
      <c r="BV101" s="311"/>
      <c r="BW101" s="311"/>
      <c r="BX101" s="311"/>
      <c r="BY101" s="311"/>
      <c r="BZ101" s="311"/>
      <c r="CA101" s="311"/>
      <c r="CB101" s="311"/>
      <c r="CC101" s="311"/>
      <c r="CD101" s="311"/>
      <c r="CE101" s="311"/>
      <c r="CF101" s="311"/>
      <c r="CG101" s="311"/>
      <c r="CH101" s="311"/>
      <c r="CI101" s="311"/>
      <c r="CJ101" s="311"/>
      <c r="CK101" s="311"/>
      <c r="CL101" s="311"/>
      <c r="CM101" s="311"/>
      <c r="CN101" s="311"/>
      <c r="CO101" s="311"/>
      <c r="CP101" s="311"/>
      <c r="CQ101" s="311"/>
      <c r="CR101" s="311"/>
      <c r="CS101" s="311"/>
      <c r="CT101" s="311"/>
      <c r="CU101" s="311"/>
      <c r="CV101" s="311"/>
      <c r="CW101" s="311"/>
      <c r="CX101" s="311"/>
      <c r="CY101" s="311"/>
      <c r="CZ101" s="311"/>
      <c r="DA101" s="311"/>
      <c r="DB101" s="311"/>
      <c r="DC101" s="311"/>
      <c r="DD101" s="311"/>
      <c r="DE101" s="311"/>
      <c r="DF101" s="311"/>
      <c r="DG101" s="311"/>
      <c r="DH101" s="311"/>
      <c r="DI101" s="311"/>
      <c r="DJ101" s="311"/>
      <c r="DK101" s="311"/>
      <c r="DL101" s="311"/>
      <c r="DM101" s="311"/>
      <c r="DN101" s="311"/>
      <c r="DO101" s="311"/>
      <c r="DP101" s="311"/>
      <c r="DQ101" s="311"/>
      <c r="DR101" s="311"/>
      <c r="DS101" s="311"/>
      <c r="DT101" s="311"/>
      <c r="DU101" s="311"/>
      <c r="DV101" s="311"/>
      <c r="DW101" s="311"/>
      <c r="DX101" s="311"/>
      <c r="DY101" s="311"/>
      <c r="DZ101" s="311"/>
      <c r="EA101" s="311"/>
      <c r="EB101" s="311"/>
      <c r="EC101" s="311"/>
      <c r="ED101" s="311"/>
      <c r="EE101" s="311"/>
      <c r="EF101" s="311"/>
      <c r="EG101" s="311"/>
      <c r="EH101" s="311"/>
      <c r="EI101" s="311"/>
      <c r="EJ101" s="311"/>
      <c r="EK101" s="311"/>
      <c r="EL101" s="311"/>
      <c r="EM101" s="311"/>
      <c r="EN101" s="311"/>
      <c r="EO101" s="311"/>
      <c r="EP101" s="311"/>
      <c r="EQ101" s="311"/>
      <c r="ER101" s="311"/>
      <c r="ES101" s="311"/>
      <c r="ET101" s="311"/>
      <c r="EU101" s="311"/>
      <c r="EV101" s="311"/>
      <c r="EW101" s="311"/>
      <c r="EX101" s="311"/>
      <c r="EY101" s="311"/>
      <c r="EZ101" s="311"/>
      <c r="FA101" s="311"/>
      <c r="FB101" s="311"/>
      <c r="FC101" s="311"/>
      <c r="FD101" s="311"/>
      <c r="FE101" s="311"/>
      <c r="FF101" s="311"/>
      <c r="FG101" s="311"/>
      <c r="FH101" s="311"/>
      <c r="FI101" s="311"/>
      <c r="FJ101" s="311"/>
      <c r="FK101" s="311"/>
      <c r="FL101" s="311"/>
      <c r="FM101" s="311"/>
      <c r="FN101" s="311"/>
      <c r="FO101" s="311"/>
      <c r="FP101" s="311"/>
      <c r="FQ101" s="311"/>
      <c r="FR101" s="311"/>
      <c r="FS101" s="311"/>
      <c r="FT101" s="311"/>
      <c r="FU101" s="311"/>
      <c r="FV101" s="311"/>
      <c r="FW101" s="311"/>
      <c r="FX101" s="311"/>
      <c r="FY101" s="311"/>
      <c r="FZ101" s="311"/>
      <c r="GA101" s="311"/>
      <c r="GB101" s="311"/>
      <c r="GC101" s="311"/>
      <c r="GD101" s="311"/>
      <c r="GE101" s="311"/>
      <c r="GF101" s="311"/>
      <c r="GG101" s="311"/>
      <c r="GH101" s="311"/>
      <c r="GI101" s="311"/>
      <c r="GJ101" s="311"/>
      <c r="GK101" s="311"/>
      <c r="GL101" s="311"/>
      <c r="GM101" s="311"/>
      <c r="GN101" s="311"/>
      <c r="GO101" s="311"/>
      <c r="GP101" s="311"/>
      <c r="GQ101" s="311"/>
      <c r="GR101" s="311"/>
      <c r="GS101" s="311"/>
      <c r="GT101" s="311"/>
      <c r="GU101" s="311"/>
      <c r="GV101" s="311"/>
      <c r="GW101" s="311"/>
      <c r="GX101" s="311"/>
      <c r="GY101" s="311"/>
      <c r="GZ101" s="311"/>
      <c r="HA101" s="311"/>
      <c r="HB101" s="311"/>
      <c r="HC101" s="311"/>
      <c r="HD101" s="311"/>
      <c r="HE101" s="311"/>
      <c r="HF101" s="311"/>
      <c r="HG101" s="311"/>
      <c r="HH101" s="311"/>
      <c r="HI101" s="311"/>
      <c r="HJ101" s="311"/>
      <c r="HK101" s="311"/>
      <c r="HL101" s="311"/>
      <c r="HM101" s="311"/>
      <c r="HN101" s="311"/>
      <c r="HO101" s="311"/>
      <c r="HP101" s="311"/>
      <c r="HQ101" s="311"/>
      <c r="HR101" s="311"/>
      <c r="HS101" s="311"/>
      <c r="HT101" s="311"/>
      <c r="HU101" s="311"/>
      <c r="HV101" s="311"/>
      <c r="HW101" s="311"/>
      <c r="HX101" s="311"/>
      <c r="HY101" s="311"/>
      <c r="HZ101" s="311"/>
      <c r="IA101" s="311"/>
      <c r="IB101" s="311"/>
      <c r="IC101" s="311"/>
      <c r="ID101" s="311"/>
      <c r="IE101" s="311"/>
      <c r="IF101" s="311"/>
      <c r="IG101" s="311"/>
      <c r="IH101" s="311"/>
      <c r="II101" s="311"/>
      <c r="IJ101" s="311"/>
      <c r="IK101" s="311"/>
      <c r="IL101" s="311"/>
      <c r="IM101" s="311"/>
      <c r="IN101" s="311"/>
      <c r="IO101" s="311"/>
      <c r="IP101" s="311"/>
      <c r="IQ101" s="311"/>
      <c r="IR101" s="311"/>
      <c r="IS101" s="311"/>
      <c r="IT101" s="311"/>
      <c r="IU101" s="311"/>
      <c r="IV101" s="311"/>
    </row>
    <row r="102" spans="1:256" s="324" customFormat="1" x14ac:dyDescent="0.25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  <c r="AK102" s="311"/>
      <c r="AL102" s="311"/>
      <c r="AM102" s="311"/>
      <c r="AN102" s="311"/>
      <c r="AO102" s="311"/>
      <c r="AP102" s="311"/>
      <c r="AQ102" s="311"/>
      <c r="AR102" s="311"/>
      <c r="AS102" s="311"/>
      <c r="AT102" s="311"/>
      <c r="AU102" s="311"/>
      <c r="AV102" s="311"/>
      <c r="AW102" s="311"/>
      <c r="AX102" s="311"/>
      <c r="AY102" s="311"/>
      <c r="AZ102" s="311"/>
      <c r="BA102" s="311"/>
      <c r="BB102" s="311"/>
      <c r="BC102" s="311"/>
      <c r="BD102" s="311"/>
      <c r="BE102" s="311"/>
      <c r="BF102" s="311"/>
      <c r="BG102" s="311"/>
      <c r="BH102" s="311"/>
      <c r="BI102" s="311"/>
      <c r="BJ102" s="311"/>
      <c r="BK102" s="311"/>
      <c r="BL102" s="311"/>
      <c r="BM102" s="311"/>
      <c r="BN102" s="311"/>
      <c r="BO102" s="311"/>
      <c r="BP102" s="311"/>
      <c r="BQ102" s="311"/>
      <c r="BR102" s="311"/>
      <c r="BS102" s="311"/>
      <c r="BT102" s="311"/>
      <c r="BU102" s="311"/>
      <c r="BV102" s="311"/>
      <c r="BW102" s="311"/>
      <c r="BX102" s="311"/>
      <c r="BY102" s="311"/>
      <c r="BZ102" s="311"/>
      <c r="CA102" s="311"/>
      <c r="CB102" s="311"/>
      <c r="CC102" s="311"/>
      <c r="CD102" s="311"/>
      <c r="CE102" s="311"/>
      <c r="CF102" s="311"/>
      <c r="CG102" s="311"/>
      <c r="CH102" s="311"/>
      <c r="CI102" s="311"/>
      <c r="CJ102" s="311"/>
      <c r="CK102" s="311"/>
      <c r="CL102" s="311"/>
      <c r="CM102" s="311"/>
      <c r="CN102" s="311"/>
      <c r="CO102" s="311"/>
      <c r="CP102" s="311"/>
      <c r="CQ102" s="311"/>
      <c r="CR102" s="311"/>
      <c r="CS102" s="311"/>
      <c r="CT102" s="311"/>
      <c r="CU102" s="311"/>
      <c r="CV102" s="311"/>
      <c r="CW102" s="311"/>
      <c r="CX102" s="311"/>
      <c r="CY102" s="311"/>
      <c r="CZ102" s="311"/>
      <c r="DA102" s="311"/>
      <c r="DB102" s="311"/>
      <c r="DC102" s="311"/>
      <c r="DD102" s="311"/>
      <c r="DE102" s="311"/>
      <c r="DF102" s="311"/>
      <c r="DG102" s="311"/>
      <c r="DH102" s="311"/>
      <c r="DI102" s="311"/>
      <c r="DJ102" s="311"/>
      <c r="DK102" s="311"/>
      <c r="DL102" s="311"/>
      <c r="DM102" s="311"/>
      <c r="DN102" s="311"/>
      <c r="DO102" s="311"/>
      <c r="DP102" s="311"/>
      <c r="DQ102" s="311"/>
      <c r="DR102" s="311"/>
      <c r="DS102" s="311"/>
      <c r="DT102" s="311"/>
      <c r="DU102" s="311"/>
      <c r="DV102" s="311"/>
      <c r="DW102" s="311"/>
      <c r="DX102" s="311"/>
      <c r="DY102" s="311"/>
      <c r="DZ102" s="311"/>
      <c r="EA102" s="311"/>
      <c r="EB102" s="311"/>
      <c r="EC102" s="311"/>
      <c r="ED102" s="311"/>
      <c r="EE102" s="311"/>
      <c r="EF102" s="311"/>
      <c r="EG102" s="311"/>
      <c r="EH102" s="311"/>
      <c r="EI102" s="311"/>
      <c r="EJ102" s="311"/>
      <c r="EK102" s="311"/>
      <c r="EL102" s="311"/>
      <c r="EM102" s="311"/>
      <c r="EN102" s="311"/>
      <c r="EO102" s="311"/>
      <c r="EP102" s="311"/>
      <c r="EQ102" s="311"/>
      <c r="ER102" s="311"/>
      <c r="ES102" s="311"/>
      <c r="ET102" s="311"/>
      <c r="EU102" s="311"/>
      <c r="EV102" s="311"/>
      <c r="EW102" s="311"/>
      <c r="EX102" s="311"/>
      <c r="EY102" s="311"/>
      <c r="EZ102" s="311"/>
      <c r="FA102" s="311"/>
      <c r="FB102" s="311"/>
      <c r="FC102" s="311"/>
      <c r="FD102" s="311"/>
      <c r="FE102" s="311"/>
      <c r="FF102" s="311"/>
      <c r="FG102" s="311"/>
      <c r="FH102" s="311"/>
      <c r="FI102" s="311"/>
      <c r="FJ102" s="311"/>
      <c r="FK102" s="311"/>
      <c r="FL102" s="311"/>
      <c r="FM102" s="311"/>
      <c r="FN102" s="311"/>
      <c r="FO102" s="311"/>
      <c r="FP102" s="311"/>
      <c r="FQ102" s="311"/>
      <c r="FR102" s="311"/>
      <c r="FS102" s="311"/>
      <c r="FT102" s="311"/>
      <c r="FU102" s="311"/>
      <c r="FV102" s="311"/>
      <c r="FW102" s="311"/>
      <c r="FX102" s="311"/>
      <c r="FY102" s="311"/>
      <c r="FZ102" s="311"/>
      <c r="GA102" s="311"/>
      <c r="GB102" s="311"/>
      <c r="GC102" s="311"/>
      <c r="GD102" s="311"/>
      <c r="GE102" s="311"/>
      <c r="GF102" s="311"/>
      <c r="GG102" s="311"/>
      <c r="GH102" s="311"/>
      <c r="GI102" s="311"/>
      <c r="GJ102" s="311"/>
      <c r="GK102" s="311"/>
      <c r="GL102" s="311"/>
      <c r="GM102" s="311"/>
      <c r="GN102" s="311"/>
      <c r="GO102" s="311"/>
      <c r="GP102" s="311"/>
      <c r="GQ102" s="311"/>
      <c r="GR102" s="311"/>
      <c r="GS102" s="311"/>
      <c r="GT102" s="311"/>
      <c r="GU102" s="311"/>
      <c r="GV102" s="311"/>
      <c r="GW102" s="311"/>
      <c r="GX102" s="311"/>
      <c r="GY102" s="311"/>
      <c r="GZ102" s="311"/>
      <c r="HA102" s="311"/>
      <c r="HB102" s="311"/>
      <c r="HC102" s="311"/>
      <c r="HD102" s="311"/>
      <c r="HE102" s="311"/>
      <c r="HF102" s="311"/>
      <c r="HG102" s="311"/>
      <c r="HH102" s="311"/>
      <c r="HI102" s="311"/>
      <c r="HJ102" s="311"/>
      <c r="HK102" s="311"/>
      <c r="HL102" s="311"/>
      <c r="HM102" s="311"/>
      <c r="HN102" s="311"/>
      <c r="HO102" s="311"/>
      <c r="HP102" s="311"/>
      <c r="HQ102" s="311"/>
      <c r="HR102" s="311"/>
      <c r="HS102" s="311"/>
      <c r="HT102" s="311"/>
      <c r="HU102" s="311"/>
      <c r="HV102" s="311"/>
      <c r="HW102" s="311"/>
      <c r="HX102" s="311"/>
      <c r="HY102" s="311"/>
      <c r="HZ102" s="311"/>
      <c r="IA102" s="311"/>
      <c r="IB102" s="311"/>
      <c r="IC102" s="311"/>
      <c r="ID102" s="311"/>
      <c r="IE102" s="311"/>
      <c r="IF102" s="311"/>
      <c r="IG102" s="311"/>
      <c r="IH102" s="311"/>
      <c r="II102" s="311"/>
      <c r="IJ102" s="311"/>
      <c r="IK102" s="311"/>
      <c r="IL102" s="311"/>
      <c r="IM102" s="311"/>
      <c r="IN102" s="311"/>
      <c r="IO102" s="311"/>
      <c r="IP102" s="311"/>
      <c r="IQ102" s="311"/>
      <c r="IR102" s="311"/>
      <c r="IS102" s="311"/>
      <c r="IT102" s="311"/>
      <c r="IU102" s="311"/>
      <c r="IV102" s="311"/>
    </row>
    <row r="103" spans="1:256" s="324" customFormat="1" x14ac:dyDescent="0.25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11"/>
      <c r="DL103" s="311"/>
      <c r="DM103" s="311"/>
      <c r="DN103" s="311"/>
      <c r="DO103" s="311"/>
      <c r="DP103" s="311"/>
      <c r="DQ103" s="311"/>
      <c r="DR103" s="311"/>
      <c r="DS103" s="311"/>
      <c r="DT103" s="311"/>
      <c r="DU103" s="311"/>
      <c r="DV103" s="311"/>
      <c r="DW103" s="311"/>
      <c r="DX103" s="311"/>
      <c r="DY103" s="311"/>
      <c r="DZ103" s="311"/>
      <c r="EA103" s="311"/>
      <c r="EB103" s="311"/>
      <c r="EC103" s="311"/>
      <c r="ED103" s="311"/>
      <c r="EE103" s="311"/>
      <c r="EF103" s="311"/>
      <c r="EG103" s="311"/>
      <c r="EH103" s="311"/>
      <c r="EI103" s="311"/>
      <c r="EJ103" s="311"/>
      <c r="EK103" s="311"/>
      <c r="EL103" s="311"/>
      <c r="EM103" s="311"/>
      <c r="EN103" s="311"/>
      <c r="EO103" s="311"/>
      <c r="EP103" s="311"/>
      <c r="EQ103" s="311"/>
      <c r="ER103" s="311"/>
      <c r="ES103" s="311"/>
      <c r="ET103" s="311"/>
      <c r="EU103" s="311"/>
      <c r="EV103" s="311"/>
      <c r="EW103" s="311"/>
      <c r="EX103" s="311"/>
      <c r="EY103" s="311"/>
      <c r="EZ103" s="311"/>
      <c r="FA103" s="311"/>
      <c r="FB103" s="311"/>
      <c r="FC103" s="311"/>
      <c r="FD103" s="311"/>
      <c r="FE103" s="311"/>
      <c r="FF103" s="311"/>
      <c r="FG103" s="311"/>
      <c r="FH103" s="311"/>
      <c r="FI103" s="311"/>
      <c r="FJ103" s="311"/>
      <c r="FK103" s="311"/>
      <c r="FL103" s="311"/>
      <c r="FM103" s="311"/>
      <c r="FN103" s="311"/>
      <c r="FO103" s="311"/>
      <c r="FP103" s="311"/>
      <c r="FQ103" s="311"/>
      <c r="FR103" s="311"/>
      <c r="FS103" s="311"/>
      <c r="FT103" s="311"/>
      <c r="FU103" s="311"/>
      <c r="FV103" s="311"/>
      <c r="FW103" s="311"/>
      <c r="FX103" s="311"/>
      <c r="FY103" s="311"/>
      <c r="FZ103" s="311"/>
      <c r="GA103" s="311"/>
      <c r="GB103" s="311"/>
      <c r="GC103" s="311"/>
      <c r="GD103" s="311"/>
      <c r="GE103" s="311"/>
      <c r="GF103" s="311"/>
      <c r="GG103" s="311"/>
      <c r="GH103" s="311"/>
      <c r="GI103" s="311"/>
      <c r="GJ103" s="311"/>
      <c r="GK103" s="311"/>
      <c r="GL103" s="311"/>
      <c r="GM103" s="311"/>
      <c r="GN103" s="311"/>
      <c r="GO103" s="311"/>
      <c r="GP103" s="311"/>
      <c r="GQ103" s="311"/>
      <c r="GR103" s="311"/>
      <c r="GS103" s="311"/>
      <c r="GT103" s="311"/>
      <c r="GU103" s="311"/>
      <c r="GV103" s="311"/>
      <c r="GW103" s="311"/>
      <c r="GX103" s="311"/>
      <c r="GY103" s="311"/>
      <c r="GZ103" s="311"/>
      <c r="HA103" s="311"/>
      <c r="HB103" s="311"/>
      <c r="HC103" s="311"/>
      <c r="HD103" s="311"/>
      <c r="HE103" s="311"/>
      <c r="HF103" s="311"/>
      <c r="HG103" s="311"/>
      <c r="HH103" s="311"/>
      <c r="HI103" s="311"/>
      <c r="HJ103" s="311"/>
      <c r="HK103" s="311"/>
      <c r="HL103" s="311"/>
      <c r="HM103" s="311"/>
      <c r="HN103" s="311"/>
      <c r="HO103" s="311"/>
      <c r="HP103" s="311"/>
      <c r="HQ103" s="311"/>
      <c r="HR103" s="311"/>
      <c r="HS103" s="311"/>
      <c r="HT103" s="311"/>
      <c r="HU103" s="311"/>
      <c r="HV103" s="311"/>
      <c r="HW103" s="311"/>
      <c r="HX103" s="311"/>
      <c r="HY103" s="311"/>
      <c r="HZ103" s="311"/>
      <c r="IA103" s="311"/>
      <c r="IB103" s="311"/>
      <c r="IC103" s="311"/>
      <c r="ID103" s="311"/>
      <c r="IE103" s="311"/>
      <c r="IF103" s="311"/>
      <c r="IG103" s="311"/>
      <c r="IH103" s="311"/>
      <c r="II103" s="311"/>
      <c r="IJ103" s="311"/>
      <c r="IK103" s="311"/>
      <c r="IL103" s="311"/>
      <c r="IM103" s="311"/>
      <c r="IN103" s="311"/>
      <c r="IO103" s="311"/>
      <c r="IP103" s="311"/>
      <c r="IQ103" s="311"/>
      <c r="IR103" s="311"/>
      <c r="IS103" s="311"/>
      <c r="IT103" s="311"/>
      <c r="IU103" s="311"/>
      <c r="IV103" s="311"/>
    </row>
    <row r="104" spans="1:256" s="324" customFormat="1" x14ac:dyDescent="0.25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11"/>
      <c r="DL104" s="311"/>
      <c r="DM104" s="311"/>
      <c r="DN104" s="311"/>
      <c r="DO104" s="311"/>
      <c r="DP104" s="311"/>
      <c r="DQ104" s="311"/>
      <c r="DR104" s="311"/>
      <c r="DS104" s="311"/>
      <c r="DT104" s="311"/>
      <c r="DU104" s="311"/>
      <c r="DV104" s="311"/>
      <c r="DW104" s="311"/>
      <c r="DX104" s="311"/>
      <c r="DY104" s="311"/>
      <c r="DZ104" s="311"/>
      <c r="EA104" s="311"/>
      <c r="EB104" s="311"/>
      <c r="EC104" s="311"/>
      <c r="ED104" s="311"/>
      <c r="EE104" s="311"/>
      <c r="EF104" s="311"/>
      <c r="EG104" s="311"/>
      <c r="EH104" s="311"/>
      <c r="EI104" s="311"/>
      <c r="EJ104" s="311"/>
      <c r="EK104" s="311"/>
      <c r="EL104" s="311"/>
      <c r="EM104" s="311"/>
      <c r="EN104" s="311"/>
      <c r="EO104" s="311"/>
      <c r="EP104" s="311"/>
      <c r="EQ104" s="311"/>
      <c r="ER104" s="311"/>
      <c r="ES104" s="311"/>
      <c r="ET104" s="311"/>
      <c r="EU104" s="311"/>
      <c r="EV104" s="311"/>
      <c r="EW104" s="311"/>
      <c r="EX104" s="311"/>
      <c r="EY104" s="311"/>
      <c r="EZ104" s="311"/>
      <c r="FA104" s="311"/>
      <c r="FB104" s="311"/>
      <c r="FC104" s="311"/>
      <c r="FD104" s="311"/>
      <c r="FE104" s="311"/>
      <c r="FF104" s="311"/>
      <c r="FG104" s="311"/>
      <c r="FH104" s="311"/>
      <c r="FI104" s="311"/>
      <c r="FJ104" s="311"/>
      <c r="FK104" s="311"/>
      <c r="FL104" s="311"/>
      <c r="FM104" s="311"/>
      <c r="FN104" s="311"/>
      <c r="FO104" s="311"/>
      <c r="FP104" s="311"/>
      <c r="FQ104" s="311"/>
      <c r="FR104" s="311"/>
      <c r="FS104" s="311"/>
      <c r="FT104" s="311"/>
      <c r="FU104" s="311"/>
      <c r="FV104" s="311"/>
      <c r="FW104" s="311"/>
      <c r="FX104" s="311"/>
      <c r="FY104" s="311"/>
      <c r="FZ104" s="311"/>
      <c r="GA104" s="311"/>
      <c r="GB104" s="311"/>
      <c r="GC104" s="311"/>
      <c r="GD104" s="311"/>
      <c r="GE104" s="311"/>
      <c r="GF104" s="311"/>
      <c r="GG104" s="311"/>
      <c r="GH104" s="311"/>
      <c r="GI104" s="311"/>
      <c r="GJ104" s="311"/>
      <c r="GK104" s="311"/>
      <c r="GL104" s="311"/>
      <c r="GM104" s="311"/>
      <c r="GN104" s="311"/>
      <c r="GO104" s="311"/>
      <c r="GP104" s="311"/>
      <c r="GQ104" s="311"/>
      <c r="GR104" s="311"/>
      <c r="GS104" s="311"/>
      <c r="GT104" s="311"/>
      <c r="GU104" s="311"/>
      <c r="GV104" s="311"/>
      <c r="GW104" s="311"/>
      <c r="GX104" s="311"/>
      <c r="GY104" s="311"/>
      <c r="GZ104" s="311"/>
      <c r="HA104" s="311"/>
      <c r="HB104" s="311"/>
      <c r="HC104" s="311"/>
      <c r="HD104" s="311"/>
      <c r="HE104" s="311"/>
      <c r="HF104" s="311"/>
      <c r="HG104" s="311"/>
      <c r="HH104" s="311"/>
      <c r="HI104" s="311"/>
      <c r="HJ104" s="311"/>
      <c r="HK104" s="311"/>
      <c r="HL104" s="311"/>
      <c r="HM104" s="311"/>
      <c r="HN104" s="311"/>
      <c r="HO104" s="311"/>
      <c r="HP104" s="311"/>
      <c r="HQ104" s="311"/>
      <c r="HR104" s="311"/>
      <c r="HS104" s="311"/>
      <c r="HT104" s="311"/>
      <c r="HU104" s="311"/>
      <c r="HV104" s="311"/>
      <c r="HW104" s="311"/>
      <c r="HX104" s="311"/>
      <c r="HY104" s="311"/>
      <c r="HZ104" s="311"/>
      <c r="IA104" s="311"/>
      <c r="IB104" s="311"/>
      <c r="IC104" s="311"/>
      <c r="ID104" s="311"/>
      <c r="IE104" s="311"/>
      <c r="IF104" s="311"/>
      <c r="IG104" s="311"/>
      <c r="IH104" s="311"/>
      <c r="II104" s="311"/>
      <c r="IJ104" s="311"/>
      <c r="IK104" s="311"/>
      <c r="IL104" s="311"/>
      <c r="IM104" s="311"/>
      <c r="IN104" s="311"/>
      <c r="IO104" s="311"/>
      <c r="IP104" s="311"/>
      <c r="IQ104" s="311"/>
      <c r="IR104" s="311"/>
      <c r="IS104" s="311"/>
      <c r="IT104" s="311"/>
      <c r="IU104" s="311"/>
      <c r="IV104" s="311"/>
    </row>
    <row r="105" spans="1:256" s="324" customFormat="1" x14ac:dyDescent="0.25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11"/>
      <c r="DL105" s="311"/>
      <c r="DM105" s="311"/>
      <c r="DN105" s="311"/>
      <c r="DO105" s="311"/>
      <c r="DP105" s="311"/>
      <c r="DQ105" s="311"/>
      <c r="DR105" s="311"/>
      <c r="DS105" s="311"/>
      <c r="DT105" s="311"/>
      <c r="DU105" s="311"/>
      <c r="DV105" s="311"/>
      <c r="DW105" s="311"/>
      <c r="DX105" s="311"/>
      <c r="DY105" s="311"/>
      <c r="DZ105" s="311"/>
      <c r="EA105" s="311"/>
      <c r="EB105" s="311"/>
      <c r="EC105" s="311"/>
      <c r="ED105" s="311"/>
      <c r="EE105" s="311"/>
      <c r="EF105" s="311"/>
      <c r="EG105" s="311"/>
      <c r="EH105" s="311"/>
      <c r="EI105" s="311"/>
      <c r="EJ105" s="311"/>
      <c r="EK105" s="311"/>
      <c r="EL105" s="311"/>
      <c r="EM105" s="311"/>
      <c r="EN105" s="311"/>
      <c r="EO105" s="311"/>
      <c r="EP105" s="311"/>
      <c r="EQ105" s="311"/>
      <c r="ER105" s="311"/>
      <c r="ES105" s="311"/>
      <c r="ET105" s="311"/>
      <c r="EU105" s="311"/>
      <c r="EV105" s="311"/>
      <c r="EW105" s="311"/>
      <c r="EX105" s="311"/>
      <c r="EY105" s="311"/>
      <c r="EZ105" s="311"/>
      <c r="FA105" s="311"/>
      <c r="FB105" s="311"/>
      <c r="FC105" s="311"/>
      <c r="FD105" s="311"/>
      <c r="FE105" s="311"/>
      <c r="FF105" s="311"/>
      <c r="FG105" s="311"/>
      <c r="FH105" s="311"/>
      <c r="FI105" s="311"/>
      <c r="FJ105" s="311"/>
      <c r="FK105" s="311"/>
      <c r="FL105" s="311"/>
      <c r="FM105" s="311"/>
      <c r="FN105" s="311"/>
      <c r="FO105" s="311"/>
      <c r="FP105" s="311"/>
      <c r="FQ105" s="311"/>
      <c r="FR105" s="311"/>
      <c r="FS105" s="311"/>
      <c r="FT105" s="311"/>
      <c r="FU105" s="311"/>
      <c r="FV105" s="311"/>
      <c r="FW105" s="311"/>
      <c r="FX105" s="311"/>
      <c r="FY105" s="311"/>
      <c r="FZ105" s="311"/>
      <c r="GA105" s="311"/>
      <c r="GB105" s="311"/>
      <c r="GC105" s="311"/>
      <c r="GD105" s="311"/>
      <c r="GE105" s="311"/>
      <c r="GF105" s="311"/>
      <c r="GG105" s="311"/>
      <c r="GH105" s="311"/>
      <c r="GI105" s="311"/>
      <c r="GJ105" s="311"/>
      <c r="GK105" s="311"/>
      <c r="GL105" s="311"/>
      <c r="GM105" s="311"/>
      <c r="GN105" s="311"/>
      <c r="GO105" s="311"/>
      <c r="GP105" s="311"/>
      <c r="GQ105" s="311"/>
      <c r="GR105" s="311"/>
      <c r="GS105" s="311"/>
      <c r="GT105" s="311"/>
      <c r="GU105" s="311"/>
      <c r="GV105" s="311"/>
      <c r="GW105" s="311"/>
      <c r="GX105" s="311"/>
      <c r="GY105" s="311"/>
      <c r="GZ105" s="311"/>
      <c r="HA105" s="311"/>
      <c r="HB105" s="311"/>
      <c r="HC105" s="311"/>
      <c r="HD105" s="311"/>
      <c r="HE105" s="311"/>
      <c r="HF105" s="311"/>
      <c r="HG105" s="311"/>
      <c r="HH105" s="311"/>
      <c r="HI105" s="311"/>
      <c r="HJ105" s="311"/>
      <c r="HK105" s="311"/>
      <c r="HL105" s="311"/>
      <c r="HM105" s="311"/>
      <c r="HN105" s="311"/>
      <c r="HO105" s="311"/>
      <c r="HP105" s="311"/>
      <c r="HQ105" s="311"/>
      <c r="HR105" s="311"/>
      <c r="HS105" s="311"/>
      <c r="HT105" s="311"/>
      <c r="HU105" s="311"/>
      <c r="HV105" s="311"/>
      <c r="HW105" s="311"/>
      <c r="HX105" s="311"/>
      <c r="HY105" s="311"/>
      <c r="HZ105" s="311"/>
      <c r="IA105" s="311"/>
      <c r="IB105" s="311"/>
      <c r="IC105" s="311"/>
      <c r="ID105" s="311"/>
      <c r="IE105" s="311"/>
      <c r="IF105" s="311"/>
      <c r="IG105" s="311"/>
      <c r="IH105" s="311"/>
      <c r="II105" s="311"/>
      <c r="IJ105" s="311"/>
      <c r="IK105" s="311"/>
      <c r="IL105" s="311"/>
      <c r="IM105" s="311"/>
      <c r="IN105" s="311"/>
      <c r="IO105" s="311"/>
      <c r="IP105" s="311"/>
      <c r="IQ105" s="311"/>
      <c r="IR105" s="311"/>
      <c r="IS105" s="311"/>
      <c r="IT105" s="311"/>
      <c r="IU105" s="311"/>
      <c r="IV105" s="311"/>
    </row>
    <row r="106" spans="1:256" s="324" customFormat="1" x14ac:dyDescent="0.25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11"/>
      <c r="DL106" s="311"/>
      <c r="DM106" s="311"/>
      <c r="DN106" s="311"/>
      <c r="DO106" s="311"/>
      <c r="DP106" s="311"/>
      <c r="DQ106" s="311"/>
      <c r="DR106" s="311"/>
      <c r="DS106" s="311"/>
      <c r="DT106" s="311"/>
      <c r="DU106" s="311"/>
      <c r="DV106" s="311"/>
      <c r="DW106" s="311"/>
      <c r="DX106" s="311"/>
      <c r="DY106" s="311"/>
      <c r="DZ106" s="311"/>
      <c r="EA106" s="311"/>
      <c r="EB106" s="311"/>
      <c r="EC106" s="311"/>
      <c r="ED106" s="311"/>
      <c r="EE106" s="311"/>
      <c r="EF106" s="311"/>
      <c r="EG106" s="311"/>
      <c r="EH106" s="311"/>
      <c r="EI106" s="311"/>
      <c r="EJ106" s="311"/>
      <c r="EK106" s="311"/>
      <c r="EL106" s="311"/>
      <c r="EM106" s="311"/>
      <c r="EN106" s="311"/>
      <c r="EO106" s="311"/>
      <c r="EP106" s="311"/>
      <c r="EQ106" s="311"/>
      <c r="ER106" s="311"/>
      <c r="ES106" s="311"/>
      <c r="ET106" s="311"/>
      <c r="EU106" s="311"/>
      <c r="EV106" s="311"/>
      <c r="EW106" s="311"/>
      <c r="EX106" s="311"/>
      <c r="EY106" s="311"/>
      <c r="EZ106" s="311"/>
      <c r="FA106" s="311"/>
      <c r="FB106" s="311"/>
      <c r="FC106" s="311"/>
      <c r="FD106" s="311"/>
      <c r="FE106" s="311"/>
      <c r="FF106" s="311"/>
      <c r="FG106" s="311"/>
      <c r="FH106" s="311"/>
      <c r="FI106" s="311"/>
      <c r="FJ106" s="311"/>
      <c r="FK106" s="311"/>
      <c r="FL106" s="311"/>
      <c r="FM106" s="311"/>
      <c r="FN106" s="311"/>
      <c r="FO106" s="311"/>
      <c r="FP106" s="311"/>
      <c r="FQ106" s="311"/>
      <c r="FR106" s="311"/>
      <c r="FS106" s="311"/>
      <c r="FT106" s="311"/>
      <c r="FU106" s="311"/>
      <c r="FV106" s="311"/>
      <c r="FW106" s="311"/>
      <c r="FX106" s="311"/>
      <c r="FY106" s="311"/>
      <c r="FZ106" s="311"/>
      <c r="GA106" s="311"/>
      <c r="GB106" s="311"/>
      <c r="GC106" s="311"/>
      <c r="GD106" s="311"/>
      <c r="GE106" s="311"/>
      <c r="GF106" s="311"/>
      <c r="GG106" s="311"/>
      <c r="GH106" s="311"/>
      <c r="GI106" s="311"/>
      <c r="GJ106" s="311"/>
      <c r="GK106" s="311"/>
      <c r="GL106" s="311"/>
      <c r="GM106" s="311"/>
      <c r="GN106" s="311"/>
      <c r="GO106" s="311"/>
      <c r="GP106" s="311"/>
      <c r="GQ106" s="311"/>
      <c r="GR106" s="311"/>
      <c r="GS106" s="311"/>
      <c r="GT106" s="311"/>
      <c r="GU106" s="311"/>
      <c r="GV106" s="311"/>
      <c r="GW106" s="311"/>
      <c r="GX106" s="311"/>
      <c r="GY106" s="311"/>
      <c r="GZ106" s="311"/>
      <c r="HA106" s="311"/>
      <c r="HB106" s="311"/>
      <c r="HC106" s="311"/>
      <c r="HD106" s="311"/>
      <c r="HE106" s="311"/>
      <c r="HF106" s="311"/>
      <c r="HG106" s="311"/>
      <c r="HH106" s="311"/>
      <c r="HI106" s="311"/>
      <c r="HJ106" s="311"/>
      <c r="HK106" s="311"/>
      <c r="HL106" s="311"/>
      <c r="HM106" s="311"/>
      <c r="HN106" s="311"/>
      <c r="HO106" s="311"/>
      <c r="HP106" s="311"/>
      <c r="HQ106" s="311"/>
      <c r="HR106" s="311"/>
      <c r="HS106" s="311"/>
      <c r="HT106" s="311"/>
      <c r="HU106" s="311"/>
      <c r="HV106" s="311"/>
      <c r="HW106" s="311"/>
      <c r="HX106" s="311"/>
      <c r="HY106" s="311"/>
      <c r="HZ106" s="311"/>
      <c r="IA106" s="311"/>
      <c r="IB106" s="311"/>
      <c r="IC106" s="311"/>
      <c r="ID106" s="311"/>
      <c r="IE106" s="311"/>
      <c r="IF106" s="311"/>
      <c r="IG106" s="311"/>
      <c r="IH106" s="311"/>
      <c r="II106" s="311"/>
      <c r="IJ106" s="311"/>
      <c r="IK106" s="311"/>
      <c r="IL106" s="311"/>
      <c r="IM106" s="311"/>
      <c r="IN106" s="311"/>
      <c r="IO106" s="311"/>
      <c r="IP106" s="311"/>
      <c r="IQ106" s="311"/>
      <c r="IR106" s="311"/>
      <c r="IS106" s="311"/>
      <c r="IT106" s="311"/>
      <c r="IU106" s="311"/>
      <c r="IV106" s="311"/>
    </row>
    <row r="107" spans="1:256" s="324" customFormat="1" x14ac:dyDescent="0.25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11"/>
      <c r="HI107" s="311"/>
      <c r="HJ107" s="311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11"/>
      <c r="IA107" s="311"/>
      <c r="IB107" s="311"/>
      <c r="IC107" s="311"/>
      <c r="ID107" s="311"/>
      <c r="IE107" s="311"/>
      <c r="IF107" s="311"/>
      <c r="IG107" s="311"/>
      <c r="IH107" s="311"/>
      <c r="II107" s="311"/>
      <c r="IJ107" s="311"/>
      <c r="IK107" s="311"/>
      <c r="IL107" s="311"/>
      <c r="IM107" s="311"/>
      <c r="IN107" s="311"/>
      <c r="IO107" s="311"/>
      <c r="IP107" s="311"/>
      <c r="IQ107" s="311"/>
      <c r="IR107" s="311"/>
      <c r="IS107" s="311"/>
      <c r="IT107" s="311"/>
      <c r="IU107" s="311"/>
      <c r="IV107" s="311"/>
    </row>
    <row r="108" spans="1:256" s="324" customFormat="1" x14ac:dyDescent="0.25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311"/>
      <c r="AC108" s="311"/>
      <c r="AD108" s="311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1"/>
      <c r="AZ108" s="311"/>
      <c r="BA108" s="311"/>
      <c r="BB108" s="311"/>
      <c r="BC108" s="311"/>
      <c r="BD108" s="311"/>
      <c r="BE108" s="311"/>
      <c r="BF108" s="311"/>
      <c r="BG108" s="311"/>
      <c r="BH108" s="311"/>
      <c r="BI108" s="311"/>
      <c r="BJ108" s="311"/>
      <c r="BK108" s="311"/>
      <c r="BL108" s="311"/>
      <c r="BM108" s="311"/>
      <c r="BN108" s="311"/>
      <c r="BO108" s="311"/>
      <c r="BP108" s="311"/>
      <c r="BQ108" s="311"/>
      <c r="BR108" s="311"/>
      <c r="BS108" s="311"/>
      <c r="BT108" s="311"/>
      <c r="BU108" s="311"/>
      <c r="BV108" s="311"/>
      <c r="BW108" s="311"/>
      <c r="BX108" s="311"/>
      <c r="BY108" s="311"/>
      <c r="BZ108" s="311"/>
      <c r="CA108" s="311"/>
      <c r="CB108" s="311"/>
      <c r="CC108" s="311"/>
      <c r="CD108" s="311"/>
      <c r="CE108" s="311"/>
      <c r="CF108" s="311"/>
      <c r="CG108" s="311"/>
      <c r="CH108" s="311"/>
      <c r="CI108" s="311"/>
      <c r="CJ108" s="311"/>
      <c r="CK108" s="311"/>
      <c r="CL108" s="311"/>
      <c r="CM108" s="311"/>
      <c r="CN108" s="311"/>
      <c r="CO108" s="311"/>
      <c r="CP108" s="311"/>
      <c r="CQ108" s="311"/>
      <c r="CR108" s="311"/>
      <c r="CS108" s="311"/>
      <c r="CT108" s="311"/>
      <c r="CU108" s="311"/>
      <c r="CV108" s="311"/>
      <c r="CW108" s="311"/>
      <c r="CX108" s="311"/>
      <c r="CY108" s="311"/>
      <c r="CZ108" s="311"/>
      <c r="DA108" s="311"/>
      <c r="DB108" s="311"/>
      <c r="DC108" s="311"/>
      <c r="DD108" s="311"/>
      <c r="DE108" s="311"/>
      <c r="DF108" s="311"/>
      <c r="DG108" s="311"/>
      <c r="DH108" s="311"/>
      <c r="DI108" s="311"/>
      <c r="DJ108" s="311"/>
      <c r="DK108" s="311"/>
      <c r="DL108" s="311"/>
      <c r="DM108" s="311"/>
      <c r="DN108" s="311"/>
      <c r="DO108" s="311"/>
      <c r="DP108" s="311"/>
      <c r="DQ108" s="311"/>
      <c r="DR108" s="311"/>
      <c r="DS108" s="311"/>
      <c r="DT108" s="311"/>
      <c r="DU108" s="311"/>
      <c r="DV108" s="311"/>
      <c r="DW108" s="311"/>
      <c r="DX108" s="311"/>
      <c r="DY108" s="311"/>
      <c r="DZ108" s="311"/>
      <c r="EA108" s="311"/>
      <c r="EB108" s="311"/>
      <c r="EC108" s="311"/>
      <c r="ED108" s="311"/>
      <c r="EE108" s="311"/>
      <c r="EF108" s="311"/>
      <c r="EG108" s="311"/>
      <c r="EH108" s="311"/>
      <c r="EI108" s="311"/>
      <c r="EJ108" s="311"/>
      <c r="EK108" s="311"/>
      <c r="EL108" s="311"/>
      <c r="EM108" s="311"/>
      <c r="EN108" s="311"/>
      <c r="EO108" s="311"/>
      <c r="EP108" s="311"/>
      <c r="EQ108" s="311"/>
      <c r="ER108" s="311"/>
      <c r="ES108" s="311"/>
      <c r="ET108" s="311"/>
      <c r="EU108" s="311"/>
      <c r="EV108" s="311"/>
      <c r="EW108" s="311"/>
      <c r="EX108" s="311"/>
      <c r="EY108" s="311"/>
      <c r="EZ108" s="311"/>
      <c r="FA108" s="311"/>
      <c r="FB108" s="311"/>
      <c r="FC108" s="311"/>
      <c r="FD108" s="311"/>
      <c r="FE108" s="311"/>
      <c r="FF108" s="311"/>
      <c r="FG108" s="311"/>
      <c r="FH108" s="311"/>
      <c r="FI108" s="311"/>
      <c r="FJ108" s="311"/>
      <c r="FK108" s="311"/>
      <c r="FL108" s="311"/>
      <c r="FM108" s="311"/>
      <c r="FN108" s="311"/>
      <c r="FO108" s="311"/>
      <c r="FP108" s="311"/>
      <c r="FQ108" s="311"/>
      <c r="FR108" s="311"/>
      <c r="FS108" s="311"/>
      <c r="FT108" s="311"/>
      <c r="FU108" s="311"/>
      <c r="FV108" s="311"/>
      <c r="FW108" s="311"/>
      <c r="FX108" s="311"/>
      <c r="FY108" s="311"/>
      <c r="FZ108" s="311"/>
      <c r="GA108" s="311"/>
      <c r="GB108" s="311"/>
      <c r="GC108" s="311"/>
      <c r="GD108" s="311"/>
      <c r="GE108" s="311"/>
      <c r="GF108" s="311"/>
      <c r="GG108" s="311"/>
      <c r="GH108" s="311"/>
      <c r="GI108" s="311"/>
      <c r="GJ108" s="311"/>
      <c r="GK108" s="311"/>
      <c r="GL108" s="311"/>
      <c r="GM108" s="311"/>
      <c r="GN108" s="311"/>
      <c r="GO108" s="311"/>
      <c r="GP108" s="311"/>
      <c r="GQ108" s="311"/>
      <c r="GR108" s="311"/>
      <c r="GS108" s="311"/>
      <c r="GT108" s="311"/>
      <c r="GU108" s="311"/>
      <c r="GV108" s="311"/>
      <c r="GW108" s="311"/>
      <c r="GX108" s="311"/>
      <c r="GY108" s="311"/>
      <c r="GZ108" s="311"/>
      <c r="HA108" s="311"/>
      <c r="HB108" s="311"/>
      <c r="HC108" s="311"/>
      <c r="HD108" s="311"/>
      <c r="HE108" s="311"/>
      <c r="HF108" s="311"/>
      <c r="HG108" s="311"/>
      <c r="HH108" s="311"/>
      <c r="HI108" s="311"/>
      <c r="HJ108" s="311"/>
      <c r="HK108" s="311"/>
      <c r="HL108" s="311"/>
      <c r="HM108" s="311"/>
      <c r="HN108" s="311"/>
      <c r="HO108" s="311"/>
      <c r="HP108" s="311"/>
      <c r="HQ108" s="311"/>
      <c r="HR108" s="311"/>
      <c r="HS108" s="311"/>
      <c r="HT108" s="311"/>
      <c r="HU108" s="311"/>
      <c r="HV108" s="311"/>
      <c r="HW108" s="311"/>
      <c r="HX108" s="311"/>
      <c r="HY108" s="311"/>
      <c r="HZ108" s="311"/>
      <c r="IA108" s="311"/>
      <c r="IB108" s="311"/>
      <c r="IC108" s="311"/>
      <c r="ID108" s="311"/>
      <c r="IE108" s="311"/>
      <c r="IF108" s="311"/>
      <c r="IG108" s="311"/>
      <c r="IH108" s="311"/>
      <c r="II108" s="311"/>
      <c r="IJ108" s="311"/>
      <c r="IK108" s="311"/>
      <c r="IL108" s="311"/>
      <c r="IM108" s="311"/>
      <c r="IN108" s="311"/>
      <c r="IO108" s="311"/>
      <c r="IP108" s="311"/>
      <c r="IQ108" s="311"/>
      <c r="IR108" s="311"/>
      <c r="IS108" s="311"/>
      <c r="IT108" s="311"/>
      <c r="IU108" s="311"/>
      <c r="IV108" s="311"/>
    </row>
    <row r="109" spans="1:256" s="324" customFormat="1" x14ac:dyDescent="0.25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1"/>
      <c r="AC109" s="311"/>
      <c r="AD109" s="311"/>
      <c r="AE109" s="311"/>
      <c r="AF109" s="311"/>
      <c r="AG109" s="311"/>
      <c r="AH109" s="311"/>
      <c r="AI109" s="311"/>
      <c r="AJ109" s="311"/>
      <c r="AK109" s="311"/>
      <c r="AL109" s="311"/>
      <c r="AM109" s="311"/>
      <c r="AN109" s="311"/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  <c r="BL109" s="311"/>
      <c r="BM109" s="311"/>
      <c r="BN109" s="311"/>
      <c r="BO109" s="311"/>
      <c r="BP109" s="311"/>
      <c r="BQ109" s="311"/>
      <c r="BR109" s="311"/>
      <c r="BS109" s="311"/>
      <c r="BT109" s="311"/>
      <c r="BU109" s="311"/>
      <c r="BV109" s="311"/>
      <c r="BW109" s="311"/>
      <c r="BX109" s="311"/>
      <c r="BY109" s="311"/>
      <c r="BZ109" s="311"/>
      <c r="CA109" s="311"/>
      <c r="CB109" s="311"/>
      <c r="CC109" s="311"/>
      <c r="CD109" s="311"/>
      <c r="CE109" s="311"/>
      <c r="CF109" s="311"/>
      <c r="CG109" s="311"/>
      <c r="CH109" s="311"/>
      <c r="CI109" s="311"/>
      <c r="CJ109" s="311"/>
      <c r="CK109" s="311"/>
      <c r="CL109" s="311"/>
      <c r="CM109" s="311"/>
      <c r="CN109" s="311"/>
      <c r="CO109" s="311"/>
      <c r="CP109" s="311"/>
      <c r="CQ109" s="311"/>
      <c r="CR109" s="311"/>
      <c r="CS109" s="311"/>
      <c r="CT109" s="311"/>
      <c r="CU109" s="311"/>
      <c r="CV109" s="311"/>
      <c r="CW109" s="311"/>
      <c r="CX109" s="311"/>
      <c r="CY109" s="311"/>
      <c r="CZ109" s="311"/>
      <c r="DA109" s="311"/>
      <c r="DB109" s="311"/>
      <c r="DC109" s="311"/>
      <c r="DD109" s="311"/>
      <c r="DE109" s="311"/>
      <c r="DF109" s="311"/>
      <c r="DG109" s="311"/>
      <c r="DH109" s="311"/>
      <c r="DI109" s="311"/>
      <c r="DJ109" s="311"/>
      <c r="DK109" s="311"/>
      <c r="DL109" s="311"/>
      <c r="DM109" s="311"/>
      <c r="DN109" s="311"/>
      <c r="DO109" s="311"/>
      <c r="DP109" s="311"/>
      <c r="DQ109" s="311"/>
      <c r="DR109" s="311"/>
      <c r="DS109" s="311"/>
      <c r="DT109" s="311"/>
      <c r="DU109" s="311"/>
      <c r="DV109" s="311"/>
      <c r="DW109" s="311"/>
      <c r="DX109" s="311"/>
      <c r="DY109" s="311"/>
      <c r="DZ109" s="311"/>
      <c r="EA109" s="311"/>
      <c r="EB109" s="311"/>
      <c r="EC109" s="311"/>
      <c r="ED109" s="311"/>
      <c r="EE109" s="311"/>
      <c r="EF109" s="311"/>
      <c r="EG109" s="311"/>
      <c r="EH109" s="311"/>
      <c r="EI109" s="311"/>
      <c r="EJ109" s="311"/>
      <c r="EK109" s="311"/>
      <c r="EL109" s="311"/>
      <c r="EM109" s="311"/>
      <c r="EN109" s="311"/>
      <c r="EO109" s="311"/>
      <c r="EP109" s="311"/>
      <c r="EQ109" s="311"/>
      <c r="ER109" s="311"/>
      <c r="ES109" s="311"/>
      <c r="ET109" s="311"/>
      <c r="EU109" s="311"/>
      <c r="EV109" s="311"/>
      <c r="EW109" s="311"/>
      <c r="EX109" s="311"/>
      <c r="EY109" s="311"/>
      <c r="EZ109" s="311"/>
      <c r="FA109" s="311"/>
      <c r="FB109" s="311"/>
      <c r="FC109" s="311"/>
      <c r="FD109" s="311"/>
      <c r="FE109" s="311"/>
      <c r="FF109" s="311"/>
      <c r="FG109" s="311"/>
      <c r="FH109" s="311"/>
      <c r="FI109" s="311"/>
      <c r="FJ109" s="311"/>
      <c r="FK109" s="311"/>
      <c r="FL109" s="311"/>
      <c r="FM109" s="311"/>
      <c r="FN109" s="311"/>
      <c r="FO109" s="311"/>
      <c r="FP109" s="311"/>
      <c r="FQ109" s="311"/>
      <c r="FR109" s="311"/>
      <c r="FS109" s="311"/>
      <c r="FT109" s="311"/>
      <c r="FU109" s="311"/>
      <c r="FV109" s="311"/>
      <c r="FW109" s="311"/>
      <c r="FX109" s="311"/>
      <c r="FY109" s="311"/>
      <c r="FZ109" s="311"/>
      <c r="GA109" s="311"/>
      <c r="GB109" s="311"/>
      <c r="GC109" s="311"/>
      <c r="GD109" s="311"/>
      <c r="GE109" s="311"/>
      <c r="GF109" s="311"/>
      <c r="GG109" s="311"/>
      <c r="GH109" s="311"/>
      <c r="GI109" s="311"/>
      <c r="GJ109" s="311"/>
      <c r="GK109" s="311"/>
      <c r="GL109" s="311"/>
      <c r="GM109" s="311"/>
      <c r="GN109" s="311"/>
      <c r="GO109" s="311"/>
      <c r="GP109" s="311"/>
      <c r="GQ109" s="311"/>
      <c r="GR109" s="311"/>
      <c r="GS109" s="311"/>
      <c r="GT109" s="311"/>
      <c r="GU109" s="311"/>
      <c r="GV109" s="311"/>
      <c r="GW109" s="311"/>
      <c r="GX109" s="311"/>
      <c r="GY109" s="311"/>
      <c r="GZ109" s="311"/>
      <c r="HA109" s="311"/>
      <c r="HB109" s="311"/>
      <c r="HC109" s="311"/>
      <c r="HD109" s="311"/>
      <c r="HE109" s="311"/>
      <c r="HF109" s="311"/>
      <c r="HG109" s="311"/>
      <c r="HH109" s="311"/>
      <c r="HI109" s="311"/>
      <c r="HJ109" s="311"/>
      <c r="HK109" s="311"/>
      <c r="HL109" s="311"/>
      <c r="HM109" s="311"/>
      <c r="HN109" s="311"/>
      <c r="HO109" s="311"/>
      <c r="HP109" s="311"/>
      <c r="HQ109" s="311"/>
      <c r="HR109" s="311"/>
      <c r="HS109" s="311"/>
      <c r="HT109" s="311"/>
      <c r="HU109" s="311"/>
      <c r="HV109" s="311"/>
      <c r="HW109" s="311"/>
      <c r="HX109" s="311"/>
      <c r="HY109" s="311"/>
      <c r="HZ109" s="311"/>
      <c r="IA109" s="311"/>
      <c r="IB109" s="311"/>
      <c r="IC109" s="311"/>
      <c r="ID109" s="311"/>
      <c r="IE109" s="311"/>
      <c r="IF109" s="311"/>
      <c r="IG109" s="311"/>
      <c r="IH109" s="311"/>
      <c r="II109" s="311"/>
      <c r="IJ109" s="311"/>
      <c r="IK109" s="311"/>
      <c r="IL109" s="311"/>
      <c r="IM109" s="311"/>
      <c r="IN109" s="311"/>
      <c r="IO109" s="311"/>
      <c r="IP109" s="311"/>
      <c r="IQ109" s="311"/>
      <c r="IR109" s="311"/>
      <c r="IS109" s="311"/>
      <c r="IT109" s="311"/>
      <c r="IU109" s="311"/>
      <c r="IV109" s="311"/>
    </row>
    <row r="110" spans="1:256" s="324" customFormat="1" x14ac:dyDescent="0.25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  <c r="AK110" s="311"/>
      <c r="AL110" s="311"/>
      <c r="AM110" s="311"/>
      <c r="AN110" s="311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1"/>
      <c r="AZ110" s="311"/>
      <c r="BA110" s="311"/>
      <c r="BB110" s="311"/>
      <c r="BC110" s="311"/>
      <c r="BD110" s="311"/>
      <c r="BE110" s="311"/>
      <c r="BF110" s="311"/>
      <c r="BG110" s="311"/>
      <c r="BH110" s="311"/>
      <c r="BI110" s="311"/>
      <c r="BJ110" s="311"/>
      <c r="BK110" s="311"/>
      <c r="BL110" s="311"/>
      <c r="BM110" s="311"/>
      <c r="BN110" s="311"/>
      <c r="BO110" s="311"/>
      <c r="BP110" s="311"/>
      <c r="BQ110" s="311"/>
      <c r="BR110" s="311"/>
      <c r="BS110" s="311"/>
      <c r="BT110" s="311"/>
      <c r="BU110" s="311"/>
      <c r="BV110" s="311"/>
      <c r="BW110" s="311"/>
      <c r="BX110" s="311"/>
      <c r="BY110" s="311"/>
      <c r="BZ110" s="311"/>
      <c r="CA110" s="311"/>
      <c r="CB110" s="311"/>
      <c r="CC110" s="311"/>
      <c r="CD110" s="311"/>
      <c r="CE110" s="311"/>
      <c r="CF110" s="311"/>
      <c r="CG110" s="311"/>
      <c r="CH110" s="311"/>
      <c r="CI110" s="311"/>
      <c r="CJ110" s="311"/>
      <c r="CK110" s="311"/>
      <c r="CL110" s="311"/>
      <c r="CM110" s="311"/>
      <c r="CN110" s="311"/>
      <c r="CO110" s="311"/>
      <c r="CP110" s="311"/>
      <c r="CQ110" s="311"/>
      <c r="CR110" s="311"/>
      <c r="CS110" s="311"/>
      <c r="CT110" s="311"/>
      <c r="CU110" s="311"/>
      <c r="CV110" s="311"/>
      <c r="CW110" s="311"/>
      <c r="CX110" s="311"/>
      <c r="CY110" s="311"/>
      <c r="CZ110" s="311"/>
      <c r="DA110" s="311"/>
      <c r="DB110" s="311"/>
      <c r="DC110" s="311"/>
      <c r="DD110" s="311"/>
      <c r="DE110" s="311"/>
      <c r="DF110" s="311"/>
      <c r="DG110" s="311"/>
      <c r="DH110" s="311"/>
      <c r="DI110" s="311"/>
      <c r="DJ110" s="311"/>
      <c r="DK110" s="311"/>
      <c r="DL110" s="311"/>
      <c r="DM110" s="311"/>
      <c r="DN110" s="311"/>
      <c r="DO110" s="311"/>
      <c r="DP110" s="311"/>
      <c r="DQ110" s="311"/>
      <c r="DR110" s="311"/>
      <c r="DS110" s="311"/>
      <c r="DT110" s="311"/>
      <c r="DU110" s="311"/>
      <c r="DV110" s="311"/>
      <c r="DW110" s="311"/>
      <c r="DX110" s="311"/>
      <c r="DY110" s="311"/>
      <c r="DZ110" s="311"/>
      <c r="EA110" s="311"/>
      <c r="EB110" s="311"/>
      <c r="EC110" s="311"/>
      <c r="ED110" s="311"/>
      <c r="EE110" s="311"/>
      <c r="EF110" s="311"/>
      <c r="EG110" s="311"/>
      <c r="EH110" s="311"/>
      <c r="EI110" s="311"/>
      <c r="EJ110" s="311"/>
      <c r="EK110" s="311"/>
      <c r="EL110" s="311"/>
      <c r="EM110" s="311"/>
      <c r="EN110" s="311"/>
      <c r="EO110" s="311"/>
      <c r="EP110" s="311"/>
      <c r="EQ110" s="311"/>
      <c r="ER110" s="311"/>
      <c r="ES110" s="311"/>
      <c r="ET110" s="311"/>
      <c r="EU110" s="311"/>
      <c r="EV110" s="311"/>
      <c r="EW110" s="311"/>
      <c r="EX110" s="311"/>
      <c r="EY110" s="311"/>
      <c r="EZ110" s="311"/>
      <c r="FA110" s="311"/>
      <c r="FB110" s="311"/>
      <c r="FC110" s="311"/>
      <c r="FD110" s="311"/>
      <c r="FE110" s="311"/>
      <c r="FF110" s="311"/>
      <c r="FG110" s="311"/>
      <c r="FH110" s="311"/>
      <c r="FI110" s="311"/>
      <c r="FJ110" s="311"/>
      <c r="FK110" s="311"/>
      <c r="FL110" s="311"/>
      <c r="FM110" s="311"/>
      <c r="FN110" s="311"/>
      <c r="FO110" s="311"/>
      <c r="FP110" s="311"/>
      <c r="FQ110" s="311"/>
      <c r="FR110" s="311"/>
      <c r="FS110" s="311"/>
      <c r="FT110" s="311"/>
      <c r="FU110" s="311"/>
      <c r="FV110" s="311"/>
      <c r="FW110" s="311"/>
      <c r="FX110" s="311"/>
      <c r="FY110" s="311"/>
      <c r="FZ110" s="311"/>
      <c r="GA110" s="311"/>
      <c r="GB110" s="311"/>
      <c r="GC110" s="311"/>
      <c r="GD110" s="311"/>
      <c r="GE110" s="311"/>
      <c r="GF110" s="311"/>
      <c r="GG110" s="311"/>
      <c r="GH110" s="311"/>
      <c r="GI110" s="311"/>
      <c r="GJ110" s="311"/>
      <c r="GK110" s="311"/>
      <c r="GL110" s="311"/>
      <c r="GM110" s="311"/>
      <c r="GN110" s="311"/>
      <c r="GO110" s="311"/>
      <c r="GP110" s="311"/>
      <c r="GQ110" s="311"/>
      <c r="GR110" s="311"/>
      <c r="GS110" s="311"/>
      <c r="GT110" s="311"/>
      <c r="GU110" s="311"/>
      <c r="GV110" s="311"/>
      <c r="GW110" s="311"/>
      <c r="GX110" s="311"/>
      <c r="GY110" s="311"/>
      <c r="GZ110" s="311"/>
      <c r="HA110" s="311"/>
      <c r="HB110" s="311"/>
      <c r="HC110" s="311"/>
      <c r="HD110" s="311"/>
      <c r="HE110" s="311"/>
      <c r="HF110" s="311"/>
      <c r="HG110" s="311"/>
      <c r="HH110" s="311"/>
      <c r="HI110" s="311"/>
      <c r="HJ110" s="311"/>
      <c r="HK110" s="311"/>
      <c r="HL110" s="311"/>
      <c r="HM110" s="311"/>
      <c r="HN110" s="311"/>
      <c r="HO110" s="311"/>
      <c r="HP110" s="311"/>
      <c r="HQ110" s="311"/>
      <c r="HR110" s="311"/>
      <c r="HS110" s="311"/>
      <c r="HT110" s="311"/>
      <c r="HU110" s="311"/>
      <c r="HV110" s="311"/>
      <c r="HW110" s="311"/>
      <c r="HX110" s="311"/>
      <c r="HY110" s="311"/>
      <c r="HZ110" s="311"/>
      <c r="IA110" s="311"/>
      <c r="IB110" s="311"/>
      <c r="IC110" s="311"/>
      <c r="ID110" s="311"/>
      <c r="IE110" s="311"/>
      <c r="IF110" s="311"/>
      <c r="IG110" s="311"/>
      <c r="IH110" s="311"/>
      <c r="II110" s="311"/>
      <c r="IJ110" s="311"/>
      <c r="IK110" s="311"/>
      <c r="IL110" s="311"/>
      <c r="IM110" s="311"/>
      <c r="IN110" s="311"/>
      <c r="IO110" s="311"/>
      <c r="IP110" s="311"/>
      <c r="IQ110" s="311"/>
      <c r="IR110" s="311"/>
      <c r="IS110" s="311"/>
      <c r="IT110" s="311"/>
      <c r="IU110" s="311"/>
      <c r="IV110" s="311"/>
    </row>
    <row r="111" spans="1:256" s="324" customFormat="1" x14ac:dyDescent="0.25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1"/>
      <c r="AZ111" s="311"/>
      <c r="BA111" s="311"/>
      <c r="BB111" s="311"/>
      <c r="BC111" s="311"/>
      <c r="BD111" s="311"/>
      <c r="BE111" s="311"/>
      <c r="BF111" s="311"/>
      <c r="BG111" s="311"/>
      <c r="BH111" s="311"/>
      <c r="BI111" s="311"/>
      <c r="BJ111" s="311"/>
      <c r="BK111" s="311"/>
      <c r="BL111" s="311"/>
      <c r="BM111" s="311"/>
      <c r="BN111" s="311"/>
      <c r="BO111" s="311"/>
      <c r="BP111" s="311"/>
      <c r="BQ111" s="311"/>
      <c r="BR111" s="311"/>
      <c r="BS111" s="311"/>
      <c r="BT111" s="311"/>
      <c r="BU111" s="311"/>
      <c r="BV111" s="311"/>
      <c r="BW111" s="311"/>
      <c r="BX111" s="311"/>
      <c r="BY111" s="311"/>
      <c r="BZ111" s="311"/>
      <c r="CA111" s="311"/>
      <c r="CB111" s="311"/>
      <c r="CC111" s="311"/>
      <c r="CD111" s="311"/>
      <c r="CE111" s="311"/>
      <c r="CF111" s="311"/>
      <c r="CG111" s="311"/>
      <c r="CH111" s="311"/>
      <c r="CI111" s="311"/>
      <c r="CJ111" s="311"/>
      <c r="CK111" s="311"/>
      <c r="CL111" s="311"/>
      <c r="CM111" s="311"/>
      <c r="CN111" s="311"/>
      <c r="CO111" s="311"/>
      <c r="CP111" s="311"/>
      <c r="CQ111" s="311"/>
      <c r="CR111" s="311"/>
      <c r="CS111" s="311"/>
      <c r="CT111" s="311"/>
      <c r="CU111" s="311"/>
      <c r="CV111" s="311"/>
      <c r="CW111" s="311"/>
      <c r="CX111" s="311"/>
      <c r="CY111" s="311"/>
      <c r="CZ111" s="311"/>
      <c r="DA111" s="311"/>
      <c r="DB111" s="311"/>
      <c r="DC111" s="311"/>
      <c r="DD111" s="311"/>
      <c r="DE111" s="311"/>
      <c r="DF111" s="311"/>
      <c r="DG111" s="311"/>
      <c r="DH111" s="311"/>
      <c r="DI111" s="311"/>
      <c r="DJ111" s="311"/>
      <c r="DK111" s="311"/>
      <c r="DL111" s="311"/>
      <c r="DM111" s="311"/>
      <c r="DN111" s="311"/>
      <c r="DO111" s="311"/>
      <c r="DP111" s="311"/>
      <c r="DQ111" s="311"/>
      <c r="DR111" s="311"/>
      <c r="DS111" s="311"/>
      <c r="DT111" s="311"/>
      <c r="DU111" s="311"/>
      <c r="DV111" s="311"/>
      <c r="DW111" s="311"/>
      <c r="DX111" s="311"/>
      <c r="DY111" s="311"/>
      <c r="DZ111" s="311"/>
      <c r="EA111" s="311"/>
      <c r="EB111" s="311"/>
      <c r="EC111" s="311"/>
      <c r="ED111" s="311"/>
      <c r="EE111" s="311"/>
      <c r="EF111" s="311"/>
      <c r="EG111" s="311"/>
      <c r="EH111" s="311"/>
      <c r="EI111" s="311"/>
      <c r="EJ111" s="311"/>
      <c r="EK111" s="311"/>
      <c r="EL111" s="311"/>
      <c r="EM111" s="311"/>
      <c r="EN111" s="311"/>
      <c r="EO111" s="311"/>
      <c r="EP111" s="311"/>
      <c r="EQ111" s="311"/>
      <c r="ER111" s="311"/>
      <c r="ES111" s="311"/>
      <c r="ET111" s="311"/>
      <c r="EU111" s="311"/>
      <c r="EV111" s="311"/>
      <c r="EW111" s="311"/>
      <c r="EX111" s="311"/>
      <c r="EY111" s="311"/>
      <c r="EZ111" s="311"/>
      <c r="FA111" s="311"/>
      <c r="FB111" s="311"/>
      <c r="FC111" s="311"/>
      <c r="FD111" s="311"/>
      <c r="FE111" s="311"/>
      <c r="FF111" s="311"/>
      <c r="FG111" s="311"/>
      <c r="FH111" s="311"/>
      <c r="FI111" s="311"/>
      <c r="FJ111" s="311"/>
      <c r="FK111" s="311"/>
      <c r="FL111" s="311"/>
      <c r="FM111" s="311"/>
      <c r="FN111" s="311"/>
      <c r="FO111" s="311"/>
      <c r="FP111" s="311"/>
      <c r="FQ111" s="311"/>
      <c r="FR111" s="311"/>
      <c r="FS111" s="311"/>
      <c r="FT111" s="311"/>
      <c r="FU111" s="311"/>
      <c r="FV111" s="311"/>
      <c r="FW111" s="311"/>
      <c r="FX111" s="311"/>
      <c r="FY111" s="311"/>
      <c r="FZ111" s="311"/>
      <c r="GA111" s="311"/>
      <c r="GB111" s="311"/>
      <c r="GC111" s="311"/>
      <c r="GD111" s="311"/>
      <c r="GE111" s="311"/>
      <c r="GF111" s="311"/>
      <c r="GG111" s="311"/>
      <c r="GH111" s="311"/>
      <c r="GI111" s="311"/>
      <c r="GJ111" s="311"/>
      <c r="GK111" s="311"/>
      <c r="GL111" s="311"/>
      <c r="GM111" s="311"/>
      <c r="GN111" s="311"/>
      <c r="GO111" s="311"/>
      <c r="GP111" s="311"/>
      <c r="GQ111" s="311"/>
      <c r="GR111" s="311"/>
      <c r="GS111" s="311"/>
      <c r="GT111" s="311"/>
      <c r="GU111" s="311"/>
      <c r="GV111" s="311"/>
      <c r="GW111" s="311"/>
      <c r="GX111" s="311"/>
      <c r="GY111" s="311"/>
      <c r="GZ111" s="311"/>
      <c r="HA111" s="311"/>
      <c r="HB111" s="311"/>
      <c r="HC111" s="311"/>
      <c r="HD111" s="311"/>
      <c r="HE111" s="311"/>
      <c r="HF111" s="311"/>
      <c r="HG111" s="311"/>
      <c r="HH111" s="311"/>
      <c r="HI111" s="311"/>
      <c r="HJ111" s="311"/>
      <c r="HK111" s="311"/>
      <c r="HL111" s="311"/>
      <c r="HM111" s="311"/>
      <c r="HN111" s="311"/>
      <c r="HO111" s="311"/>
      <c r="HP111" s="311"/>
      <c r="HQ111" s="311"/>
      <c r="HR111" s="311"/>
      <c r="HS111" s="311"/>
      <c r="HT111" s="311"/>
      <c r="HU111" s="311"/>
      <c r="HV111" s="311"/>
      <c r="HW111" s="311"/>
      <c r="HX111" s="311"/>
      <c r="HY111" s="311"/>
      <c r="HZ111" s="311"/>
      <c r="IA111" s="311"/>
      <c r="IB111" s="311"/>
      <c r="IC111" s="311"/>
      <c r="ID111" s="311"/>
      <c r="IE111" s="311"/>
      <c r="IF111" s="311"/>
      <c r="IG111" s="311"/>
      <c r="IH111" s="311"/>
      <c r="II111" s="311"/>
      <c r="IJ111" s="311"/>
      <c r="IK111" s="311"/>
      <c r="IL111" s="311"/>
      <c r="IM111" s="311"/>
      <c r="IN111" s="311"/>
      <c r="IO111" s="311"/>
      <c r="IP111" s="311"/>
      <c r="IQ111" s="311"/>
      <c r="IR111" s="311"/>
      <c r="IS111" s="311"/>
      <c r="IT111" s="311"/>
      <c r="IU111" s="311"/>
      <c r="IV111" s="311"/>
    </row>
    <row r="112" spans="1:256" s="324" customFormat="1" x14ac:dyDescent="0.25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11"/>
      <c r="DL112" s="311"/>
      <c r="DM112" s="311"/>
      <c r="DN112" s="311"/>
      <c r="DO112" s="311"/>
      <c r="DP112" s="311"/>
      <c r="DQ112" s="311"/>
      <c r="DR112" s="311"/>
      <c r="DS112" s="311"/>
      <c r="DT112" s="311"/>
      <c r="DU112" s="311"/>
      <c r="DV112" s="311"/>
      <c r="DW112" s="311"/>
      <c r="DX112" s="311"/>
      <c r="DY112" s="311"/>
      <c r="DZ112" s="311"/>
      <c r="EA112" s="311"/>
      <c r="EB112" s="311"/>
      <c r="EC112" s="311"/>
      <c r="ED112" s="311"/>
      <c r="EE112" s="311"/>
      <c r="EF112" s="311"/>
      <c r="EG112" s="311"/>
      <c r="EH112" s="311"/>
      <c r="EI112" s="311"/>
      <c r="EJ112" s="311"/>
      <c r="EK112" s="311"/>
      <c r="EL112" s="311"/>
      <c r="EM112" s="311"/>
      <c r="EN112" s="311"/>
      <c r="EO112" s="311"/>
      <c r="EP112" s="311"/>
      <c r="EQ112" s="311"/>
      <c r="ER112" s="311"/>
      <c r="ES112" s="311"/>
      <c r="ET112" s="311"/>
      <c r="EU112" s="311"/>
      <c r="EV112" s="311"/>
      <c r="EW112" s="311"/>
      <c r="EX112" s="311"/>
      <c r="EY112" s="311"/>
      <c r="EZ112" s="311"/>
      <c r="FA112" s="311"/>
      <c r="FB112" s="311"/>
      <c r="FC112" s="311"/>
      <c r="FD112" s="311"/>
      <c r="FE112" s="311"/>
      <c r="FF112" s="311"/>
      <c r="FG112" s="311"/>
      <c r="FH112" s="311"/>
      <c r="FI112" s="311"/>
      <c r="FJ112" s="311"/>
      <c r="FK112" s="311"/>
      <c r="FL112" s="311"/>
      <c r="FM112" s="311"/>
      <c r="FN112" s="311"/>
      <c r="FO112" s="311"/>
      <c r="FP112" s="311"/>
      <c r="FQ112" s="311"/>
      <c r="FR112" s="311"/>
      <c r="FS112" s="311"/>
      <c r="FT112" s="311"/>
      <c r="FU112" s="311"/>
      <c r="FV112" s="311"/>
      <c r="FW112" s="311"/>
      <c r="FX112" s="311"/>
      <c r="FY112" s="311"/>
      <c r="FZ112" s="311"/>
      <c r="GA112" s="311"/>
      <c r="GB112" s="311"/>
      <c r="GC112" s="311"/>
      <c r="GD112" s="311"/>
      <c r="GE112" s="311"/>
      <c r="GF112" s="311"/>
      <c r="GG112" s="311"/>
      <c r="GH112" s="311"/>
      <c r="GI112" s="311"/>
      <c r="GJ112" s="311"/>
      <c r="GK112" s="311"/>
      <c r="GL112" s="311"/>
      <c r="GM112" s="311"/>
      <c r="GN112" s="311"/>
      <c r="GO112" s="311"/>
      <c r="GP112" s="311"/>
      <c r="GQ112" s="311"/>
      <c r="GR112" s="311"/>
      <c r="GS112" s="311"/>
      <c r="GT112" s="311"/>
      <c r="GU112" s="311"/>
      <c r="GV112" s="311"/>
      <c r="GW112" s="311"/>
      <c r="GX112" s="311"/>
      <c r="GY112" s="311"/>
      <c r="GZ112" s="311"/>
      <c r="HA112" s="311"/>
      <c r="HB112" s="311"/>
      <c r="HC112" s="311"/>
      <c r="HD112" s="311"/>
      <c r="HE112" s="311"/>
      <c r="HF112" s="311"/>
      <c r="HG112" s="311"/>
      <c r="HH112" s="311"/>
      <c r="HI112" s="311"/>
      <c r="HJ112" s="311"/>
      <c r="HK112" s="311"/>
      <c r="HL112" s="311"/>
      <c r="HM112" s="311"/>
      <c r="HN112" s="311"/>
      <c r="HO112" s="311"/>
      <c r="HP112" s="311"/>
      <c r="HQ112" s="311"/>
      <c r="HR112" s="311"/>
      <c r="HS112" s="311"/>
      <c r="HT112" s="311"/>
      <c r="HU112" s="311"/>
      <c r="HV112" s="311"/>
      <c r="HW112" s="311"/>
      <c r="HX112" s="311"/>
      <c r="HY112" s="311"/>
      <c r="HZ112" s="311"/>
      <c r="IA112" s="311"/>
      <c r="IB112" s="311"/>
      <c r="IC112" s="311"/>
      <c r="ID112" s="311"/>
      <c r="IE112" s="311"/>
      <c r="IF112" s="311"/>
      <c r="IG112" s="311"/>
      <c r="IH112" s="311"/>
      <c r="II112" s="311"/>
      <c r="IJ112" s="311"/>
      <c r="IK112" s="311"/>
      <c r="IL112" s="311"/>
      <c r="IM112" s="311"/>
      <c r="IN112" s="311"/>
      <c r="IO112" s="311"/>
      <c r="IP112" s="311"/>
      <c r="IQ112" s="311"/>
      <c r="IR112" s="311"/>
      <c r="IS112" s="311"/>
      <c r="IT112" s="311"/>
      <c r="IU112" s="311"/>
      <c r="IV112" s="311"/>
    </row>
    <row r="113" spans="1:256" s="324" customFormat="1" x14ac:dyDescent="0.25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11"/>
      <c r="DL113" s="311"/>
      <c r="DM113" s="311"/>
      <c r="DN113" s="311"/>
      <c r="DO113" s="311"/>
      <c r="DP113" s="311"/>
      <c r="DQ113" s="311"/>
      <c r="DR113" s="311"/>
      <c r="DS113" s="311"/>
      <c r="DT113" s="311"/>
      <c r="DU113" s="311"/>
      <c r="DV113" s="311"/>
      <c r="DW113" s="311"/>
      <c r="DX113" s="311"/>
      <c r="DY113" s="311"/>
      <c r="DZ113" s="311"/>
      <c r="EA113" s="311"/>
      <c r="EB113" s="311"/>
      <c r="EC113" s="311"/>
      <c r="ED113" s="311"/>
      <c r="EE113" s="311"/>
      <c r="EF113" s="311"/>
      <c r="EG113" s="311"/>
      <c r="EH113" s="311"/>
      <c r="EI113" s="311"/>
      <c r="EJ113" s="311"/>
      <c r="EK113" s="311"/>
      <c r="EL113" s="311"/>
      <c r="EM113" s="311"/>
      <c r="EN113" s="311"/>
      <c r="EO113" s="311"/>
      <c r="EP113" s="311"/>
      <c r="EQ113" s="311"/>
      <c r="ER113" s="311"/>
      <c r="ES113" s="311"/>
      <c r="ET113" s="311"/>
      <c r="EU113" s="311"/>
      <c r="EV113" s="311"/>
      <c r="EW113" s="311"/>
      <c r="EX113" s="311"/>
      <c r="EY113" s="311"/>
      <c r="EZ113" s="311"/>
      <c r="FA113" s="311"/>
      <c r="FB113" s="311"/>
      <c r="FC113" s="311"/>
      <c r="FD113" s="311"/>
      <c r="FE113" s="311"/>
      <c r="FF113" s="311"/>
      <c r="FG113" s="311"/>
      <c r="FH113" s="311"/>
      <c r="FI113" s="311"/>
      <c r="FJ113" s="311"/>
      <c r="FK113" s="311"/>
      <c r="FL113" s="311"/>
      <c r="FM113" s="311"/>
      <c r="FN113" s="311"/>
      <c r="FO113" s="311"/>
      <c r="FP113" s="311"/>
      <c r="FQ113" s="311"/>
      <c r="FR113" s="311"/>
      <c r="FS113" s="311"/>
      <c r="FT113" s="311"/>
      <c r="FU113" s="311"/>
      <c r="FV113" s="311"/>
      <c r="FW113" s="311"/>
      <c r="FX113" s="311"/>
      <c r="FY113" s="311"/>
      <c r="FZ113" s="311"/>
      <c r="GA113" s="311"/>
      <c r="GB113" s="311"/>
      <c r="GC113" s="311"/>
      <c r="GD113" s="311"/>
      <c r="GE113" s="311"/>
      <c r="GF113" s="311"/>
      <c r="GG113" s="311"/>
      <c r="GH113" s="311"/>
      <c r="GI113" s="311"/>
      <c r="GJ113" s="311"/>
      <c r="GK113" s="311"/>
      <c r="GL113" s="311"/>
      <c r="GM113" s="311"/>
      <c r="GN113" s="311"/>
      <c r="GO113" s="311"/>
      <c r="GP113" s="311"/>
      <c r="GQ113" s="311"/>
      <c r="GR113" s="311"/>
      <c r="GS113" s="311"/>
      <c r="GT113" s="311"/>
      <c r="GU113" s="311"/>
      <c r="GV113" s="311"/>
      <c r="GW113" s="311"/>
      <c r="GX113" s="311"/>
      <c r="GY113" s="311"/>
      <c r="GZ113" s="311"/>
      <c r="HA113" s="311"/>
      <c r="HB113" s="311"/>
      <c r="HC113" s="311"/>
      <c r="HD113" s="311"/>
      <c r="HE113" s="311"/>
      <c r="HF113" s="311"/>
      <c r="HG113" s="311"/>
      <c r="HH113" s="311"/>
      <c r="HI113" s="311"/>
      <c r="HJ113" s="311"/>
      <c r="HK113" s="311"/>
      <c r="HL113" s="311"/>
      <c r="HM113" s="311"/>
      <c r="HN113" s="311"/>
      <c r="HO113" s="311"/>
      <c r="HP113" s="311"/>
      <c r="HQ113" s="311"/>
      <c r="HR113" s="311"/>
      <c r="HS113" s="311"/>
      <c r="HT113" s="311"/>
      <c r="HU113" s="311"/>
      <c r="HV113" s="311"/>
      <c r="HW113" s="311"/>
      <c r="HX113" s="311"/>
      <c r="HY113" s="311"/>
      <c r="HZ113" s="311"/>
      <c r="IA113" s="311"/>
      <c r="IB113" s="311"/>
      <c r="IC113" s="311"/>
      <c r="ID113" s="311"/>
      <c r="IE113" s="311"/>
      <c r="IF113" s="311"/>
      <c r="IG113" s="311"/>
      <c r="IH113" s="311"/>
      <c r="II113" s="311"/>
      <c r="IJ113" s="311"/>
      <c r="IK113" s="311"/>
      <c r="IL113" s="311"/>
      <c r="IM113" s="311"/>
      <c r="IN113" s="311"/>
      <c r="IO113" s="311"/>
      <c r="IP113" s="311"/>
      <c r="IQ113" s="311"/>
      <c r="IR113" s="311"/>
      <c r="IS113" s="311"/>
      <c r="IT113" s="311"/>
      <c r="IU113" s="311"/>
      <c r="IV113" s="311"/>
    </row>
    <row r="114" spans="1:256" s="324" customFormat="1" x14ac:dyDescent="0.25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11"/>
      <c r="DL114" s="311"/>
      <c r="DM114" s="311"/>
      <c r="DN114" s="311"/>
      <c r="DO114" s="311"/>
      <c r="DP114" s="311"/>
      <c r="DQ114" s="311"/>
      <c r="DR114" s="311"/>
      <c r="DS114" s="311"/>
      <c r="DT114" s="311"/>
      <c r="DU114" s="311"/>
      <c r="DV114" s="311"/>
      <c r="DW114" s="311"/>
      <c r="DX114" s="311"/>
      <c r="DY114" s="311"/>
      <c r="DZ114" s="311"/>
      <c r="EA114" s="311"/>
      <c r="EB114" s="311"/>
      <c r="EC114" s="311"/>
      <c r="ED114" s="311"/>
      <c r="EE114" s="311"/>
      <c r="EF114" s="311"/>
      <c r="EG114" s="311"/>
      <c r="EH114" s="311"/>
      <c r="EI114" s="311"/>
      <c r="EJ114" s="311"/>
      <c r="EK114" s="311"/>
      <c r="EL114" s="311"/>
      <c r="EM114" s="311"/>
      <c r="EN114" s="311"/>
      <c r="EO114" s="311"/>
      <c r="EP114" s="311"/>
      <c r="EQ114" s="311"/>
      <c r="ER114" s="311"/>
      <c r="ES114" s="311"/>
      <c r="ET114" s="311"/>
      <c r="EU114" s="311"/>
      <c r="EV114" s="311"/>
      <c r="EW114" s="311"/>
      <c r="EX114" s="311"/>
      <c r="EY114" s="311"/>
      <c r="EZ114" s="311"/>
      <c r="FA114" s="311"/>
      <c r="FB114" s="311"/>
      <c r="FC114" s="311"/>
      <c r="FD114" s="311"/>
      <c r="FE114" s="311"/>
      <c r="FF114" s="311"/>
      <c r="FG114" s="311"/>
      <c r="FH114" s="311"/>
      <c r="FI114" s="311"/>
      <c r="FJ114" s="311"/>
      <c r="FK114" s="311"/>
      <c r="FL114" s="311"/>
      <c r="FM114" s="311"/>
      <c r="FN114" s="311"/>
      <c r="FO114" s="311"/>
      <c r="FP114" s="311"/>
      <c r="FQ114" s="311"/>
      <c r="FR114" s="311"/>
      <c r="FS114" s="311"/>
      <c r="FT114" s="311"/>
      <c r="FU114" s="311"/>
      <c r="FV114" s="311"/>
      <c r="FW114" s="311"/>
      <c r="FX114" s="311"/>
      <c r="FY114" s="311"/>
      <c r="FZ114" s="311"/>
      <c r="GA114" s="311"/>
      <c r="GB114" s="311"/>
      <c r="GC114" s="311"/>
      <c r="GD114" s="311"/>
      <c r="GE114" s="311"/>
      <c r="GF114" s="311"/>
      <c r="GG114" s="311"/>
      <c r="GH114" s="311"/>
      <c r="GI114" s="311"/>
      <c r="GJ114" s="311"/>
      <c r="GK114" s="311"/>
      <c r="GL114" s="311"/>
      <c r="GM114" s="311"/>
      <c r="GN114" s="311"/>
      <c r="GO114" s="311"/>
      <c r="GP114" s="311"/>
      <c r="GQ114" s="311"/>
      <c r="GR114" s="311"/>
      <c r="GS114" s="311"/>
      <c r="GT114" s="311"/>
      <c r="GU114" s="311"/>
      <c r="GV114" s="311"/>
      <c r="GW114" s="311"/>
      <c r="GX114" s="311"/>
      <c r="GY114" s="311"/>
      <c r="GZ114" s="311"/>
      <c r="HA114" s="311"/>
      <c r="HB114" s="311"/>
      <c r="HC114" s="311"/>
      <c r="HD114" s="311"/>
      <c r="HE114" s="311"/>
      <c r="HF114" s="311"/>
      <c r="HG114" s="311"/>
      <c r="HH114" s="311"/>
      <c r="HI114" s="311"/>
      <c r="HJ114" s="311"/>
      <c r="HK114" s="311"/>
      <c r="HL114" s="311"/>
      <c r="HM114" s="311"/>
      <c r="HN114" s="311"/>
      <c r="HO114" s="311"/>
      <c r="HP114" s="311"/>
      <c r="HQ114" s="311"/>
      <c r="HR114" s="311"/>
      <c r="HS114" s="311"/>
      <c r="HT114" s="311"/>
      <c r="HU114" s="311"/>
      <c r="HV114" s="311"/>
      <c r="HW114" s="311"/>
      <c r="HX114" s="311"/>
      <c r="HY114" s="311"/>
      <c r="HZ114" s="311"/>
      <c r="IA114" s="311"/>
      <c r="IB114" s="311"/>
      <c r="IC114" s="311"/>
      <c r="ID114" s="311"/>
      <c r="IE114" s="311"/>
      <c r="IF114" s="311"/>
      <c r="IG114" s="311"/>
      <c r="IH114" s="311"/>
      <c r="II114" s="311"/>
      <c r="IJ114" s="311"/>
      <c r="IK114" s="311"/>
      <c r="IL114" s="311"/>
      <c r="IM114" s="311"/>
      <c r="IN114" s="311"/>
      <c r="IO114" s="311"/>
      <c r="IP114" s="311"/>
      <c r="IQ114" s="311"/>
      <c r="IR114" s="311"/>
      <c r="IS114" s="311"/>
      <c r="IT114" s="311"/>
      <c r="IU114" s="311"/>
      <c r="IV114" s="311"/>
    </row>
    <row r="115" spans="1:256" s="324" customFormat="1" x14ac:dyDescent="0.25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11"/>
      <c r="DL115" s="311"/>
      <c r="DM115" s="311"/>
      <c r="DN115" s="311"/>
      <c r="DO115" s="311"/>
      <c r="DP115" s="311"/>
      <c r="DQ115" s="311"/>
      <c r="DR115" s="311"/>
      <c r="DS115" s="311"/>
      <c r="DT115" s="311"/>
      <c r="DU115" s="311"/>
      <c r="DV115" s="311"/>
      <c r="DW115" s="311"/>
      <c r="DX115" s="311"/>
      <c r="DY115" s="311"/>
      <c r="DZ115" s="311"/>
      <c r="EA115" s="311"/>
      <c r="EB115" s="311"/>
      <c r="EC115" s="311"/>
      <c r="ED115" s="311"/>
      <c r="EE115" s="311"/>
      <c r="EF115" s="311"/>
      <c r="EG115" s="311"/>
      <c r="EH115" s="311"/>
      <c r="EI115" s="311"/>
      <c r="EJ115" s="311"/>
      <c r="EK115" s="311"/>
      <c r="EL115" s="311"/>
      <c r="EM115" s="311"/>
      <c r="EN115" s="311"/>
      <c r="EO115" s="311"/>
      <c r="EP115" s="311"/>
      <c r="EQ115" s="311"/>
      <c r="ER115" s="311"/>
      <c r="ES115" s="311"/>
      <c r="ET115" s="311"/>
      <c r="EU115" s="311"/>
      <c r="EV115" s="311"/>
      <c r="EW115" s="311"/>
      <c r="EX115" s="311"/>
      <c r="EY115" s="311"/>
      <c r="EZ115" s="311"/>
      <c r="FA115" s="311"/>
      <c r="FB115" s="311"/>
      <c r="FC115" s="311"/>
      <c r="FD115" s="311"/>
      <c r="FE115" s="311"/>
      <c r="FF115" s="311"/>
      <c r="FG115" s="311"/>
      <c r="FH115" s="311"/>
      <c r="FI115" s="311"/>
      <c r="FJ115" s="311"/>
      <c r="FK115" s="311"/>
      <c r="FL115" s="311"/>
      <c r="FM115" s="311"/>
      <c r="FN115" s="311"/>
      <c r="FO115" s="311"/>
      <c r="FP115" s="311"/>
      <c r="FQ115" s="311"/>
      <c r="FR115" s="311"/>
      <c r="FS115" s="311"/>
      <c r="FT115" s="311"/>
      <c r="FU115" s="311"/>
      <c r="FV115" s="311"/>
      <c r="FW115" s="311"/>
      <c r="FX115" s="311"/>
      <c r="FY115" s="311"/>
      <c r="FZ115" s="311"/>
      <c r="GA115" s="311"/>
      <c r="GB115" s="311"/>
      <c r="GC115" s="311"/>
      <c r="GD115" s="311"/>
      <c r="GE115" s="311"/>
      <c r="GF115" s="311"/>
      <c r="GG115" s="311"/>
      <c r="GH115" s="311"/>
      <c r="GI115" s="311"/>
      <c r="GJ115" s="311"/>
      <c r="GK115" s="311"/>
      <c r="GL115" s="311"/>
      <c r="GM115" s="311"/>
      <c r="GN115" s="311"/>
      <c r="GO115" s="311"/>
      <c r="GP115" s="311"/>
      <c r="GQ115" s="311"/>
      <c r="GR115" s="311"/>
      <c r="GS115" s="311"/>
      <c r="GT115" s="311"/>
      <c r="GU115" s="311"/>
      <c r="GV115" s="311"/>
      <c r="GW115" s="311"/>
      <c r="GX115" s="311"/>
      <c r="GY115" s="311"/>
      <c r="GZ115" s="311"/>
      <c r="HA115" s="311"/>
      <c r="HB115" s="311"/>
      <c r="HC115" s="311"/>
      <c r="HD115" s="311"/>
      <c r="HE115" s="311"/>
      <c r="HF115" s="311"/>
      <c r="HG115" s="311"/>
      <c r="HH115" s="311"/>
      <c r="HI115" s="311"/>
      <c r="HJ115" s="311"/>
      <c r="HK115" s="311"/>
      <c r="HL115" s="311"/>
      <c r="HM115" s="311"/>
      <c r="HN115" s="311"/>
      <c r="HO115" s="311"/>
      <c r="HP115" s="311"/>
      <c r="HQ115" s="311"/>
      <c r="HR115" s="311"/>
      <c r="HS115" s="311"/>
      <c r="HT115" s="311"/>
      <c r="HU115" s="311"/>
      <c r="HV115" s="311"/>
      <c r="HW115" s="311"/>
      <c r="HX115" s="311"/>
      <c r="HY115" s="311"/>
      <c r="HZ115" s="311"/>
      <c r="IA115" s="311"/>
      <c r="IB115" s="311"/>
      <c r="IC115" s="311"/>
      <c r="ID115" s="311"/>
      <c r="IE115" s="311"/>
      <c r="IF115" s="311"/>
      <c r="IG115" s="311"/>
      <c r="IH115" s="311"/>
      <c r="II115" s="311"/>
      <c r="IJ115" s="311"/>
      <c r="IK115" s="311"/>
      <c r="IL115" s="311"/>
      <c r="IM115" s="311"/>
      <c r="IN115" s="311"/>
      <c r="IO115" s="311"/>
      <c r="IP115" s="311"/>
      <c r="IQ115" s="311"/>
      <c r="IR115" s="311"/>
      <c r="IS115" s="311"/>
      <c r="IT115" s="311"/>
      <c r="IU115" s="311"/>
      <c r="IV115" s="311"/>
    </row>
    <row r="116" spans="1:256" s="324" customFormat="1" x14ac:dyDescent="0.25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/>
      <c r="BY116" s="311"/>
      <c r="BZ116" s="311"/>
      <c r="CA116" s="311"/>
      <c r="CB116" s="311"/>
      <c r="CC116" s="311"/>
      <c r="CD116" s="311"/>
      <c r="CE116" s="311"/>
      <c r="CF116" s="311"/>
      <c r="CG116" s="311"/>
      <c r="CH116" s="311"/>
      <c r="CI116" s="311"/>
      <c r="CJ116" s="311"/>
      <c r="CK116" s="311"/>
      <c r="CL116" s="311"/>
      <c r="CM116" s="311"/>
      <c r="CN116" s="311"/>
      <c r="CO116" s="311"/>
      <c r="CP116" s="311"/>
      <c r="CQ116" s="311"/>
      <c r="CR116" s="311"/>
      <c r="CS116" s="311"/>
      <c r="CT116" s="311"/>
      <c r="CU116" s="311"/>
      <c r="CV116" s="311"/>
      <c r="CW116" s="311"/>
      <c r="CX116" s="311"/>
      <c r="CY116" s="311"/>
      <c r="CZ116" s="311"/>
      <c r="DA116" s="311"/>
      <c r="DB116" s="311"/>
      <c r="DC116" s="311"/>
      <c r="DD116" s="311"/>
      <c r="DE116" s="311"/>
      <c r="DF116" s="311"/>
      <c r="DG116" s="311"/>
      <c r="DH116" s="311"/>
      <c r="DI116" s="311"/>
      <c r="DJ116" s="311"/>
      <c r="DK116" s="311"/>
      <c r="DL116" s="311"/>
      <c r="DM116" s="311"/>
      <c r="DN116" s="311"/>
      <c r="DO116" s="311"/>
      <c r="DP116" s="311"/>
      <c r="DQ116" s="311"/>
      <c r="DR116" s="311"/>
      <c r="DS116" s="311"/>
      <c r="DT116" s="311"/>
      <c r="DU116" s="311"/>
      <c r="DV116" s="311"/>
      <c r="DW116" s="311"/>
      <c r="DX116" s="311"/>
      <c r="DY116" s="311"/>
      <c r="DZ116" s="311"/>
      <c r="EA116" s="311"/>
      <c r="EB116" s="311"/>
      <c r="EC116" s="311"/>
      <c r="ED116" s="311"/>
      <c r="EE116" s="311"/>
      <c r="EF116" s="311"/>
      <c r="EG116" s="311"/>
      <c r="EH116" s="311"/>
      <c r="EI116" s="311"/>
      <c r="EJ116" s="311"/>
      <c r="EK116" s="311"/>
      <c r="EL116" s="311"/>
      <c r="EM116" s="311"/>
      <c r="EN116" s="311"/>
      <c r="EO116" s="311"/>
      <c r="EP116" s="311"/>
      <c r="EQ116" s="311"/>
      <c r="ER116" s="311"/>
      <c r="ES116" s="311"/>
      <c r="ET116" s="311"/>
      <c r="EU116" s="311"/>
      <c r="EV116" s="311"/>
      <c r="EW116" s="311"/>
      <c r="EX116" s="311"/>
      <c r="EY116" s="311"/>
      <c r="EZ116" s="311"/>
      <c r="FA116" s="311"/>
      <c r="FB116" s="311"/>
      <c r="FC116" s="311"/>
      <c r="FD116" s="311"/>
      <c r="FE116" s="311"/>
      <c r="FF116" s="311"/>
      <c r="FG116" s="311"/>
      <c r="FH116" s="311"/>
      <c r="FI116" s="311"/>
      <c r="FJ116" s="311"/>
      <c r="FK116" s="311"/>
      <c r="FL116" s="311"/>
      <c r="FM116" s="311"/>
      <c r="FN116" s="311"/>
      <c r="FO116" s="311"/>
      <c r="FP116" s="311"/>
      <c r="FQ116" s="311"/>
      <c r="FR116" s="311"/>
      <c r="FS116" s="311"/>
      <c r="FT116" s="311"/>
      <c r="FU116" s="311"/>
      <c r="FV116" s="311"/>
      <c r="FW116" s="311"/>
      <c r="FX116" s="311"/>
      <c r="FY116" s="311"/>
      <c r="FZ116" s="311"/>
      <c r="GA116" s="311"/>
      <c r="GB116" s="311"/>
      <c r="GC116" s="311"/>
      <c r="GD116" s="311"/>
      <c r="GE116" s="311"/>
      <c r="GF116" s="311"/>
      <c r="GG116" s="311"/>
      <c r="GH116" s="311"/>
      <c r="GI116" s="311"/>
      <c r="GJ116" s="311"/>
      <c r="GK116" s="311"/>
      <c r="GL116" s="311"/>
      <c r="GM116" s="311"/>
      <c r="GN116" s="311"/>
      <c r="GO116" s="311"/>
      <c r="GP116" s="311"/>
      <c r="GQ116" s="311"/>
      <c r="GR116" s="311"/>
      <c r="GS116" s="311"/>
      <c r="GT116" s="311"/>
      <c r="GU116" s="311"/>
      <c r="GV116" s="311"/>
      <c r="GW116" s="311"/>
      <c r="GX116" s="311"/>
      <c r="GY116" s="311"/>
      <c r="GZ116" s="311"/>
      <c r="HA116" s="311"/>
      <c r="HB116" s="311"/>
      <c r="HC116" s="311"/>
      <c r="HD116" s="311"/>
      <c r="HE116" s="311"/>
      <c r="HF116" s="311"/>
      <c r="HG116" s="311"/>
      <c r="HH116" s="311"/>
      <c r="HI116" s="311"/>
      <c r="HJ116" s="311"/>
      <c r="HK116" s="311"/>
      <c r="HL116" s="311"/>
      <c r="HM116" s="311"/>
      <c r="HN116" s="311"/>
      <c r="HO116" s="311"/>
      <c r="HP116" s="311"/>
      <c r="HQ116" s="311"/>
      <c r="HR116" s="311"/>
      <c r="HS116" s="311"/>
      <c r="HT116" s="311"/>
      <c r="HU116" s="311"/>
      <c r="HV116" s="311"/>
      <c r="HW116" s="311"/>
      <c r="HX116" s="311"/>
      <c r="HY116" s="311"/>
      <c r="HZ116" s="311"/>
      <c r="IA116" s="311"/>
      <c r="IB116" s="311"/>
      <c r="IC116" s="311"/>
      <c r="ID116" s="311"/>
      <c r="IE116" s="311"/>
      <c r="IF116" s="311"/>
      <c r="IG116" s="311"/>
      <c r="IH116" s="311"/>
      <c r="II116" s="311"/>
      <c r="IJ116" s="311"/>
      <c r="IK116" s="311"/>
      <c r="IL116" s="311"/>
      <c r="IM116" s="311"/>
      <c r="IN116" s="311"/>
      <c r="IO116" s="311"/>
      <c r="IP116" s="311"/>
      <c r="IQ116" s="311"/>
      <c r="IR116" s="311"/>
      <c r="IS116" s="311"/>
      <c r="IT116" s="311"/>
      <c r="IU116" s="311"/>
      <c r="IV116" s="311"/>
    </row>
    <row r="117" spans="1:256" s="324" customFormat="1" x14ac:dyDescent="0.25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/>
      <c r="BY117" s="311"/>
      <c r="BZ117" s="311"/>
      <c r="CA117" s="311"/>
      <c r="CB117" s="311"/>
      <c r="CC117" s="311"/>
      <c r="CD117" s="311"/>
      <c r="CE117" s="311"/>
      <c r="CF117" s="311"/>
      <c r="CG117" s="311"/>
      <c r="CH117" s="311"/>
      <c r="CI117" s="311"/>
      <c r="CJ117" s="311"/>
      <c r="CK117" s="311"/>
      <c r="CL117" s="311"/>
      <c r="CM117" s="311"/>
      <c r="CN117" s="311"/>
      <c r="CO117" s="311"/>
      <c r="CP117" s="311"/>
      <c r="CQ117" s="311"/>
      <c r="CR117" s="311"/>
      <c r="CS117" s="311"/>
      <c r="CT117" s="311"/>
      <c r="CU117" s="311"/>
      <c r="CV117" s="311"/>
      <c r="CW117" s="311"/>
      <c r="CX117" s="311"/>
      <c r="CY117" s="311"/>
      <c r="CZ117" s="311"/>
      <c r="DA117" s="311"/>
      <c r="DB117" s="311"/>
      <c r="DC117" s="311"/>
      <c r="DD117" s="311"/>
      <c r="DE117" s="311"/>
      <c r="DF117" s="311"/>
      <c r="DG117" s="311"/>
      <c r="DH117" s="311"/>
      <c r="DI117" s="311"/>
      <c r="DJ117" s="311"/>
      <c r="DK117" s="311"/>
      <c r="DL117" s="311"/>
      <c r="DM117" s="311"/>
      <c r="DN117" s="311"/>
      <c r="DO117" s="311"/>
      <c r="DP117" s="311"/>
      <c r="DQ117" s="311"/>
      <c r="DR117" s="311"/>
      <c r="DS117" s="311"/>
      <c r="DT117" s="311"/>
      <c r="DU117" s="311"/>
      <c r="DV117" s="311"/>
      <c r="DW117" s="311"/>
      <c r="DX117" s="311"/>
      <c r="DY117" s="311"/>
      <c r="DZ117" s="311"/>
      <c r="EA117" s="311"/>
      <c r="EB117" s="311"/>
      <c r="EC117" s="311"/>
      <c r="ED117" s="311"/>
      <c r="EE117" s="311"/>
      <c r="EF117" s="311"/>
      <c r="EG117" s="311"/>
      <c r="EH117" s="311"/>
      <c r="EI117" s="311"/>
      <c r="EJ117" s="311"/>
      <c r="EK117" s="311"/>
      <c r="EL117" s="311"/>
      <c r="EM117" s="311"/>
      <c r="EN117" s="311"/>
      <c r="EO117" s="311"/>
      <c r="EP117" s="311"/>
      <c r="EQ117" s="311"/>
      <c r="ER117" s="311"/>
      <c r="ES117" s="311"/>
      <c r="ET117" s="311"/>
      <c r="EU117" s="311"/>
      <c r="EV117" s="311"/>
      <c r="EW117" s="311"/>
      <c r="EX117" s="311"/>
      <c r="EY117" s="311"/>
      <c r="EZ117" s="311"/>
      <c r="FA117" s="311"/>
      <c r="FB117" s="311"/>
      <c r="FC117" s="311"/>
      <c r="FD117" s="311"/>
      <c r="FE117" s="311"/>
      <c r="FF117" s="311"/>
      <c r="FG117" s="311"/>
      <c r="FH117" s="311"/>
      <c r="FI117" s="311"/>
      <c r="FJ117" s="311"/>
      <c r="FK117" s="311"/>
      <c r="FL117" s="311"/>
      <c r="FM117" s="311"/>
      <c r="FN117" s="311"/>
      <c r="FO117" s="311"/>
      <c r="FP117" s="311"/>
      <c r="FQ117" s="311"/>
      <c r="FR117" s="311"/>
      <c r="FS117" s="311"/>
      <c r="FT117" s="311"/>
      <c r="FU117" s="311"/>
      <c r="FV117" s="311"/>
      <c r="FW117" s="311"/>
      <c r="FX117" s="311"/>
      <c r="FY117" s="311"/>
      <c r="FZ117" s="311"/>
      <c r="GA117" s="311"/>
      <c r="GB117" s="311"/>
      <c r="GC117" s="311"/>
      <c r="GD117" s="311"/>
      <c r="GE117" s="311"/>
      <c r="GF117" s="311"/>
      <c r="GG117" s="311"/>
      <c r="GH117" s="311"/>
      <c r="GI117" s="311"/>
      <c r="GJ117" s="311"/>
      <c r="GK117" s="311"/>
      <c r="GL117" s="311"/>
      <c r="GM117" s="311"/>
      <c r="GN117" s="311"/>
      <c r="GO117" s="311"/>
      <c r="GP117" s="311"/>
      <c r="GQ117" s="311"/>
      <c r="GR117" s="311"/>
      <c r="GS117" s="311"/>
      <c r="GT117" s="311"/>
      <c r="GU117" s="311"/>
      <c r="GV117" s="311"/>
      <c r="GW117" s="311"/>
      <c r="GX117" s="311"/>
      <c r="GY117" s="311"/>
      <c r="GZ117" s="311"/>
      <c r="HA117" s="311"/>
      <c r="HB117" s="311"/>
      <c r="HC117" s="311"/>
      <c r="HD117" s="311"/>
      <c r="HE117" s="311"/>
      <c r="HF117" s="311"/>
      <c r="HG117" s="311"/>
      <c r="HH117" s="311"/>
      <c r="HI117" s="311"/>
      <c r="HJ117" s="311"/>
      <c r="HK117" s="311"/>
      <c r="HL117" s="311"/>
      <c r="HM117" s="311"/>
      <c r="HN117" s="311"/>
      <c r="HO117" s="311"/>
      <c r="HP117" s="311"/>
      <c r="HQ117" s="311"/>
      <c r="HR117" s="311"/>
      <c r="HS117" s="311"/>
      <c r="HT117" s="311"/>
      <c r="HU117" s="311"/>
      <c r="HV117" s="311"/>
      <c r="HW117" s="311"/>
      <c r="HX117" s="311"/>
      <c r="HY117" s="311"/>
      <c r="HZ117" s="311"/>
      <c r="IA117" s="311"/>
      <c r="IB117" s="311"/>
      <c r="IC117" s="311"/>
      <c r="ID117" s="311"/>
      <c r="IE117" s="311"/>
      <c r="IF117" s="311"/>
      <c r="IG117" s="311"/>
      <c r="IH117" s="311"/>
      <c r="II117" s="311"/>
      <c r="IJ117" s="311"/>
      <c r="IK117" s="311"/>
      <c r="IL117" s="311"/>
      <c r="IM117" s="311"/>
      <c r="IN117" s="311"/>
      <c r="IO117" s="311"/>
      <c r="IP117" s="311"/>
      <c r="IQ117" s="311"/>
      <c r="IR117" s="311"/>
      <c r="IS117" s="311"/>
      <c r="IT117" s="311"/>
      <c r="IU117" s="311"/>
      <c r="IV117" s="311"/>
    </row>
    <row r="118" spans="1:256" s="324" customFormat="1" x14ac:dyDescent="0.25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311"/>
      <c r="AH118" s="311"/>
      <c r="AI118" s="311"/>
      <c r="AJ118" s="311"/>
      <c r="AK118" s="311"/>
      <c r="AL118" s="311"/>
      <c r="AM118" s="311"/>
      <c r="AN118" s="311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1"/>
      <c r="AZ118" s="311"/>
      <c r="BA118" s="311"/>
      <c r="BB118" s="311"/>
      <c r="BC118" s="311"/>
      <c r="BD118" s="311"/>
      <c r="BE118" s="311"/>
      <c r="BF118" s="311"/>
      <c r="BG118" s="311"/>
      <c r="BH118" s="311"/>
      <c r="BI118" s="311"/>
      <c r="BJ118" s="311"/>
      <c r="BK118" s="311"/>
      <c r="BL118" s="311"/>
      <c r="BM118" s="311"/>
      <c r="BN118" s="311"/>
      <c r="BO118" s="311"/>
      <c r="BP118" s="311"/>
      <c r="BQ118" s="311"/>
      <c r="BR118" s="311"/>
      <c r="BS118" s="311"/>
      <c r="BT118" s="311"/>
      <c r="BU118" s="311"/>
      <c r="BV118" s="311"/>
      <c r="BW118" s="311"/>
      <c r="BX118" s="311"/>
      <c r="BY118" s="311"/>
      <c r="BZ118" s="311"/>
      <c r="CA118" s="311"/>
      <c r="CB118" s="311"/>
      <c r="CC118" s="311"/>
      <c r="CD118" s="311"/>
      <c r="CE118" s="311"/>
      <c r="CF118" s="311"/>
      <c r="CG118" s="311"/>
      <c r="CH118" s="311"/>
      <c r="CI118" s="311"/>
      <c r="CJ118" s="311"/>
      <c r="CK118" s="311"/>
      <c r="CL118" s="311"/>
      <c r="CM118" s="311"/>
      <c r="CN118" s="311"/>
      <c r="CO118" s="311"/>
      <c r="CP118" s="311"/>
      <c r="CQ118" s="311"/>
      <c r="CR118" s="311"/>
      <c r="CS118" s="311"/>
      <c r="CT118" s="311"/>
      <c r="CU118" s="311"/>
      <c r="CV118" s="311"/>
      <c r="CW118" s="311"/>
      <c r="CX118" s="311"/>
      <c r="CY118" s="311"/>
      <c r="CZ118" s="311"/>
      <c r="DA118" s="311"/>
      <c r="DB118" s="311"/>
      <c r="DC118" s="311"/>
      <c r="DD118" s="311"/>
      <c r="DE118" s="311"/>
      <c r="DF118" s="311"/>
      <c r="DG118" s="311"/>
      <c r="DH118" s="311"/>
      <c r="DI118" s="311"/>
      <c r="DJ118" s="311"/>
      <c r="DK118" s="311"/>
      <c r="DL118" s="311"/>
      <c r="DM118" s="311"/>
      <c r="DN118" s="311"/>
      <c r="DO118" s="311"/>
      <c r="DP118" s="311"/>
      <c r="DQ118" s="311"/>
      <c r="DR118" s="311"/>
      <c r="DS118" s="311"/>
      <c r="DT118" s="311"/>
      <c r="DU118" s="311"/>
      <c r="DV118" s="311"/>
      <c r="DW118" s="311"/>
      <c r="DX118" s="311"/>
      <c r="DY118" s="311"/>
      <c r="DZ118" s="311"/>
      <c r="EA118" s="311"/>
      <c r="EB118" s="311"/>
      <c r="EC118" s="311"/>
      <c r="ED118" s="311"/>
      <c r="EE118" s="311"/>
      <c r="EF118" s="311"/>
      <c r="EG118" s="311"/>
      <c r="EH118" s="311"/>
      <c r="EI118" s="311"/>
      <c r="EJ118" s="311"/>
      <c r="EK118" s="311"/>
      <c r="EL118" s="311"/>
      <c r="EM118" s="311"/>
      <c r="EN118" s="311"/>
      <c r="EO118" s="311"/>
      <c r="EP118" s="311"/>
      <c r="EQ118" s="311"/>
      <c r="ER118" s="311"/>
      <c r="ES118" s="311"/>
      <c r="ET118" s="311"/>
      <c r="EU118" s="311"/>
      <c r="EV118" s="311"/>
      <c r="EW118" s="311"/>
      <c r="EX118" s="311"/>
      <c r="EY118" s="311"/>
      <c r="EZ118" s="311"/>
      <c r="FA118" s="311"/>
      <c r="FB118" s="311"/>
      <c r="FC118" s="311"/>
      <c r="FD118" s="311"/>
      <c r="FE118" s="311"/>
      <c r="FF118" s="311"/>
      <c r="FG118" s="311"/>
      <c r="FH118" s="311"/>
      <c r="FI118" s="311"/>
      <c r="FJ118" s="311"/>
      <c r="FK118" s="311"/>
      <c r="FL118" s="311"/>
      <c r="FM118" s="311"/>
      <c r="FN118" s="311"/>
      <c r="FO118" s="311"/>
      <c r="FP118" s="311"/>
      <c r="FQ118" s="311"/>
      <c r="FR118" s="311"/>
      <c r="FS118" s="311"/>
      <c r="FT118" s="311"/>
      <c r="FU118" s="311"/>
      <c r="FV118" s="311"/>
      <c r="FW118" s="311"/>
      <c r="FX118" s="311"/>
      <c r="FY118" s="311"/>
      <c r="FZ118" s="311"/>
      <c r="GA118" s="311"/>
      <c r="GB118" s="311"/>
      <c r="GC118" s="311"/>
      <c r="GD118" s="311"/>
      <c r="GE118" s="311"/>
      <c r="GF118" s="311"/>
      <c r="GG118" s="311"/>
      <c r="GH118" s="311"/>
      <c r="GI118" s="311"/>
      <c r="GJ118" s="311"/>
      <c r="GK118" s="311"/>
      <c r="GL118" s="311"/>
      <c r="GM118" s="311"/>
      <c r="GN118" s="311"/>
      <c r="GO118" s="311"/>
      <c r="GP118" s="311"/>
      <c r="GQ118" s="311"/>
      <c r="GR118" s="311"/>
      <c r="GS118" s="311"/>
      <c r="GT118" s="311"/>
      <c r="GU118" s="311"/>
      <c r="GV118" s="311"/>
      <c r="GW118" s="311"/>
      <c r="GX118" s="311"/>
      <c r="GY118" s="311"/>
      <c r="GZ118" s="311"/>
      <c r="HA118" s="311"/>
      <c r="HB118" s="311"/>
      <c r="HC118" s="311"/>
      <c r="HD118" s="311"/>
      <c r="HE118" s="311"/>
      <c r="HF118" s="311"/>
      <c r="HG118" s="311"/>
      <c r="HH118" s="311"/>
      <c r="HI118" s="311"/>
      <c r="HJ118" s="311"/>
      <c r="HK118" s="311"/>
      <c r="HL118" s="311"/>
      <c r="HM118" s="311"/>
      <c r="HN118" s="311"/>
      <c r="HO118" s="311"/>
      <c r="HP118" s="311"/>
      <c r="HQ118" s="311"/>
      <c r="HR118" s="311"/>
      <c r="HS118" s="311"/>
      <c r="HT118" s="311"/>
      <c r="HU118" s="311"/>
      <c r="HV118" s="311"/>
      <c r="HW118" s="311"/>
      <c r="HX118" s="311"/>
      <c r="HY118" s="311"/>
      <c r="HZ118" s="311"/>
      <c r="IA118" s="311"/>
      <c r="IB118" s="311"/>
      <c r="IC118" s="311"/>
      <c r="ID118" s="311"/>
      <c r="IE118" s="311"/>
      <c r="IF118" s="311"/>
      <c r="IG118" s="311"/>
      <c r="IH118" s="311"/>
      <c r="II118" s="311"/>
      <c r="IJ118" s="311"/>
      <c r="IK118" s="311"/>
      <c r="IL118" s="311"/>
      <c r="IM118" s="311"/>
      <c r="IN118" s="311"/>
      <c r="IO118" s="311"/>
      <c r="IP118" s="311"/>
      <c r="IQ118" s="311"/>
      <c r="IR118" s="311"/>
      <c r="IS118" s="311"/>
      <c r="IT118" s="311"/>
      <c r="IU118" s="311"/>
      <c r="IV118" s="311"/>
    </row>
    <row r="119" spans="1:256" s="324" customFormat="1" x14ac:dyDescent="0.25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1"/>
      <c r="AZ119" s="311"/>
      <c r="BA119" s="311"/>
      <c r="BB119" s="311"/>
      <c r="BC119" s="311"/>
      <c r="BD119" s="311"/>
      <c r="BE119" s="311"/>
      <c r="BF119" s="311"/>
      <c r="BG119" s="311"/>
      <c r="BH119" s="311"/>
      <c r="BI119" s="311"/>
      <c r="BJ119" s="311"/>
      <c r="BK119" s="311"/>
      <c r="BL119" s="311"/>
      <c r="BM119" s="311"/>
      <c r="BN119" s="311"/>
      <c r="BO119" s="311"/>
      <c r="BP119" s="311"/>
      <c r="BQ119" s="311"/>
      <c r="BR119" s="311"/>
      <c r="BS119" s="311"/>
      <c r="BT119" s="311"/>
      <c r="BU119" s="311"/>
      <c r="BV119" s="311"/>
      <c r="BW119" s="311"/>
      <c r="BX119" s="311"/>
      <c r="BY119" s="311"/>
      <c r="BZ119" s="311"/>
      <c r="CA119" s="311"/>
      <c r="CB119" s="311"/>
      <c r="CC119" s="311"/>
      <c r="CD119" s="311"/>
      <c r="CE119" s="311"/>
      <c r="CF119" s="311"/>
      <c r="CG119" s="311"/>
      <c r="CH119" s="311"/>
      <c r="CI119" s="311"/>
      <c r="CJ119" s="311"/>
      <c r="CK119" s="311"/>
      <c r="CL119" s="311"/>
      <c r="CM119" s="311"/>
      <c r="CN119" s="311"/>
      <c r="CO119" s="311"/>
      <c r="CP119" s="311"/>
      <c r="CQ119" s="311"/>
      <c r="CR119" s="311"/>
      <c r="CS119" s="311"/>
      <c r="CT119" s="311"/>
      <c r="CU119" s="311"/>
      <c r="CV119" s="311"/>
      <c r="CW119" s="311"/>
      <c r="CX119" s="311"/>
      <c r="CY119" s="311"/>
      <c r="CZ119" s="311"/>
      <c r="DA119" s="311"/>
      <c r="DB119" s="311"/>
      <c r="DC119" s="311"/>
      <c r="DD119" s="311"/>
      <c r="DE119" s="311"/>
      <c r="DF119" s="311"/>
      <c r="DG119" s="311"/>
      <c r="DH119" s="311"/>
      <c r="DI119" s="311"/>
      <c r="DJ119" s="311"/>
      <c r="DK119" s="311"/>
      <c r="DL119" s="311"/>
      <c r="DM119" s="311"/>
      <c r="DN119" s="311"/>
      <c r="DO119" s="311"/>
      <c r="DP119" s="311"/>
      <c r="DQ119" s="311"/>
      <c r="DR119" s="311"/>
      <c r="DS119" s="311"/>
      <c r="DT119" s="311"/>
      <c r="DU119" s="311"/>
      <c r="DV119" s="311"/>
      <c r="DW119" s="311"/>
      <c r="DX119" s="311"/>
      <c r="DY119" s="311"/>
      <c r="DZ119" s="311"/>
      <c r="EA119" s="311"/>
      <c r="EB119" s="311"/>
      <c r="EC119" s="311"/>
      <c r="ED119" s="311"/>
      <c r="EE119" s="311"/>
      <c r="EF119" s="311"/>
      <c r="EG119" s="311"/>
      <c r="EH119" s="311"/>
      <c r="EI119" s="311"/>
      <c r="EJ119" s="311"/>
      <c r="EK119" s="311"/>
      <c r="EL119" s="311"/>
      <c r="EM119" s="311"/>
      <c r="EN119" s="311"/>
      <c r="EO119" s="311"/>
      <c r="EP119" s="311"/>
      <c r="EQ119" s="311"/>
      <c r="ER119" s="311"/>
      <c r="ES119" s="311"/>
      <c r="ET119" s="311"/>
      <c r="EU119" s="311"/>
      <c r="EV119" s="311"/>
      <c r="EW119" s="311"/>
      <c r="EX119" s="311"/>
      <c r="EY119" s="311"/>
      <c r="EZ119" s="311"/>
      <c r="FA119" s="311"/>
      <c r="FB119" s="311"/>
      <c r="FC119" s="311"/>
      <c r="FD119" s="311"/>
      <c r="FE119" s="311"/>
      <c r="FF119" s="311"/>
      <c r="FG119" s="311"/>
      <c r="FH119" s="311"/>
      <c r="FI119" s="311"/>
      <c r="FJ119" s="311"/>
      <c r="FK119" s="311"/>
      <c r="FL119" s="311"/>
      <c r="FM119" s="311"/>
      <c r="FN119" s="311"/>
      <c r="FO119" s="311"/>
      <c r="FP119" s="311"/>
      <c r="FQ119" s="311"/>
      <c r="FR119" s="311"/>
      <c r="FS119" s="311"/>
      <c r="FT119" s="311"/>
      <c r="FU119" s="311"/>
      <c r="FV119" s="311"/>
      <c r="FW119" s="311"/>
      <c r="FX119" s="311"/>
      <c r="FY119" s="311"/>
      <c r="FZ119" s="311"/>
      <c r="GA119" s="311"/>
      <c r="GB119" s="311"/>
      <c r="GC119" s="311"/>
      <c r="GD119" s="311"/>
      <c r="GE119" s="311"/>
      <c r="GF119" s="311"/>
      <c r="GG119" s="311"/>
      <c r="GH119" s="311"/>
      <c r="GI119" s="311"/>
      <c r="GJ119" s="311"/>
      <c r="GK119" s="311"/>
      <c r="GL119" s="311"/>
      <c r="GM119" s="311"/>
      <c r="GN119" s="311"/>
      <c r="GO119" s="311"/>
      <c r="GP119" s="311"/>
      <c r="GQ119" s="311"/>
      <c r="GR119" s="311"/>
      <c r="GS119" s="311"/>
      <c r="GT119" s="311"/>
      <c r="GU119" s="311"/>
      <c r="GV119" s="311"/>
      <c r="GW119" s="311"/>
      <c r="GX119" s="311"/>
      <c r="GY119" s="311"/>
      <c r="GZ119" s="311"/>
      <c r="HA119" s="311"/>
      <c r="HB119" s="311"/>
      <c r="HC119" s="311"/>
      <c r="HD119" s="311"/>
      <c r="HE119" s="311"/>
      <c r="HF119" s="311"/>
      <c r="HG119" s="311"/>
      <c r="HH119" s="311"/>
      <c r="HI119" s="311"/>
      <c r="HJ119" s="311"/>
      <c r="HK119" s="311"/>
      <c r="HL119" s="311"/>
      <c r="HM119" s="311"/>
      <c r="HN119" s="311"/>
      <c r="HO119" s="311"/>
      <c r="HP119" s="311"/>
      <c r="HQ119" s="311"/>
      <c r="HR119" s="311"/>
      <c r="HS119" s="311"/>
      <c r="HT119" s="311"/>
      <c r="HU119" s="311"/>
      <c r="HV119" s="311"/>
      <c r="HW119" s="311"/>
      <c r="HX119" s="311"/>
      <c r="HY119" s="311"/>
      <c r="HZ119" s="311"/>
      <c r="IA119" s="311"/>
      <c r="IB119" s="311"/>
      <c r="IC119" s="311"/>
      <c r="ID119" s="311"/>
      <c r="IE119" s="311"/>
      <c r="IF119" s="311"/>
      <c r="IG119" s="311"/>
      <c r="IH119" s="311"/>
      <c r="II119" s="311"/>
      <c r="IJ119" s="311"/>
      <c r="IK119" s="311"/>
      <c r="IL119" s="311"/>
      <c r="IM119" s="311"/>
      <c r="IN119" s="311"/>
      <c r="IO119" s="311"/>
      <c r="IP119" s="311"/>
      <c r="IQ119" s="311"/>
      <c r="IR119" s="311"/>
      <c r="IS119" s="311"/>
      <c r="IT119" s="311"/>
      <c r="IU119" s="311"/>
      <c r="IV119" s="311"/>
    </row>
    <row r="120" spans="1:256" s="324" customFormat="1" x14ac:dyDescent="0.25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311"/>
      <c r="AH120" s="311"/>
      <c r="AI120" s="311"/>
      <c r="AJ120" s="311"/>
      <c r="AK120" s="311"/>
      <c r="AL120" s="311"/>
      <c r="AM120" s="311"/>
      <c r="AN120" s="311"/>
      <c r="AO120" s="311"/>
      <c r="AP120" s="311"/>
      <c r="AQ120" s="311"/>
      <c r="AR120" s="311"/>
      <c r="AS120" s="311"/>
      <c r="AT120" s="311"/>
      <c r="AU120" s="311"/>
      <c r="AV120" s="311"/>
      <c r="AW120" s="311"/>
      <c r="AX120" s="311"/>
      <c r="AY120" s="311"/>
      <c r="AZ120" s="311"/>
      <c r="BA120" s="311"/>
      <c r="BB120" s="311"/>
      <c r="BC120" s="311"/>
      <c r="BD120" s="311"/>
      <c r="BE120" s="311"/>
      <c r="BF120" s="311"/>
      <c r="BG120" s="311"/>
      <c r="BH120" s="311"/>
      <c r="BI120" s="311"/>
      <c r="BJ120" s="311"/>
      <c r="BK120" s="311"/>
      <c r="BL120" s="311"/>
      <c r="BM120" s="311"/>
      <c r="BN120" s="311"/>
      <c r="BO120" s="311"/>
      <c r="BP120" s="311"/>
      <c r="BQ120" s="311"/>
      <c r="BR120" s="311"/>
      <c r="BS120" s="311"/>
      <c r="BT120" s="311"/>
      <c r="BU120" s="311"/>
      <c r="BV120" s="311"/>
      <c r="BW120" s="311"/>
      <c r="BX120" s="311"/>
      <c r="BY120" s="311"/>
      <c r="BZ120" s="311"/>
      <c r="CA120" s="311"/>
      <c r="CB120" s="311"/>
      <c r="CC120" s="311"/>
      <c r="CD120" s="311"/>
      <c r="CE120" s="311"/>
      <c r="CF120" s="311"/>
      <c r="CG120" s="311"/>
      <c r="CH120" s="311"/>
      <c r="CI120" s="311"/>
      <c r="CJ120" s="311"/>
      <c r="CK120" s="311"/>
      <c r="CL120" s="311"/>
      <c r="CM120" s="311"/>
      <c r="CN120" s="311"/>
      <c r="CO120" s="311"/>
      <c r="CP120" s="311"/>
      <c r="CQ120" s="311"/>
      <c r="CR120" s="311"/>
      <c r="CS120" s="311"/>
      <c r="CT120" s="311"/>
      <c r="CU120" s="311"/>
      <c r="CV120" s="311"/>
      <c r="CW120" s="311"/>
      <c r="CX120" s="311"/>
      <c r="CY120" s="311"/>
      <c r="CZ120" s="311"/>
      <c r="DA120" s="311"/>
      <c r="DB120" s="311"/>
      <c r="DC120" s="311"/>
      <c r="DD120" s="311"/>
      <c r="DE120" s="311"/>
      <c r="DF120" s="311"/>
      <c r="DG120" s="311"/>
      <c r="DH120" s="311"/>
      <c r="DI120" s="311"/>
      <c r="DJ120" s="311"/>
      <c r="DK120" s="311"/>
      <c r="DL120" s="311"/>
      <c r="DM120" s="311"/>
      <c r="DN120" s="311"/>
      <c r="DO120" s="311"/>
      <c r="DP120" s="311"/>
      <c r="DQ120" s="311"/>
      <c r="DR120" s="311"/>
      <c r="DS120" s="311"/>
      <c r="DT120" s="311"/>
      <c r="DU120" s="311"/>
      <c r="DV120" s="311"/>
      <c r="DW120" s="311"/>
      <c r="DX120" s="311"/>
      <c r="DY120" s="311"/>
      <c r="DZ120" s="311"/>
      <c r="EA120" s="311"/>
      <c r="EB120" s="311"/>
      <c r="EC120" s="311"/>
      <c r="ED120" s="311"/>
      <c r="EE120" s="311"/>
      <c r="EF120" s="311"/>
      <c r="EG120" s="311"/>
      <c r="EH120" s="311"/>
      <c r="EI120" s="311"/>
      <c r="EJ120" s="311"/>
      <c r="EK120" s="311"/>
      <c r="EL120" s="311"/>
      <c r="EM120" s="311"/>
      <c r="EN120" s="311"/>
      <c r="EO120" s="311"/>
      <c r="EP120" s="311"/>
      <c r="EQ120" s="311"/>
      <c r="ER120" s="311"/>
      <c r="ES120" s="311"/>
      <c r="ET120" s="311"/>
      <c r="EU120" s="311"/>
      <c r="EV120" s="311"/>
      <c r="EW120" s="311"/>
      <c r="EX120" s="311"/>
      <c r="EY120" s="311"/>
      <c r="EZ120" s="311"/>
      <c r="FA120" s="311"/>
      <c r="FB120" s="311"/>
      <c r="FC120" s="311"/>
      <c r="FD120" s="311"/>
      <c r="FE120" s="311"/>
      <c r="FF120" s="311"/>
      <c r="FG120" s="311"/>
      <c r="FH120" s="311"/>
      <c r="FI120" s="311"/>
      <c r="FJ120" s="311"/>
      <c r="FK120" s="311"/>
      <c r="FL120" s="311"/>
      <c r="FM120" s="311"/>
      <c r="FN120" s="311"/>
      <c r="FO120" s="311"/>
      <c r="FP120" s="311"/>
      <c r="FQ120" s="311"/>
      <c r="FR120" s="311"/>
      <c r="FS120" s="311"/>
      <c r="FT120" s="311"/>
      <c r="FU120" s="311"/>
      <c r="FV120" s="311"/>
      <c r="FW120" s="311"/>
      <c r="FX120" s="311"/>
      <c r="FY120" s="311"/>
      <c r="FZ120" s="311"/>
      <c r="GA120" s="311"/>
      <c r="GB120" s="311"/>
      <c r="GC120" s="311"/>
      <c r="GD120" s="311"/>
      <c r="GE120" s="311"/>
      <c r="GF120" s="311"/>
      <c r="GG120" s="311"/>
      <c r="GH120" s="311"/>
      <c r="GI120" s="311"/>
      <c r="GJ120" s="311"/>
      <c r="GK120" s="311"/>
      <c r="GL120" s="311"/>
      <c r="GM120" s="311"/>
      <c r="GN120" s="311"/>
      <c r="GO120" s="311"/>
      <c r="GP120" s="311"/>
      <c r="GQ120" s="311"/>
      <c r="GR120" s="311"/>
      <c r="GS120" s="311"/>
      <c r="GT120" s="311"/>
      <c r="GU120" s="311"/>
      <c r="GV120" s="311"/>
      <c r="GW120" s="311"/>
      <c r="GX120" s="311"/>
      <c r="GY120" s="311"/>
      <c r="GZ120" s="311"/>
      <c r="HA120" s="311"/>
      <c r="HB120" s="311"/>
      <c r="HC120" s="311"/>
      <c r="HD120" s="311"/>
      <c r="HE120" s="311"/>
      <c r="HF120" s="311"/>
      <c r="HG120" s="311"/>
      <c r="HH120" s="311"/>
      <c r="HI120" s="311"/>
      <c r="HJ120" s="311"/>
      <c r="HK120" s="311"/>
      <c r="HL120" s="311"/>
      <c r="HM120" s="311"/>
      <c r="HN120" s="311"/>
      <c r="HO120" s="311"/>
      <c r="HP120" s="311"/>
      <c r="HQ120" s="311"/>
      <c r="HR120" s="311"/>
      <c r="HS120" s="311"/>
      <c r="HT120" s="311"/>
      <c r="HU120" s="311"/>
      <c r="HV120" s="311"/>
      <c r="HW120" s="311"/>
      <c r="HX120" s="311"/>
      <c r="HY120" s="311"/>
      <c r="HZ120" s="311"/>
      <c r="IA120" s="311"/>
      <c r="IB120" s="311"/>
      <c r="IC120" s="311"/>
      <c r="ID120" s="311"/>
      <c r="IE120" s="311"/>
      <c r="IF120" s="311"/>
      <c r="IG120" s="311"/>
      <c r="IH120" s="311"/>
      <c r="II120" s="311"/>
      <c r="IJ120" s="311"/>
      <c r="IK120" s="311"/>
      <c r="IL120" s="311"/>
      <c r="IM120" s="311"/>
      <c r="IN120" s="311"/>
      <c r="IO120" s="311"/>
      <c r="IP120" s="311"/>
      <c r="IQ120" s="311"/>
      <c r="IR120" s="311"/>
      <c r="IS120" s="311"/>
      <c r="IT120" s="311"/>
      <c r="IU120" s="311"/>
      <c r="IV120" s="311"/>
    </row>
    <row r="121" spans="1:256" s="324" customFormat="1" x14ac:dyDescent="0.25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  <c r="AA121" s="311"/>
      <c r="AB121" s="311"/>
      <c r="AC121" s="311"/>
      <c r="AD121" s="311"/>
      <c r="AE121" s="311"/>
      <c r="AF121" s="311"/>
      <c r="AG121" s="311"/>
      <c r="AH121" s="311"/>
      <c r="AI121" s="311"/>
      <c r="AJ121" s="311"/>
      <c r="AK121" s="311"/>
      <c r="AL121" s="311"/>
      <c r="AM121" s="311"/>
      <c r="AN121" s="311"/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  <c r="BL121" s="311"/>
      <c r="BM121" s="311"/>
      <c r="BN121" s="311"/>
      <c r="BO121" s="311"/>
      <c r="BP121" s="311"/>
      <c r="BQ121" s="311"/>
      <c r="BR121" s="311"/>
      <c r="BS121" s="311"/>
      <c r="BT121" s="311"/>
      <c r="BU121" s="311"/>
      <c r="BV121" s="311"/>
      <c r="BW121" s="311"/>
      <c r="BX121" s="311"/>
      <c r="BY121" s="311"/>
      <c r="BZ121" s="311"/>
      <c r="CA121" s="311"/>
      <c r="CB121" s="311"/>
      <c r="CC121" s="311"/>
      <c r="CD121" s="311"/>
      <c r="CE121" s="311"/>
      <c r="CF121" s="311"/>
      <c r="CG121" s="311"/>
      <c r="CH121" s="311"/>
      <c r="CI121" s="311"/>
      <c r="CJ121" s="311"/>
      <c r="CK121" s="311"/>
      <c r="CL121" s="311"/>
      <c r="CM121" s="311"/>
      <c r="CN121" s="311"/>
      <c r="CO121" s="311"/>
      <c r="CP121" s="311"/>
      <c r="CQ121" s="311"/>
      <c r="CR121" s="311"/>
      <c r="CS121" s="311"/>
      <c r="CT121" s="311"/>
      <c r="CU121" s="311"/>
      <c r="CV121" s="311"/>
      <c r="CW121" s="311"/>
      <c r="CX121" s="311"/>
      <c r="CY121" s="311"/>
      <c r="CZ121" s="311"/>
      <c r="DA121" s="311"/>
      <c r="DB121" s="311"/>
      <c r="DC121" s="311"/>
      <c r="DD121" s="311"/>
      <c r="DE121" s="311"/>
      <c r="DF121" s="311"/>
      <c r="DG121" s="311"/>
      <c r="DH121" s="311"/>
      <c r="DI121" s="311"/>
      <c r="DJ121" s="311"/>
      <c r="DK121" s="311"/>
      <c r="DL121" s="311"/>
      <c r="DM121" s="311"/>
      <c r="DN121" s="311"/>
      <c r="DO121" s="311"/>
      <c r="DP121" s="311"/>
      <c r="DQ121" s="311"/>
      <c r="DR121" s="311"/>
      <c r="DS121" s="311"/>
      <c r="DT121" s="311"/>
      <c r="DU121" s="311"/>
      <c r="DV121" s="311"/>
      <c r="DW121" s="311"/>
      <c r="DX121" s="311"/>
      <c r="DY121" s="311"/>
      <c r="DZ121" s="311"/>
      <c r="EA121" s="311"/>
      <c r="EB121" s="311"/>
      <c r="EC121" s="311"/>
      <c r="ED121" s="311"/>
      <c r="EE121" s="311"/>
      <c r="EF121" s="311"/>
      <c r="EG121" s="311"/>
      <c r="EH121" s="311"/>
      <c r="EI121" s="311"/>
      <c r="EJ121" s="311"/>
      <c r="EK121" s="311"/>
      <c r="EL121" s="311"/>
      <c r="EM121" s="311"/>
      <c r="EN121" s="311"/>
      <c r="EO121" s="311"/>
      <c r="EP121" s="311"/>
      <c r="EQ121" s="311"/>
      <c r="ER121" s="311"/>
      <c r="ES121" s="311"/>
      <c r="ET121" s="311"/>
      <c r="EU121" s="311"/>
      <c r="EV121" s="311"/>
      <c r="EW121" s="311"/>
      <c r="EX121" s="311"/>
      <c r="EY121" s="311"/>
      <c r="EZ121" s="311"/>
      <c r="FA121" s="311"/>
      <c r="FB121" s="311"/>
      <c r="FC121" s="311"/>
      <c r="FD121" s="311"/>
      <c r="FE121" s="311"/>
      <c r="FF121" s="311"/>
      <c r="FG121" s="311"/>
      <c r="FH121" s="311"/>
      <c r="FI121" s="311"/>
      <c r="FJ121" s="311"/>
      <c r="FK121" s="311"/>
      <c r="FL121" s="311"/>
      <c r="FM121" s="311"/>
      <c r="FN121" s="311"/>
      <c r="FO121" s="311"/>
      <c r="FP121" s="311"/>
      <c r="FQ121" s="311"/>
      <c r="FR121" s="311"/>
      <c r="FS121" s="311"/>
      <c r="FT121" s="311"/>
      <c r="FU121" s="311"/>
      <c r="FV121" s="311"/>
      <c r="FW121" s="311"/>
      <c r="FX121" s="311"/>
      <c r="FY121" s="311"/>
      <c r="FZ121" s="311"/>
      <c r="GA121" s="311"/>
      <c r="GB121" s="311"/>
      <c r="GC121" s="311"/>
      <c r="GD121" s="311"/>
      <c r="GE121" s="311"/>
      <c r="GF121" s="311"/>
      <c r="GG121" s="311"/>
      <c r="GH121" s="311"/>
      <c r="GI121" s="311"/>
      <c r="GJ121" s="311"/>
      <c r="GK121" s="311"/>
      <c r="GL121" s="311"/>
      <c r="GM121" s="311"/>
      <c r="GN121" s="311"/>
      <c r="GO121" s="311"/>
      <c r="GP121" s="311"/>
      <c r="GQ121" s="311"/>
      <c r="GR121" s="311"/>
      <c r="GS121" s="311"/>
      <c r="GT121" s="311"/>
      <c r="GU121" s="311"/>
      <c r="GV121" s="311"/>
      <c r="GW121" s="311"/>
      <c r="GX121" s="311"/>
      <c r="GY121" s="311"/>
      <c r="GZ121" s="311"/>
      <c r="HA121" s="311"/>
      <c r="HB121" s="311"/>
      <c r="HC121" s="311"/>
      <c r="HD121" s="311"/>
      <c r="HE121" s="311"/>
      <c r="HF121" s="311"/>
      <c r="HG121" s="311"/>
      <c r="HH121" s="311"/>
      <c r="HI121" s="311"/>
      <c r="HJ121" s="311"/>
      <c r="HK121" s="311"/>
      <c r="HL121" s="311"/>
      <c r="HM121" s="311"/>
      <c r="HN121" s="311"/>
      <c r="HO121" s="311"/>
      <c r="HP121" s="311"/>
      <c r="HQ121" s="311"/>
      <c r="HR121" s="311"/>
      <c r="HS121" s="311"/>
      <c r="HT121" s="311"/>
      <c r="HU121" s="311"/>
      <c r="HV121" s="311"/>
      <c r="HW121" s="311"/>
      <c r="HX121" s="311"/>
      <c r="HY121" s="311"/>
      <c r="HZ121" s="311"/>
      <c r="IA121" s="311"/>
      <c r="IB121" s="311"/>
      <c r="IC121" s="311"/>
      <c r="ID121" s="311"/>
      <c r="IE121" s="311"/>
      <c r="IF121" s="311"/>
      <c r="IG121" s="311"/>
      <c r="IH121" s="311"/>
      <c r="II121" s="311"/>
      <c r="IJ121" s="311"/>
      <c r="IK121" s="311"/>
      <c r="IL121" s="311"/>
      <c r="IM121" s="311"/>
      <c r="IN121" s="311"/>
      <c r="IO121" s="311"/>
      <c r="IP121" s="311"/>
      <c r="IQ121" s="311"/>
      <c r="IR121" s="311"/>
      <c r="IS121" s="311"/>
      <c r="IT121" s="311"/>
      <c r="IU121" s="311"/>
      <c r="IV121" s="311"/>
    </row>
    <row r="122" spans="1:256" s="324" customFormat="1" x14ac:dyDescent="0.25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1"/>
      <c r="AZ122" s="311"/>
      <c r="BA122" s="311"/>
      <c r="BB122" s="311"/>
      <c r="BC122" s="311"/>
      <c r="BD122" s="311"/>
      <c r="BE122" s="311"/>
      <c r="BF122" s="311"/>
      <c r="BG122" s="311"/>
      <c r="BH122" s="311"/>
      <c r="BI122" s="311"/>
      <c r="BJ122" s="311"/>
      <c r="BK122" s="311"/>
      <c r="BL122" s="311"/>
      <c r="BM122" s="311"/>
      <c r="BN122" s="311"/>
      <c r="BO122" s="311"/>
      <c r="BP122" s="311"/>
      <c r="BQ122" s="311"/>
      <c r="BR122" s="311"/>
      <c r="BS122" s="311"/>
      <c r="BT122" s="311"/>
      <c r="BU122" s="311"/>
      <c r="BV122" s="311"/>
      <c r="BW122" s="311"/>
      <c r="BX122" s="311"/>
      <c r="BY122" s="311"/>
      <c r="BZ122" s="311"/>
      <c r="CA122" s="311"/>
      <c r="CB122" s="311"/>
      <c r="CC122" s="311"/>
      <c r="CD122" s="311"/>
      <c r="CE122" s="311"/>
      <c r="CF122" s="311"/>
      <c r="CG122" s="311"/>
      <c r="CH122" s="311"/>
      <c r="CI122" s="311"/>
      <c r="CJ122" s="311"/>
      <c r="CK122" s="311"/>
      <c r="CL122" s="311"/>
      <c r="CM122" s="311"/>
      <c r="CN122" s="311"/>
      <c r="CO122" s="311"/>
      <c r="CP122" s="311"/>
      <c r="CQ122" s="311"/>
      <c r="CR122" s="311"/>
      <c r="CS122" s="311"/>
      <c r="CT122" s="311"/>
      <c r="CU122" s="311"/>
      <c r="CV122" s="311"/>
      <c r="CW122" s="311"/>
      <c r="CX122" s="311"/>
      <c r="CY122" s="311"/>
      <c r="CZ122" s="311"/>
      <c r="DA122" s="311"/>
      <c r="DB122" s="311"/>
      <c r="DC122" s="311"/>
      <c r="DD122" s="311"/>
      <c r="DE122" s="311"/>
      <c r="DF122" s="311"/>
      <c r="DG122" s="311"/>
      <c r="DH122" s="311"/>
      <c r="DI122" s="311"/>
      <c r="DJ122" s="311"/>
      <c r="DK122" s="311"/>
      <c r="DL122" s="311"/>
      <c r="DM122" s="311"/>
      <c r="DN122" s="311"/>
      <c r="DO122" s="311"/>
      <c r="DP122" s="311"/>
      <c r="DQ122" s="311"/>
      <c r="DR122" s="311"/>
      <c r="DS122" s="311"/>
      <c r="DT122" s="311"/>
      <c r="DU122" s="311"/>
      <c r="DV122" s="311"/>
      <c r="DW122" s="311"/>
      <c r="DX122" s="311"/>
      <c r="DY122" s="311"/>
      <c r="DZ122" s="311"/>
      <c r="EA122" s="311"/>
      <c r="EB122" s="311"/>
      <c r="EC122" s="311"/>
      <c r="ED122" s="311"/>
      <c r="EE122" s="311"/>
      <c r="EF122" s="311"/>
      <c r="EG122" s="311"/>
      <c r="EH122" s="311"/>
      <c r="EI122" s="311"/>
      <c r="EJ122" s="311"/>
      <c r="EK122" s="311"/>
      <c r="EL122" s="311"/>
      <c r="EM122" s="311"/>
      <c r="EN122" s="311"/>
      <c r="EO122" s="311"/>
      <c r="EP122" s="311"/>
      <c r="EQ122" s="311"/>
      <c r="ER122" s="311"/>
      <c r="ES122" s="311"/>
      <c r="ET122" s="311"/>
      <c r="EU122" s="311"/>
      <c r="EV122" s="311"/>
      <c r="EW122" s="311"/>
      <c r="EX122" s="311"/>
      <c r="EY122" s="311"/>
      <c r="EZ122" s="311"/>
      <c r="FA122" s="311"/>
      <c r="FB122" s="311"/>
      <c r="FC122" s="311"/>
      <c r="FD122" s="311"/>
      <c r="FE122" s="311"/>
      <c r="FF122" s="311"/>
      <c r="FG122" s="311"/>
      <c r="FH122" s="311"/>
      <c r="FI122" s="311"/>
      <c r="FJ122" s="311"/>
      <c r="FK122" s="311"/>
      <c r="FL122" s="311"/>
      <c r="FM122" s="311"/>
      <c r="FN122" s="311"/>
      <c r="FO122" s="311"/>
      <c r="FP122" s="311"/>
      <c r="FQ122" s="311"/>
      <c r="FR122" s="311"/>
      <c r="FS122" s="311"/>
      <c r="FT122" s="311"/>
      <c r="FU122" s="311"/>
      <c r="FV122" s="311"/>
      <c r="FW122" s="311"/>
      <c r="FX122" s="311"/>
      <c r="FY122" s="311"/>
      <c r="FZ122" s="311"/>
      <c r="GA122" s="311"/>
      <c r="GB122" s="311"/>
      <c r="GC122" s="311"/>
      <c r="GD122" s="311"/>
      <c r="GE122" s="311"/>
      <c r="GF122" s="311"/>
      <c r="GG122" s="311"/>
      <c r="GH122" s="311"/>
      <c r="GI122" s="311"/>
      <c r="GJ122" s="311"/>
      <c r="GK122" s="311"/>
      <c r="GL122" s="311"/>
      <c r="GM122" s="311"/>
      <c r="GN122" s="311"/>
      <c r="GO122" s="311"/>
      <c r="GP122" s="311"/>
      <c r="GQ122" s="311"/>
      <c r="GR122" s="311"/>
      <c r="GS122" s="311"/>
      <c r="GT122" s="311"/>
      <c r="GU122" s="311"/>
      <c r="GV122" s="311"/>
      <c r="GW122" s="311"/>
      <c r="GX122" s="311"/>
      <c r="GY122" s="311"/>
      <c r="GZ122" s="311"/>
      <c r="HA122" s="311"/>
      <c r="HB122" s="311"/>
      <c r="HC122" s="311"/>
      <c r="HD122" s="311"/>
      <c r="HE122" s="311"/>
      <c r="HF122" s="311"/>
      <c r="HG122" s="311"/>
      <c r="HH122" s="311"/>
      <c r="HI122" s="311"/>
      <c r="HJ122" s="311"/>
      <c r="HK122" s="311"/>
      <c r="HL122" s="311"/>
      <c r="HM122" s="311"/>
      <c r="HN122" s="311"/>
      <c r="HO122" s="311"/>
      <c r="HP122" s="311"/>
      <c r="HQ122" s="311"/>
      <c r="HR122" s="311"/>
      <c r="HS122" s="311"/>
      <c r="HT122" s="311"/>
      <c r="HU122" s="311"/>
      <c r="HV122" s="311"/>
      <c r="HW122" s="311"/>
      <c r="HX122" s="311"/>
      <c r="HY122" s="311"/>
      <c r="HZ122" s="311"/>
      <c r="IA122" s="311"/>
      <c r="IB122" s="311"/>
      <c r="IC122" s="311"/>
      <c r="ID122" s="311"/>
      <c r="IE122" s="311"/>
      <c r="IF122" s="311"/>
      <c r="IG122" s="311"/>
      <c r="IH122" s="311"/>
      <c r="II122" s="311"/>
      <c r="IJ122" s="311"/>
      <c r="IK122" s="311"/>
      <c r="IL122" s="311"/>
      <c r="IM122" s="311"/>
      <c r="IN122" s="311"/>
      <c r="IO122" s="311"/>
      <c r="IP122" s="311"/>
      <c r="IQ122" s="311"/>
      <c r="IR122" s="311"/>
      <c r="IS122" s="311"/>
      <c r="IT122" s="311"/>
      <c r="IU122" s="311"/>
      <c r="IV122" s="311"/>
    </row>
    <row r="123" spans="1:256" s="324" customFormat="1" x14ac:dyDescent="0.25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311"/>
      <c r="AH123" s="311"/>
      <c r="AI123" s="311"/>
      <c r="AJ123" s="311"/>
      <c r="AK123" s="311"/>
      <c r="AL123" s="311"/>
      <c r="AM123" s="311"/>
      <c r="AN123" s="311"/>
      <c r="AO123" s="311"/>
      <c r="AP123" s="311"/>
      <c r="AQ123" s="311"/>
      <c r="AR123" s="311"/>
      <c r="AS123" s="311"/>
      <c r="AT123" s="311"/>
      <c r="AU123" s="311"/>
      <c r="AV123" s="311"/>
      <c r="AW123" s="311"/>
      <c r="AX123" s="311"/>
      <c r="AY123" s="311"/>
      <c r="AZ123" s="311"/>
      <c r="BA123" s="311"/>
      <c r="BB123" s="311"/>
      <c r="BC123" s="311"/>
      <c r="BD123" s="311"/>
      <c r="BE123" s="311"/>
      <c r="BF123" s="311"/>
      <c r="BG123" s="311"/>
      <c r="BH123" s="311"/>
      <c r="BI123" s="311"/>
      <c r="BJ123" s="311"/>
      <c r="BK123" s="311"/>
      <c r="BL123" s="311"/>
      <c r="BM123" s="311"/>
      <c r="BN123" s="311"/>
      <c r="BO123" s="311"/>
      <c r="BP123" s="311"/>
      <c r="BQ123" s="311"/>
      <c r="BR123" s="311"/>
      <c r="BS123" s="311"/>
      <c r="BT123" s="311"/>
      <c r="BU123" s="311"/>
      <c r="BV123" s="311"/>
      <c r="BW123" s="311"/>
      <c r="BX123" s="311"/>
      <c r="BY123" s="311"/>
      <c r="BZ123" s="311"/>
      <c r="CA123" s="311"/>
      <c r="CB123" s="311"/>
      <c r="CC123" s="311"/>
      <c r="CD123" s="311"/>
      <c r="CE123" s="311"/>
      <c r="CF123" s="311"/>
      <c r="CG123" s="311"/>
      <c r="CH123" s="311"/>
      <c r="CI123" s="311"/>
      <c r="CJ123" s="311"/>
      <c r="CK123" s="311"/>
      <c r="CL123" s="311"/>
      <c r="CM123" s="311"/>
      <c r="CN123" s="311"/>
      <c r="CO123" s="311"/>
      <c r="CP123" s="311"/>
      <c r="CQ123" s="311"/>
      <c r="CR123" s="311"/>
      <c r="CS123" s="311"/>
      <c r="CT123" s="311"/>
      <c r="CU123" s="311"/>
      <c r="CV123" s="311"/>
      <c r="CW123" s="311"/>
      <c r="CX123" s="311"/>
      <c r="CY123" s="311"/>
      <c r="CZ123" s="311"/>
      <c r="DA123" s="311"/>
      <c r="DB123" s="311"/>
      <c r="DC123" s="311"/>
      <c r="DD123" s="311"/>
      <c r="DE123" s="311"/>
      <c r="DF123" s="311"/>
      <c r="DG123" s="311"/>
      <c r="DH123" s="311"/>
      <c r="DI123" s="311"/>
      <c r="DJ123" s="311"/>
      <c r="DK123" s="311"/>
      <c r="DL123" s="311"/>
      <c r="DM123" s="311"/>
      <c r="DN123" s="311"/>
      <c r="DO123" s="311"/>
      <c r="DP123" s="311"/>
      <c r="DQ123" s="311"/>
      <c r="DR123" s="311"/>
      <c r="DS123" s="311"/>
      <c r="DT123" s="311"/>
      <c r="DU123" s="311"/>
      <c r="DV123" s="311"/>
      <c r="DW123" s="311"/>
      <c r="DX123" s="311"/>
      <c r="DY123" s="311"/>
      <c r="DZ123" s="311"/>
      <c r="EA123" s="311"/>
      <c r="EB123" s="311"/>
      <c r="EC123" s="311"/>
      <c r="ED123" s="311"/>
      <c r="EE123" s="311"/>
      <c r="EF123" s="311"/>
      <c r="EG123" s="311"/>
      <c r="EH123" s="311"/>
      <c r="EI123" s="311"/>
      <c r="EJ123" s="311"/>
      <c r="EK123" s="311"/>
      <c r="EL123" s="311"/>
      <c r="EM123" s="311"/>
      <c r="EN123" s="311"/>
      <c r="EO123" s="311"/>
      <c r="EP123" s="311"/>
      <c r="EQ123" s="311"/>
      <c r="ER123" s="311"/>
      <c r="ES123" s="311"/>
      <c r="ET123" s="311"/>
      <c r="EU123" s="311"/>
      <c r="EV123" s="311"/>
      <c r="EW123" s="311"/>
      <c r="EX123" s="311"/>
      <c r="EY123" s="311"/>
      <c r="EZ123" s="311"/>
      <c r="FA123" s="311"/>
      <c r="FB123" s="311"/>
      <c r="FC123" s="311"/>
      <c r="FD123" s="311"/>
      <c r="FE123" s="311"/>
      <c r="FF123" s="311"/>
      <c r="FG123" s="311"/>
      <c r="FH123" s="311"/>
      <c r="FI123" s="311"/>
      <c r="FJ123" s="311"/>
      <c r="FK123" s="311"/>
      <c r="FL123" s="311"/>
      <c r="FM123" s="311"/>
      <c r="FN123" s="311"/>
      <c r="FO123" s="311"/>
      <c r="FP123" s="311"/>
      <c r="FQ123" s="311"/>
      <c r="FR123" s="311"/>
      <c r="FS123" s="311"/>
      <c r="FT123" s="311"/>
      <c r="FU123" s="311"/>
      <c r="FV123" s="311"/>
      <c r="FW123" s="311"/>
      <c r="FX123" s="311"/>
      <c r="FY123" s="311"/>
      <c r="FZ123" s="311"/>
      <c r="GA123" s="311"/>
      <c r="GB123" s="311"/>
      <c r="GC123" s="311"/>
      <c r="GD123" s="311"/>
      <c r="GE123" s="311"/>
      <c r="GF123" s="311"/>
      <c r="GG123" s="311"/>
      <c r="GH123" s="311"/>
      <c r="GI123" s="311"/>
      <c r="GJ123" s="311"/>
      <c r="GK123" s="311"/>
      <c r="GL123" s="311"/>
      <c r="GM123" s="311"/>
      <c r="GN123" s="311"/>
      <c r="GO123" s="311"/>
      <c r="GP123" s="311"/>
      <c r="GQ123" s="311"/>
      <c r="GR123" s="311"/>
      <c r="GS123" s="311"/>
      <c r="GT123" s="311"/>
      <c r="GU123" s="311"/>
      <c r="GV123" s="311"/>
      <c r="GW123" s="311"/>
      <c r="GX123" s="311"/>
      <c r="GY123" s="311"/>
      <c r="GZ123" s="311"/>
      <c r="HA123" s="311"/>
      <c r="HB123" s="311"/>
      <c r="HC123" s="311"/>
      <c r="HD123" s="311"/>
      <c r="HE123" s="311"/>
      <c r="HF123" s="311"/>
      <c r="HG123" s="311"/>
      <c r="HH123" s="311"/>
      <c r="HI123" s="311"/>
      <c r="HJ123" s="311"/>
      <c r="HK123" s="311"/>
      <c r="HL123" s="311"/>
      <c r="HM123" s="311"/>
      <c r="HN123" s="311"/>
      <c r="HO123" s="311"/>
      <c r="HP123" s="311"/>
      <c r="HQ123" s="311"/>
      <c r="HR123" s="311"/>
      <c r="HS123" s="311"/>
      <c r="HT123" s="311"/>
      <c r="HU123" s="311"/>
      <c r="HV123" s="311"/>
      <c r="HW123" s="311"/>
      <c r="HX123" s="311"/>
      <c r="HY123" s="311"/>
      <c r="HZ123" s="311"/>
      <c r="IA123" s="311"/>
      <c r="IB123" s="311"/>
      <c r="IC123" s="311"/>
      <c r="ID123" s="311"/>
      <c r="IE123" s="311"/>
      <c r="IF123" s="311"/>
      <c r="IG123" s="311"/>
      <c r="IH123" s="311"/>
      <c r="II123" s="311"/>
      <c r="IJ123" s="311"/>
      <c r="IK123" s="311"/>
      <c r="IL123" s="311"/>
      <c r="IM123" s="311"/>
      <c r="IN123" s="311"/>
      <c r="IO123" s="311"/>
      <c r="IP123" s="311"/>
      <c r="IQ123" s="311"/>
      <c r="IR123" s="311"/>
      <c r="IS123" s="311"/>
      <c r="IT123" s="311"/>
      <c r="IU123" s="311"/>
      <c r="IV123" s="311"/>
    </row>
    <row r="124" spans="1:256" s="324" customFormat="1" x14ac:dyDescent="0.25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11"/>
      <c r="DL124" s="311"/>
      <c r="DM124" s="311"/>
      <c r="DN124" s="311"/>
      <c r="DO124" s="311"/>
      <c r="DP124" s="311"/>
      <c r="DQ124" s="311"/>
      <c r="DR124" s="311"/>
      <c r="DS124" s="311"/>
      <c r="DT124" s="311"/>
      <c r="DU124" s="311"/>
      <c r="DV124" s="311"/>
      <c r="DW124" s="311"/>
      <c r="DX124" s="311"/>
      <c r="DY124" s="311"/>
      <c r="DZ124" s="311"/>
      <c r="EA124" s="311"/>
      <c r="EB124" s="311"/>
      <c r="EC124" s="311"/>
      <c r="ED124" s="311"/>
      <c r="EE124" s="311"/>
      <c r="EF124" s="311"/>
      <c r="EG124" s="311"/>
      <c r="EH124" s="311"/>
      <c r="EI124" s="311"/>
      <c r="EJ124" s="311"/>
      <c r="EK124" s="311"/>
      <c r="EL124" s="311"/>
      <c r="EM124" s="311"/>
      <c r="EN124" s="311"/>
      <c r="EO124" s="311"/>
      <c r="EP124" s="311"/>
      <c r="EQ124" s="311"/>
      <c r="ER124" s="311"/>
      <c r="ES124" s="311"/>
      <c r="ET124" s="311"/>
      <c r="EU124" s="311"/>
      <c r="EV124" s="311"/>
      <c r="EW124" s="311"/>
      <c r="EX124" s="311"/>
      <c r="EY124" s="311"/>
      <c r="EZ124" s="311"/>
      <c r="FA124" s="311"/>
      <c r="FB124" s="311"/>
      <c r="FC124" s="311"/>
      <c r="FD124" s="311"/>
      <c r="FE124" s="311"/>
      <c r="FF124" s="311"/>
      <c r="FG124" s="311"/>
      <c r="FH124" s="311"/>
      <c r="FI124" s="311"/>
      <c r="FJ124" s="311"/>
      <c r="FK124" s="311"/>
      <c r="FL124" s="311"/>
      <c r="FM124" s="311"/>
      <c r="FN124" s="311"/>
      <c r="FO124" s="311"/>
      <c r="FP124" s="311"/>
      <c r="FQ124" s="311"/>
      <c r="FR124" s="311"/>
      <c r="FS124" s="311"/>
      <c r="FT124" s="311"/>
      <c r="FU124" s="311"/>
      <c r="FV124" s="311"/>
      <c r="FW124" s="311"/>
      <c r="FX124" s="311"/>
      <c r="FY124" s="311"/>
      <c r="FZ124" s="311"/>
      <c r="GA124" s="311"/>
      <c r="GB124" s="311"/>
      <c r="GC124" s="311"/>
      <c r="GD124" s="311"/>
      <c r="GE124" s="311"/>
      <c r="GF124" s="311"/>
      <c r="GG124" s="311"/>
      <c r="GH124" s="311"/>
      <c r="GI124" s="311"/>
      <c r="GJ124" s="311"/>
      <c r="GK124" s="311"/>
      <c r="GL124" s="311"/>
      <c r="GM124" s="311"/>
      <c r="GN124" s="311"/>
      <c r="GO124" s="311"/>
      <c r="GP124" s="311"/>
      <c r="GQ124" s="311"/>
      <c r="GR124" s="311"/>
      <c r="GS124" s="311"/>
      <c r="GT124" s="311"/>
      <c r="GU124" s="311"/>
      <c r="GV124" s="311"/>
      <c r="GW124" s="311"/>
      <c r="GX124" s="311"/>
      <c r="GY124" s="311"/>
      <c r="GZ124" s="311"/>
      <c r="HA124" s="311"/>
      <c r="HB124" s="311"/>
      <c r="HC124" s="311"/>
      <c r="HD124" s="311"/>
      <c r="HE124" s="311"/>
      <c r="HF124" s="311"/>
      <c r="HG124" s="311"/>
      <c r="HH124" s="311"/>
      <c r="HI124" s="311"/>
      <c r="HJ124" s="311"/>
      <c r="HK124" s="311"/>
      <c r="HL124" s="311"/>
      <c r="HM124" s="311"/>
      <c r="HN124" s="311"/>
      <c r="HO124" s="311"/>
      <c r="HP124" s="311"/>
      <c r="HQ124" s="311"/>
      <c r="HR124" s="311"/>
      <c r="HS124" s="311"/>
      <c r="HT124" s="311"/>
      <c r="HU124" s="311"/>
      <c r="HV124" s="311"/>
      <c r="HW124" s="311"/>
      <c r="HX124" s="311"/>
      <c r="HY124" s="311"/>
      <c r="HZ124" s="311"/>
      <c r="IA124" s="311"/>
      <c r="IB124" s="311"/>
      <c r="IC124" s="311"/>
      <c r="ID124" s="311"/>
      <c r="IE124" s="311"/>
      <c r="IF124" s="311"/>
      <c r="IG124" s="311"/>
      <c r="IH124" s="311"/>
      <c r="II124" s="311"/>
      <c r="IJ124" s="311"/>
      <c r="IK124" s="311"/>
      <c r="IL124" s="311"/>
      <c r="IM124" s="311"/>
      <c r="IN124" s="311"/>
      <c r="IO124" s="311"/>
      <c r="IP124" s="311"/>
      <c r="IQ124" s="311"/>
      <c r="IR124" s="311"/>
      <c r="IS124" s="311"/>
      <c r="IT124" s="311"/>
      <c r="IU124" s="311"/>
      <c r="IV124" s="311"/>
    </row>
    <row r="125" spans="1:256" s="324" customFormat="1" x14ac:dyDescent="0.25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1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1"/>
      <c r="AZ125" s="311"/>
      <c r="BA125" s="311"/>
      <c r="BB125" s="311"/>
      <c r="BC125" s="311"/>
      <c r="BD125" s="311"/>
      <c r="BE125" s="311"/>
      <c r="BF125" s="311"/>
      <c r="BG125" s="311"/>
      <c r="BH125" s="311"/>
      <c r="BI125" s="311"/>
      <c r="BJ125" s="311"/>
      <c r="BK125" s="311"/>
      <c r="BL125" s="311"/>
      <c r="BM125" s="311"/>
      <c r="BN125" s="311"/>
      <c r="BO125" s="311"/>
      <c r="BP125" s="311"/>
      <c r="BQ125" s="311"/>
      <c r="BR125" s="311"/>
      <c r="BS125" s="311"/>
      <c r="BT125" s="311"/>
      <c r="BU125" s="311"/>
      <c r="BV125" s="311"/>
      <c r="BW125" s="311"/>
      <c r="BX125" s="311"/>
      <c r="BY125" s="311"/>
      <c r="BZ125" s="311"/>
      <c r="CA125" s="311"/>
      <c r="CB125" s="311"/>
      <c r="CC125" s="311"/>
      <c r="CD125" s="311"/>
      <c r="CE125" s="311"/>
      <c r="CF125" s="311"/>
      <c r="CG125" s="311"/>
      <c r="CH125" s="311"/>
      <c r="CI125" s="311"/>
      <c r="CJ125" s="311"/>
      <c r="CK125" s="311"/>
      <c r="CL125" s="311"/>
      <c r="CM125" s="311"/>
      <c r="CN125" s="311"/>
      <c r="CO125" s="311"/>
      <c r="CP125" s="311"/>
      <c r="CQ125" s="311"/>
      <c r="CR125" s="311"/>
      <c r="CS125" s="311"/>
      <c r="CT125" s="311"/>
      <c r="CU125" s="311"/>
      <c r="CV125" s="311"/>
      <c r="CW125" s="311"/>
      <c r="CX125" s="311"/>
      <c r="CY125" s="311"/>
      <c r="CZ125" s="311"/>
      <c r="DA125" s="311"/>
      <c r="DB125" s="311"/>
      <c r="DC125" s="311"/>
      <c r="DD125" s="311"/>
      <c r="DE125" s="311"/>
      <c r="DF125" s="311"/>
      <c r="DG125" s="311"/>
      <c r="DH125" s="311"/>
      <c r="DI125" s="311"/>
      <c r="DJ125" s="311"/>
      <c r="DK125" s="311"/>
      <c r="DL125" s="311"/>
      <c r="DM125" s="311"/>
      <c r="DN125" s="311"/>
      <c r="DO125" s="311"/>
      <c r="DP125" s="311"/>
      <c r="DQ125" s="311"/>
      <c r="DR125" s="311"/>
      <c r="DS125" s="311"/>
      <c r="DT125" s="311"/>
      <c r="DU125" s="311"/>
      <c r="DV125" s="311"/>
      <c r="DW125" s="311"/>
      <c r="DX125" s="311"/>
      <c r="DY125" s="311"/>
      <c r="DZ125" s="311"/>
      <c r="EA125" s="311"/>
      <c r="EB125" s="311"/>
      <c r="EC125" s="311"/>
      <c r="ED125" s="311"/>
      <c r="EE125" s="311"/>
      <c r="EF125" s="311"/>
      <c r="EG125" s="311"/>
      <c r="EH125" s="311"/>
      <c r="EI125" s="311"/>
      <c r="EJ125" s="311"/>
      <c r="EK125" s="311"/>
      <c r="EL125" s="311"/>
      <c r="EM125" s="311"/>
      <c r="EN125" s="311"/>
      <c r="EO125" s="311"/>
      <c r="EP125" s="311"/>
      <c r="EQ125" s="311"/>
      <c r="ER125" s="311"/>
      <c r="ES125" s="311"/>
      <c r="ET125" s="311"/>
      <c r="EU125" s="311"/>
      <c r="EV125" s="311"/>
      <c r="EW125" s="311"/>
      <c r="EX125" s="311"/>
      <c r="EY125" s="311"/>
      <c r="EZ125" s="311"/>
      <c r="FA125" s="311"/>
      <c r="FB125" s="311"/>
      <c r="FC125" s="311"/>
      <c r="FD125" s="311"/>
      <c r="FE125" s="311"/>
      <c r="FF125" s="311"/>
      <c r="FG125" s="311"/>
      <c r="FH125" s="311"/>
      <c r="FI125" s="311"/>
      <c r="FJ125" s="311"/>
      <c r="FK125" s="311"/>
      <c r="FL125" s="311"/>
      <c r="FM125" s="311"/>
      <c r="FN125" s="311"/>
      <c r="FO125" s="311"/>
      <c r="FP125" s="311"/>
      <c r="FQ125" s="311"/>
      <c r="FR125" s="311"/>
      <c r="FS125" s="311"/>
      <c r="FT125" s="311"/>
      <c r="FU125" s="311"/>
      <c r="FV125" s="311"/>
      <c r="FW125" s="311"/>
      <c r="FX125" s="311"/>
      <c r="FY125" s="311"/>
      <c r="FZ125" s="311"/>
      <c r="GA125" s="311"/>
      <c r="GB125" s="311"/>
      <c r="GC125" s="311"/>
      <c r="GD125" s="311"/>
      <c r="GE125" s="311"/>
      <c r="GF125" s="311"/>
      <c r="GG125" s="311"/>
      <c r="GH125" s="311"/>
      <c r="GI125" s="311"/>
      <c r="GJ125" s="311"/>
      <c r="GK125" s="311"/>
      <c r="GL125" s="311"/>
      <c r="GM125" s="311"/>
      <c r="GN125" s="311"/>
      <c r="GO125" s="311"/>
      <c r="GP125" s="311"/>
      <c r="GQ125" s="311"/>
      <c r="GR125" s="311"/>
      <c r="GS125" s="311"/>
      <c r="GT125" s="311"/>
      <c r="GU125" s="311"/>
      <c r="GV125" s="311"/>
      <c r="GW125" s="311"/>
      <c r="GX125" s="311"/>
      <c r="GY125" s="311"/>
      <c r="GZ125" s="311"/>
      <c r="HA125" s="311"/>
      <c r="HB125" s="311"/>
      <c r="HC125" s="311"/>
      <c r="HD125" s="311"/>
      <c r="HE125" s="311"/>
      <c r="HF125" s="311"/>
      <c r="HG125" s="311"/>
      <c r="HH125" s="311"/>
      <c r="HI125" s="311"/>
      <c r="HJ125" s="311"/>
      <c r="HK125" s="311"/>
      <c r="HL125" s="311"/>
      <c r="HM125" s="311"/>
      <c r="HN125" s="311"/>
      <c r="HO125" s="311"/>
      <c r="HP125" s="311"/>
      <c r="HQ125" s="311"/>
      <c r="HR125" s="311"/>
      <c r="HS125" s="311"/>
      <c r="HT125" s="311"/>
      <c r="HU125" s="311"/>
      <c r="HV125" s="311"/>
      <c r="HW125" s="311"/>
      <c r="HX125" s="311"/>
      <c r="HY125" s="311"/>
      <c r="HZ125" s="311"/>
      <c r="IA125" s="311"/>
      <c r="IB125" s="311"/>
      <c r="IC125" s="311"/>
      <c r="ID125" s="311"/>
      <c r="IE125" s="311"/>
      <c r="IF125" s="311"/>
      <c r="IG125" s="311"/>
      <c r="IH125" s="311"/>
      <c r="II125" s="311"/>
      <c r="IJ125" s="311"/>
      <c r="IK125" s="311"/>
      <c r="IL125" s="311"/>
      <c r="IM125" s="311"/>
      <c r="IN125" s="311"/>
      <c r="IO125" s="311"/>
      <c r="IP125" s="311"/>
      <c r="IQ125" s="311"/>
      <c r="IR125" s="311"/>
      <c r="IS125" s="311"/>
      <c r="IT125" s="311"/>
      <c r="IU125" s="311"/>
      <c r="IV125" s="311"/>
    </row>
    <row r="126" spans="1:256" s="324" customFormat="1" x14ac:dyDescent="0.25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1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1"/>
      <c r="AZ126" s="311"/>
      <c r="BA126" s="311"/>
      <c r="BB126" s="311"/>
      <c r="BC126" s="311"/>
      <c r="BD126" s="311"/>
      <c r="BE126" s="311"/>
      <c r="BF126" s="311"/>
      <c r="BG126" s="311"/>
      <c r="BH126" s="311"/>
      <c r="BI126" s="311"/>
      <c r="BJ126" s="311"/>
      <c r="BK126" s="311"/>
      <c r="BL126" s="311"/>
      <c r="BM126" s="311"/>
      <c r="BN126" s="311"/>
      <c r="BO126" s="311"/>
      <c r="BP126" s="311"/>
      <c r="BQ126" s="311"/>
      <c r="BR126" s="311"/>
      <c r="BS126" s="311"/>
      <c r="BT126" s="311"/>
      <c r="BU126" s="311"/>
      <c r="BV126" s="311"/>
      <c r="BW126" s="311"/>
      <c r="BX126" s="311"/>
      <c r="BY126" s="311"/>
      <c r="BZ126" s="311"/>
      <c r="CA126" s="311"/>
      <c r="CB126" s="311"/>
      <c r="CC126" s="311"/>
      <c r="CD126" s="311"/>
      <c r="CE126" s="311"/>
      <c r="CF126" s="311"/>
      <c r="CG126" s="311"/>
      <c r="CH126" s="311"/>
      <c r="CI126" s="311"/>
      <c r="CJ126" s="311"/>
      <c r="CK126" s="311"/>
      <c r="CL126" s="311"/>
      <c r="CM126" s="311"/>
      <c r="CN126" s="311"/>
      <c r="CO126" s="311"/>
      <c r="CP126" s="311"/>
      <c r="CQ126" s="311"/>
      <c r="CR126" s="311"/>
      <c r="CS126" s="311"/>
      <c r="CT126" s="311"/>
      <c r="CU126" s="311"/>
      <c r="CV126" s="311"/>
      <c r="CW126" s="311"/>
      <c r="CX126" s="311"/>
      <c r="CY126" s="311"/>
      <c r="CZ126" s="311"/>
      <c r="DA126" s="311"/>
      <c r="DB126" s="311"/>
      <c r="DC126" s="311"/>
      <c r="DD126" s="311"/>
      <c r="DE126" s="311"/>
      <c r="DF126" s="311"/>
      <c r="DG126" s="311"/>
      <c r="DH126" s="311"/>
      <c r="DI126" s="311"/>
      <c r="DJ126" s="311"/>
      <c r="DK126" s="311"/>
      <c r="DL126" s="311"/>
      <c r="DM126" s="311"/>
      <c r="DN126" s="311"/>
      <c r="DO126" s="311"/>
      <c r="DP126" s="311"/>
      <c r="DQ126" s="311"/>
      <c r="DR126" s="311"/>
      <c r="DS126" s="311"/>
      <c r="DT126" s="311"/>
      <c r="DU126" s="311"/>
      <c r="DV126" s="311"/>
      <c r="DW126" s="311"/>
      <c r="DX126" s="311"/>
      <c r="DY126" s="311"/>
      <c r="DZ126" s="311"/>
      <c r="EA126" s="311"/>
      <c r="EB126" s="311"/>
      <c r="EC126" s="311"/>
      <c r="ED126" s="311"/>
      <c r="EE126" s="311"/>
      <c r="EF126" s="311"/>
      <c r="EG126" s="311"/>
      <c r="EH126" s="311"/>
      <c r="EI126" s="311"/>
      <c r="EJ126" s="311"/>
      <c r="EK126" s="311"/>
      <c r="EL126" s="311"/>
      <c r="EM126" s="311"/>
      <c r="EN126" s="311"/>
      <c r="EO126" s="311"/>
      <c r="EP126" s="311"/>
      <c r="EQ126" s="311"/>
      <c r="ER126" s="311"/>
      <c r="ES126" s="311"/>
      <c r="ET126" s="311"/>
      <c r="EU126" s="311"/>
      <c r="EV126" s="311"/>
      <c r="EW126" s="311"/>
      <c r="EX126" s="311"/>
      <c r="EY126" s="311"/>
      <c r="EZ126" s="311"/>
      <c r="FA126" s="311"/>
      <c r="FB126" s="311"/>
      <c r="FC126" s="311"/>
      <c r="FD126" s="311"/>
      <c r="FE126" s="311"/>
      <c r="FF126" s="311"/>
      <c r="FG126" s="311"/>
      <c r="FH126" s="311"/>
      <c r="FI126" s="311"/>
      <c r="FJ126" s="311"/>
      <c r="FK126" s="311"/>
      <c r="FL126" s="311"/>
      <c r="FM126" s="311"/>
      <c r="FN126" s="311"/>
      <c r="FO126" s="311"/>
      <c r="FP126" s="311"/>
      <c r="FQ126" s="311"/>
      <c r="FR126" s="311"/>
      <c r="FS126" s="311"/>
      <c r="FT126" s="311"/>
      <c r="FU126" s="311"/>
      <c r="FV126" s="311"/>
      <c r="FW126" s="311"/>
      <c r="FX126" s="311"/>
      <c r="FY126" s="311"/>
      <c r="FZ126" s="311"/>
      <c r="GA126" s="311"/>
      <c r="GB126" s="311"/>
      <c r="GC126" s="311"/>
      <c r="GD126" s="311"/>
      <c r="GE126" s="311"/>
      <c r="GF126" s="311"/>
      <c r="GG126" s="311"/>
      <c r="GH126" s="311"/>
      <c r="GI126" s="311"/>
      <c r="GJ126" s="311"/>
      <c r="GK126" s="311"/>
      <c r="GL126" s="311"/>
      <c r="GM126" s="311"/>
      <c r="GN126" s="311"/>
      <c r="GO126" s="311"/>
      <c r="GP126" s="311"/>
      <c r="GQ126" s="311"/>
      <c r="GR126" s="311"/>
      <c r="GS126" s="311"/>
      <c r="GT126" s="311"/>
      <c r="GU126" s="311"/>
      <c r="GV126" s="311"/>
      <c r="GW126" s="311"/>
      <c r="GX126" s="311"/>
      <c r="GY126" s="311"/>
      <c r="GZ126" s="311"/>
      <c r="HA126" s="311"/>
      <c r="HB126" s="311"/>
      <c r="HC126" s="311"/>
      <c r="HD126" s="311"/>
      <c r="HE126" s="311"/>
      <c r="HF126" s="311"/>
      <c r="HG126" s="311"/>
      <c r="HH126" s="311"/>
      <c r="HI126" s="311"/>
      <c r="HJ126" s="311"/>
      <c r="HK126" s="311"/>
      <c r="HL126" s="311"/>
      <c r="HM126" s="311"/>
      <c r="HN126" s="311"/>
      <c r="HO126" s="311"/>
      <c r="HP126" s="311"/>
      <c r="HQ126" s="311"/>
      <c r="HR126" s="311"/>
      <c r="HS126" s="311"/>
      <c r="HT126" s="311"/>
      <c r="HU126" s="311"/>
      <c r="HV126" s="311"/>
      <c r="HW126" s="311"/>
      <c r="HX126" s="311"/>
      <c r="HY126" s="311"/>
      <c r="HZ126" s="311"/>
      <c r="IA126" s="311"/>
      <c r="IB126" s="311"/>
      <c r="IC126" s="311"/>
      <c r="ID126" s="311"/>
      <c r="IE126" s="311"/>
      <c r="IF126" s="311"/>
      <c r="IG126" s="311"/>
      <c r="IH126" s="311"/>
      <c r="II126" s="311"/>
      <c r="IJ126" s="311"/>
      <c r="IK126" s="311"/>
      <c r="IL126" s="311"/>
      <c r="IM126" s="311"/>
      <c r="IN126" s="311"/>
      <c r="IO126" s="311"/>
      <c r="IP126" s="311"/>
      <c r="IQ126" s="311"/>
      <c r="IR126" s="311"/>
      <c r="IS126" s="311"/>
      <c r="IT126" s="311"/>
      <c r="IU126" s="311"/>
      <c r="IV126" s="311"/>
    </row>
    <row r="127" spans="1:256" s="324" customFormat="1" x14ac:dyDescent="0.25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11"/>
      <c r="AH127" s="311"/>
      <c r="AI127" s="311"/>
      <c r="AJ127" s="311"/>
      <c r="AK127" s="311"/>
      <c r="AL127" s="311"/>
      <c r="AM127" s="311"/>
      <c r="AN127" s="311"/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  <c r="BL127" s="311"/>
      <c r="BM127" s="311"/>
      <c r="BN127" s="311"/>
      <c r="BO127" s="311"/>
      <c r="BP127" s="311"/>
      <c r="BQ127" s="311"/>
      <c r="BR127" s="311"/>
      <c r="BS127" s="311"/>
      <c r="BT127" s="311"/>
      <c r="BU127" s="311"/>
      <c r="BV127" s="311"/>
      <c r="BW127" s="311"/>
      <c r="BX127" s="311"/>
      <c r="BY127" s="311"/>
      <c r="BZ127" s="311"/>
      <c r="CA127" s="311"/>
      <c r="CB127" s="311"/>
      <c r="CC127" s="311"/>
      <c r="CD127" s="311"/>
      <c r="CE127" s="311"/>
      <c r="CF127" s="311"/>
      <c r="CG127" s="311"/>
      <c r="CH127" s="311"/>
      <c r="CI127" s="311"/>
      <c r="CJ127" s="311"/>
      <c r="CK127" s="311"/>
      <c r="CL127" s="311"/>
      <c r="CM127" s="311"/>
      <c r="CN127" s="311"/>
      <c r="CO127" s="311"/>
      <c r="CP127" s="311"/>
      <c r="CQ127" s="311"/>
      <c r="CR127" s="311"/>
      <c r="CS127" s="311"/>
      <c r="CT127" s="311"/>
      <c r="CU127" s="311"/>
      <c r="CV127" s="311"/>
      <c r="CW127" s="311"/>
      <c r="CX127" s="311"/>
      <c r="CY127" s="311"/>
      <c r="CZ127" s="311"/>
      <c r="DA127" s="311"/>
      <c r="DB127" s="311"/>
      <c r="DC127" s="311"/>
      <c r="DD127" s="311"/>
      <c r="DE127" s="311"/>
      <c r="DF127" s="311"/>
      <c r="DG127" s="311"/>
      <c r="DH127" s="311"/>
      <c r="DI127" s="311"/>
      <c r="DJ127" s="311"/>
      <c r="DK127" s="311"/>
      <c r="DL127" s="311"/>
      <c r="DM127" s="311"/>
      <c r="DN127" s="311"/>
      <c r="DO127" s="311"/>
      <c r="DP127" s="311"/>
      <c r="DQ127" s="311"/>
      <c r="DR127" s="311"/>
      <c r="DS127" s="311"/>
      <c r="DT127" s="311"/>
      <c r="DU127" s="311"/>
      <c r="DV127" s="311"/>
      <c r="DW127" s="311"/>
      <c r="DX127" s="311"/>
      <c r="DY127" s="311"/>
      <c r="DZ127" s="311"/>
      <c r="EA127" s="311"/>
      <c r="EB127" s="311"/>
      <c r="EC127" s="311"/>
      <c r="ED127" s="311"/>
      <c r="EE127" s="311"/>
      <c r="EF127" s="311"/>
      <c r="EG127" s="311"/>
      <c r="EH127" s="311"/>
      <c r="EI127" s="311"/>
      <c r="EJ127" s="311"/>
      <c r="EK127" s="311"/>
      <c r="EL127" s="311"/>
      <c r="EM127" s="311"/>
      <c r="EN127" s="311"/>
      <c r="EO127" s="311"/>
      <c r="EP127" s="311"/>
      <c r="EQ127" s="311"/>
      <c r="ER127" s="311"/>
      <c r="ES127" s="311"/>
      <c r="ET127" s="311"/>
      <c r="EU127" s="311"/>
      <c r="EV127" s="311"/>
      <c r="EW127" s="311"/>
      <c r="EX127" s="311"/>
      <c r="EY127" s="311"/>
      <c r="EZ127" s="311"/>
      <c r="FA127" s="311"/>
      <c r="FB127" s="311"/>
      <c r="FC127" s="311"/>
      <c r="FD127" s="311"/>
      <c r="FE127" s="311"/>
      <c r="FF127" s="311"/>
      <c r="FG127" s="311"/>
      <c r="FH127" s="311"/>
      <c r="FI127" s="311"/>
      <c r="FJ127" s="311"/>
      <c r="FK127" s="311"/>
      <c r="FL127" s="311"/>
      <c r="FM127" s="311"/>
      <c r="FN127" s="311"/>
      <c r="FO127" s="311"/>
      <c r="FP127" s="311"/>
      <c r="FQ127" s="311"/>
      <c r="FR127" s="311"/>
      <c r="FS127" s="311"/>
      <c r="FT127" s="311"/>
      <c r="FU127" s="311"/>
      <c r="FV127" s="311"/>
      <c r="FW127" s="311"/>
      <c r="FX127" s="311"/>
      <c r="FY127" s="311"/>
      <c r="FZ127" s="311"/>
      <c r="GA127" s="311"/>
      <c r="GB127" s="311"/>
      <c r="GC127" s="311"/>
      <c r="GD127" s="311"/>
      <c r="GE127" s="311"/>
      <c r="GF127" s="311"/>
      <c r="GG127" s="311"/>
      <c r="GH127" s="311"/>
      <c r="GI127" s="311"/>
      <c r="GJ127" s="311"/>
      <c r="GK127" s="311"/>
      <c r="GL127" s="311"/>
      <c r="GM127" s="311"/>
      <c r="GN127" s="311"/>
      <c r="GO127" s="311"/>
      <c r="GP127" s="311"/>
      <c r="GQ127" s="311"/>
      <c r="GR127" s="311"/>
      <c r="GS127" s="311"/>
      <c r="GT127" s="311"/>
      <c r="GU127" s="311"/>
      <c r="GV127" s="311"/>
      <c r="GW127" s="311"/>
      <c r="GX127" s="311"/>
      <c r="GY127" s="311"/>
      <c r="GZ127" s="311"/>
      <c r="HA127" s="311"/>
      <c r="HB127" s="311"/>
      <c r="HC127" s="311"/>
      <c r="HD127" s="311"/>
      <c r="HE127" s="311"/>
      <c r="HF127" s="311"/>
      <c r="HG127" s="311"/>
      <c r="HH127" s="311"/>
      <c r="HI127" s="311"/>
      <c r="HJ127" s="311"/>
      <c r="HK127" s="311"/>
      <c r="HL127" s="311"/>
      <c r="HM127" s="311"/>
      <c r="HN127" s="311"/>
      <c r="HO127" s="311"/>
      <c r="HP127" s="311"/>
      <c r="HQ127" s="311"/>
      <c r="HR127" s="311"/>
      <c r="HS127" s="311"/>
      <c r="HT127" s="311"/>
      <c r="HU127" s="311"/>
      <c r="HV127" s="311"/>
      <c r="HW127" s="311"/>
      <c r="HX127" s="311"/>
      <c r="HY127" s="311"/>
      <c r="HZ127" s="311"/>
      <c r="IA127" s="311"/>
      <c r="IB127" s="311"/>
      <c r="IC127" s="311"/>
      <c r="ID127" s="311"/>
      <c r="IE127" s="311"/>
      <c r="IF127" s="311"/>
      <c r="IG127" s="311"/>
      <c r="IH127" s="311"/>
      <c r="II127" s="311"/>
      <c r="IJ127" s="311"/>
      <c r="IK127" s="311"/>
      <c r="IL127" s="311"/>
      <c r="IM127" s="311"/>
      <c r="IN127" s="311"/>
      <c r="IO127" s="311"/>
      <c r="IP127" s="311"/>
      <c r="IQ127" s="311"/>
      <c r="IR127" s="311"/>
      <c r="IS127" s="311"/>
      <c r="IT127" s="311"/>
      <c r="IU127" s="311"/>
      <c r="IV127" s="311"/>
    </row>
    <row r="128" spans="1:256" s="324" customFormat="1" x14ac:dyDescent="0.25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1"/>
      <c r="AS128" s="311"/>
      <c r="AT128" s="311"/>
      <c r="AU128" s="311"/>
      <c r="AV128" s="311"/>
      <c r="AW128" s="311"/>
      <c r="AX128" s="311"/>
      <c r="AY128" s="311"/>
      <c r="AZ128" s="311"/>
      <c r="BA128" s="311"/>
      <c r="BB128" s="311"/>
      <c r="BC128" s="311"/>
      <c r="BD128" s="311"/>
      <c r="BE128" s="311"/>
      <c r="BF128" s="311"/>
      <c r="BG128" s="311"/>
      <c r="BH128" s="311"/>
      <c r="BI128" s="311"/>
      <c r="BJ128" s="311"/>
      <c r="BK128" s="311"/>
      <c r="BL128" s="311"/>
      <c r="BM128" s="311"/>
      <c r="BN128" s="311"/>
      <c r="BO128" s="311"/>
      <c r="BP128" s="311"/>
      <c r="BQ128" s="311"/>
      <c r="BR128" s="311"/>
      <c r="BS128" s="311"/>
      <c r="BT128" s="311"/>
      <c r="BU128" s="311"/>
      <c r="BV128" s="311"/>
      <c r="BW128" s="311"/>
      <c r="BX128" s="311"/>
      <c r="BY128" s="311"/>
      <c r="BZ128" s="311"/>
      <c r="CA128" s="311"/>
      <c r="CB128" s="311"/>
      <c r="CC128" s="311"/>
      <c r="CD128" s="311"/>
      <c r="CE128" s="311"/>
      <c r="CF128" s="311"/>
      <c r="CG128" s="311"/>
      <c r="CH128" s="311"/>
      <c r="CI128" s="311"/>
      <c r="CJ128" s="311"/>
      <c r="CK128" s="311"/>
      <c r="CL128" s="311"/>
      <c r="CM128" s="311"/>
      <c r="CN128" s="311"/>
      <c r="CO128" s="311"/>
      <c r="CP128" s="311"/>
      <c r="CQ128" s="311"/>
      <c r="CR128" s="311"/>
      <c r="CS128" s="311"/>
      <c r="CT128" s="311"/>
      <c r="CU128" s="311"/>
      <c r="CV128" s="311"/>
      <c r="CW128" s="311"/>
      <c r="CX128" s="311"/>
      <c r="CY128" s="311"/>
      <c r="CZ128" s="311"/>
      <c r="DA128" s="311"/>
      <c r="DB128" s="311"/>
      <c r="DC128" s="311"/>
      <c r="DD128" s="311"/>
      <c r="DE128" s="311"/>
      <c r="DF128" s="311"/>
      <c r="DG128" s="311"/>
      <c r="DH128" s="311"/>
      <c r="DI128" s="311"/>
      <c r="DJ128" s="311"/>
      <c r="DK128" s="311"/>
      <c r="DL128" s="311"/>
      <c r="DM128" s="311"/>
      <c r="DN128" s="311"/>
      <c r="DO128" s="311"/>
      <c r="DP128" s="311"/>
      <c r="DQ128" s="311"/>
      <c r="DR128" s="311"/>
      <c r="DS128" s="311"/>
      <c r="DT128" s="311"/>
      <c r="DU128" s="311"/>
      <c r="DV128" s="311"/>
      <c r="DW128" s="311"/>
      <c r="DX128" s="311"/>
      <c r="DY128" s="311"/>
      <c r="DZ128" s="311"/>
      <c r="EA128" s="311"/>
      <c r="EB128" s="311"/>
      <c r="EC128" s="311"/>
      <c r="ED128" s="311"/>
      <c r="EE128" s="311"/>
      <c r="EF128" s="311"/>
      <c r="EG128" s="311"/>
      <c r="EH128" s="311"/>
      <c r="EI128" s="311"/>
      <c r="EJ128" s="311"/>
      <c r="EK128" s="311"/>
      <c r="EL128" s="311"/>
      <c r="EM128" s="311"/>
      <c r="EN128" s="311"/>
      <c r="EO128" s="311"/>
      <c r="EP128" s="311"/>
      <c r="EQ128" s="311"/>
      <c r="ER128" s="311"/>
      <c r="ES128" s="311"/>
      <c r="ET128" s="311"/>
      <c r="EU128" s="311"/>
      <c r="EV128" s="311"/>
      <c r="EW128" s="311"/>
      <c r="EX128" s="311"/>
      <c r="EY128" s="311"/>
      <c r="EZ128" s="311"/>
      <c r="FA128" s="311"/>
      <c r="FB128" s="311"/>
      <c r="FC128" s="311"/>
      <c r="FD128" s="311"/>
      <c r="FE128" s="311"/>
      <c r="FF128" s="311"/>
      <c r="FG128" s="311"/>
      <c r="FH128" s="311"/>
      <c r="FI128" s="311"/>
      <c r="FJ128" s="311"/>
      <c r="FK128" s="311"/>
      <c r="FL128" s="311"/>
      <c r="FM128" s="311"/>
      <c r="FN128" s="311"/>
      <c r="FO128" s="311"/>
      <c r="FP128" s="311"/>
      <c r="FQ128" s="311"/>
      <c r="FR128" s="311"/>
      <c r="FS128" s="311"/>
      <c r="FT128" s="311"/>
      <c r="FU128" s="311"/>
      <c r="FV128" s="311"/>
      <c r="FW128" s="311"/>
      <c r="FX128" s="311"/>
      <c r="FY128" s="311"/>
      <c r="FZ128" s="311"/>
      <c r="GA128" s="311"/>
      <c r="GB128" s="311"/>
      <c r="GC128" s="311"/>
      <c r="GD128" s="311"/>
      <c r="GE128" s="311"/>
      <c r="GF128" s="311"/>
      <c r="GG128" s="311"/>
      <c r="GH128" s="311"/>
      <c r="GI128" s="311"/>
      <c r="GJ128" s="311"/>
      <c r="GK128" s="311"/>
      <c r="GL128" s="311"/>
      <c r="GM128" s="311"/>
      <c r="GN128" s="311"/>
      <c r="GO128" s="311"/>
      <c r="GP128" s="311"/>
      <c r="GQ128" s="311"/>
      <c r="GR128" s="311"/>
      <c r="GS128" s="311"/>
      <c r="GT128" s="311"/>
      <c r="GU128" s="311"/>
      <c r="GV128" s="311"/>
      <c r="GW128" s="311"/>
      <c r="GX128" s="311"/>
      <c r="GY128" s="311"/>
      <c r="GZ128" s="311"/>
      <c r="HA128" s="311"/>
      <c r="HB128" s="311"/>
      <c r="HC128" s="311"/>
      <c r="HD128" s="311"/>
      <c r="HE128" s="311"/>
      <c r="HF128" s="311"/>
      <c r="HG128" s="311"/>
      <c r="HH128" s="311"/>
      <c r="HI128" s="311"/>
      <c r="HJ128" s="311"/>
      <c r="HK128" s="311"/>
      <c r="HL128" s="311"/>
      <c r="HM128" s="311"/>
      <c r="HN128" s="311"/>
      <c r="HO128" s="311"/>
      <c r="HP128" s="311"/>
      <c r="HQ128" s="311"/>
      <c r="HR128" s="311"/>
      <c r="HS128" s="311"/>
      <c r="HT128" s="311"/>
      <c r="HU128" s="311"/>
      <c r="HV128" s="311"/>
      <c r="HW128" s="311"/>
      <c r="HX128" s="311"/>
      <c r="HY128" s="311"/>
      <c r="HZ128" s="311"/>
      <c r="IA128" s="311"/>
      <c r="IB128" s="311"/>
      <c r="IC128" s="311"/>
      <c r="ID128" s="311"/>
      <c r="IE128" s="311"/>
      <c r="IF128" s="311"/>
      <c r="IG128" s="311"/>
      <c r="IH128" s="311"/>
      <c r="II128" s="311"/>
      <c r="IJ128" s="311"/>
      <c r="IK128" s="311"/>
      <c r="IL128" s="311"/>
      <c r="IM128" s="311"/>
      <c r="IN128" s="311"/>
      <c r="IO128" s="311"/>
      <c r="IP128" s="311"/>
      <c r="IQ128" s="311"/>
      <c r="IR128" s="311"/>
      <c r="IS128" s="311"/>
      <c r="IT128" s="311"/>
      <c r="IU128" s="311"/>
      <c r="IV128" s="311"/>
    </row>
    <row r="129" spans="1:256" s="324" customFormat="1" x14ac:dyDescent="0.25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11"/>
      <c r="DL129" s="311"/>
      <c r="DM129" s="311"/>
      <c r="DN129" s="311"/>
      <c r="DO129" s="311"/>
      <c r="DP129" s="311"/>
      <c r="DQ129" s="311"/>
      <c r="DR129" s="311"/>
      <c r="DS129" s="311"/>
      <c r="DT129" s="311"/>
      <c r="DU129" s="311"/>
      <c r="DV129" s="311"/>
      <c r="DW129" s="311"/>
      <c r="DX129" s="311"/>
      <c r="DY129" s="311"/>
      <c r="DZ129" s="311"/>
      <c r="EA129" s="311"/>
      <c r="EB129" s="311"/>
      <c r="EC129" s="311"/>
      <c r="ED129" s="311"/>
      <c r="EE129" s="311"/>
      <c r="EF129" s="311"/>
      <c r="EG129" s="311"/>
      <c r="EH129" s="311"/>
      <c r="EI129" s="311"/>
      <c r="EJ129" s="311"/>
      <c r="EK129" s="311"/>
      <c r="EL129" s="311"/>
      <c r="EM129" s="311"/>
      <c r="EN129" s="311"/>
      <c r="EO129" s="311"/>
      <c r="EP129" s="311"/>
      <c r="EQ129" s="311"/>
      <c r="ER129" s="311"/>
      <c r="ES129" s="311"/>
      <c r="ET129" s="311"/>
      <c r="EU129" s="311"/>
      <c r="EV129" s="311"/>
      <c r="EW129" s="311"/>
      <c r="EX129" s="311"/>
      <c r="EY129" s="311"/>
      <c r="EZ129" s="311"/>
      <c r="FA129" s="311"/>
      <c r="FB129" s="311"/>
      <c r="FC129" s="311"/>
      <c r="FD129" s="311"/>
      <c r="FE129" s="311"/>
      <c r="FF129" s="311"/>
      <c r="FG129" s="311"/>
      <c r="FH129" s="311"/>
      <c r="FI129" s="311"/>
      <c r="FJ129" s="311"/>
      <c r="FK129" s="311"/>
      <c r="FL129" s="311"/>
      <c r="FM129" s="311"/>
      <c r="FN129" s="311"/>
      <c r="FO129" s="311"/>
      <c r="FP129" s="311"/>
      <c r="FQ129" s="311"/>
      <c r="FR129" s="311"/>
      <c r="FS129" s="311"/>
      <c r="FT129" s="311"/>
      <c r="FU129" s="311"/>
      <c r="FV129" s="311"/>
      <c r="FW129" s="311"/>
      <c r="FX129" s="311"/>
      <c r="FY129" s="311"/>
      <c r="FZ129" s="311"/>
      <c r="GA129" s="311"/>
      <c r="GB129" s="311"/>
      <c r="GC129" s="311"/>
      <c r="GD129" s="311"/>
      <c r="GE129" s="311"/>
      <c r="GF129" s="311"/>
      <c r="GG129" s="311"/>
      <c r="GH129" s="311"/>
      <c r="GI129" s="311"/>
      <c r="GJ129" s="311"/>
      <c r="GK129" s="311"/>
      <c r="GL129" s="311"/>
      <c r="GM129" s="311"/>
      <c r="GN129" s="311"/>
      <c r="GO129" s="311"/>
      <c r="GP129" s="311"/>
      <c r="GQ129" s="311"/>
      <c r="GR129" s="311"/>
      <c r="GS129" s="311"/>
      <c r="GT129" s="311"/>
      <c r="GU129" s="311"/>
      <c r="GV129" s="311"/>
      <c r="GW129" s="311"/>
      <c r="GX129" s="311"/>
      <c r="GY129" s="311"/>
      <c r="GZ129" s="311"/>
      <c r="HA129" s="311"/>
      <c r="HB129" s="311"/>
      <c r="HC129" s="311"/>
      <c r="HD129" s="311"/>
      <c r="HE129" s="311"/>
      <c r="HF129" s="311"/>
      <c r="HG129" s="311"/>
      <c r="HH129" s="311"/>
      <c r="HI129" s="311"/>
      <c r="HJ129" s="311"/>
      <c r="HK129" s="311"/>
      <c r="HL129" s="311"/>
      <c r="HM129" s="311"/>
      <c r="HN129" s="311"/>
      <c r="HO129" s="311"/>
      <c r="HP129" s="311"/>
      <c r="HQ129" s="311"/>
      <c r="HR129" s="311"/>
      <c r="HS129" s="311"/>
      <c r="HT129" s="311"/>
      <c r="HU129" s="311"/>
      <c r="HV129" s="311"/>
      <c r="HW129" s="311"/>
      <c r="HX129" s="311"/>
      <c r="HY129" s="311"/>
      <c r="HZ129" s="311"/>
      <c r="IA129" s="311"/>
      <c r="IB129" s="311"/>
      <c r="IC129" s="311"/>
      <c r="ID129" s="311"/>
      <c r="IE129" s="311"/>
      <c r="IF129" s="311"/>
      <c r="IG129" s="311"/>
      <c r="IH129" s="311"/>
      <c r="II129" s="311"/>
      <c r="IJ129" s="311"/>
      <c r="IK129" s="311"/>
      <c r="IL129" s="311"/>
      <c r="IM129" s="311"/>
      <c r="IN129" s="311"/>
      <c r="IO129" s="311"/>
      <c r="IP129" s="311"/>
      <c r="IQ129" s="311"/>
      <c r="IR129" s="311"/>
      <c r="IS129" s="311"/>
      <c r="IT129" s="311"/>
      <c r="IU129" s="311"/>
      <c r="IV129" s="311"/>
    </row>
    <row r="130" spans="1:256" s="324" customFormat="1" x14ac:dyDescent="0.25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11"/>
      <c r="DL130" s="311"/>
      <c r="DM130" s="311"/>
      <c r="DN130" s="311"/>
      <c r="DO130" s="311"/>
      <c r="DP130" s="311"/>
      <c r="DQ130" s="311"/>
      <c r="DR130" s="311"/>
      <c r="DS130" s="311"/>
      <c r="DT130" s="311"/>
      <c r="DU130" s="311"/>
      <c r="DV130" s="311"/>
      <c r="DW130" s="311"/>
      <c r="DX130" s="311"/>
      <c r="DY130" s="311"/>
      <c r="DZ130" s="311"/>
      <c r="EA130" s="311"/>
      <c r="EB130" s="311"/>
      <c r="EC130" s="311"/>
      <c r="ED130" s="311"/>
      <c r="EE130" s="311"/>
      <c r="EF130" s="311"/>
      <c r="EG130" s="311"/>
      <c r="EH130" s="311"/>
      <c r="EI130" s="311"/>
      <c r="EJ130" s="311"/>
      <c r="EK130" s="311"/>
      <c r="EL130" s="311"/>
      <c r="EM130" s="311"/>
      <c r="EN130" s="311"/>
      <c r="EO130" s="311"/>
      <c r="EP130" s="311"/>
      <c r="EQ130" s="311"/>
      <c r="ER130" s="311"/>
      <c r="ES130" s="311"/>
      <c r="ET130" s="311"/>
      <c r="EU130" s="311"/>
      <c r="EV130" s="311"/>
      <c r="EW130" s="311"/>
      <c r="EX130" s="311"/>
      <c r="EY130" s="311"/>
      <c r="EZ130" s="311"/>
      <c r="FA130" s="311"/>
      <c r="FB130" s="311"/>
      <c r="FC130" s="311"/>
      <c r="FD130" s="311"/>
      <c r="FE130" s="311"/>
      <c r="FF130" s="311"/>
      <c r="FG130" s="311"/>
      <c r="FH130" s="311"/>
      <c r="FI130" s="311"/>
      <c r="FJ130" s="311"/>
      <c r="FK130" s="311"/>
      <c r="FL130" s="311"/>
      <c r="FM130" s="311"/>
      <c r="FN130" s="311"/>
      <c r="FO130" s="311"/>
      <c r="FP130" s="311"/>
      <c r="FQ130" s="311"/>
      <c r="FR130" s="311"/>
      <c r="FS130" s="311"/>
      <c r="FT130" s="311"/>
      <c r="FU130" s="311"/>
      <c r="FV130" s="311"/>
      <c r="FW130" s="311"/>
      <c r="FX130" s="311"/>
      <c r="FY130" s="311"/>
      <c r="FZ130" s="311"/>
      <c r="GA130" s="311"/>
      <c r="GB130" s="311"/>
      <c r="GC130" s="311"/>
      <c r="GD130" s="311"/>
      <c r="GE130" s="311"/>
      <c r="GF130" s="311"/>
      <c r="GG130" s="311"/>
      <c r="GH130" s="311"/>
      <c r="GI130" s="311"/>
      <c r="GJ130" s="311"/>
      <c r="GK130" s="311"/>
      <c r="GL130" s="311"/>
      <c r="GM130" s="311"/>
      <c r="GN130" s="311"/>
      <c r="GO130" s="311"/>
      <c r="GP130" s="311"/>
      <c r="GQ130" s="311"/>
      <c r="GR130" s="311"/>
      <c r="GS130" s="311"/>
      <c r="GT130" s="311"/>
      <c r="GU130" s="311"/>
      <c r="GV130" s="311"/>
      <c r="GW130" s="311"/>
      <c r="GX130" s="311"/>
      <c r="GY130" s="311"/>
      <c r="GZ130" s="311"/>
      <c r="HA130" s="311"/>
      <c r="HB130" s="311"/>
      <c r="HC130" s="311"/>
      <c r="HD130" s="311"/>
      <c r="HE130" s="311"/>
      <c r="HF130" s="311"/>
      <c r="HG130" s="311"/>
      <c r="HH130" s="311"/>
      <c r="HI130" s="311"/>
      <c r="HJ130" s="311"/>
      <c r="HK130" s="311"/>
      <c r="HL130" s="311"/>
      <c r="HM130" s="311"/>
      <c r="HN130" s="311"/>
      <c r="HO130" s="311"/>
      <c r="HP130" s="311"/>
      <c r="HQ130" s="311"/>
      <c r="HR130" s="311"/>
      <c r="HS130" s="311"/>
      <c r="HT130" s="311"/>
      <c r="HU130" s="311"/>
      <c r="HV130" s="311"/>
      <c r="HW130" s="311"/>
      <c r="HX130" s="311"/>
      <c r="HY130" s="311"/>
      <c r="HZ130" s="311"/>
      <c r="IA130" s="311"/>
      <c r="IB130" s="311"/>
      <c r="IC130" s="311"/>
      <c r="ID130" s="311"/>
      <c r="IE130" s="311"/>
      <c r="IF130" s="311"/>
      <c r="IG130" s="311"/>
      <c r="IH130" s="311"/>
      <c r="II130" s="311"/>
      <c r="IJ130" s="311"/>
      <c r="IK130" s="311"/>
      <c r="IL130" s="311"/>
      <c r="IM130" s="311"/>
      <c r="IN130" s="311"/>
      <c r="IO130" s="311"/>
      <c r="IP130" s="311"/>
      <c r="IQ130" s="311"/>
      <c r="IR130" s="311"/>
      <c r="IS130" s="311"/>
      <c r="IT130" s="311"/>
      <c r="IU130" s="311"/>
      <c r="IV130" s="311"/>
    </row>
    <row r="131" spans="1:256" s="324" customFormat="1" x14ac:dyDescent="0.25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1"/>
      <c r="AZ131" s="311"/>
      <c r="BA131" s="311"/>
      <c r="BB131" s="311"/>
      <c r="BC131" s="311"/>
      <c r="BD131" s="311"/>
      <c r="BE131" s="311"/>
      <c r="BF131" s="311"/>
      <c r="BG131" s="311"/>
      <c r="BH131" s="311"/>
      <c r="BI131" s="311"/>
      <c r="BJ131" s="311"/>
      <c r="BK131" s="311"/>
      <c r="BL131" s="311"/>
      <c r="BM131" s="311"/>
      <c r="BN131" s="311"/>
      <c r="BO131" s="311"/>
      <c r="BP131" s="311"/>
      <c r="BQ131" s="311"/>
      <c r="BR131" s="311"/>
      <c r="BS131" s="311"/>
      <c r="BT131" s="311"/>
      <c r="BU131" s="311"/>
      <c r="BV131" s="311"/>
      <c r="BW131" s="311"/>
      <c r="BX131" s="311"/>
      <c r="BY131" s="311"/>
      <c r="BZ131" s="311"/>
      <c r="CA131" s="311"/>
      <c r="CB131" s="311"/>
      <c r="CC131" s="311"/>
      <c r="CD131" s="311"/>
      <c r="CE131" s="311"/>
      <c r="CF131" s="311"/>
      <c r="CG131" s="311"/>
      <c r="CH131" s="311"/>
      <c r="CI131" s="311"/>
      <c r="CJ131" s="311"/>
      <c r="CK131" s="311"/>
      <c r="CL131" s="311"/>
      <c r="CM131" s="311"/>
      <c r="CN131" s="311"/>
      <c r="CO131" s="311"/>
      <c r="CP131" s="311"/>
      <c r="CQ131" s="311"/>
      <c r="CR131" s="311"/>
      <c r="CS131" s="311"/>
      <c r="CT131" s="311"/>
      <c r="CU131" s="311"/>
      <c r="CV131" s="311"/>
      <c r="CW131" s="311"/>
      <c r="CX131" s="311"/>
      <c r="CY131" s="311"/>
      <c r="CZ131" s="311"/>
      <c r="DA131" s="311"/>
      <c r="DB131" s="311"/>
      <c r="DC131" s="311"/>
      <c r="DD131" s="311"/>
      <c r="DE131" s="311"/>
      <c r="DF131" s="311"/>
      <c r="DG131" s="311"/>
      <c r="DH131" s="311"/>
      <c r="DI131" s="311"/>
      <c r="DJ131" s="311"/>
      <c r="DK131" s="311"/>
      <c r="DL131" s="311"/>
      <c r="DM131" s="311"/>
      <c r="DN131" s="311"/>
      <c r="DO131" s="311"/>
      <c r="DP131" s="311"/>
      <c r="DQ131" s="311"/>
      <c r="DR131" s="311"/>
      <c r="DS131" s="311"/>
      <c r="DT131" s="311"/>
      <c r="DU131" s="311"/>
      <c r="DV131" s="311"/>
      <c r="DW131" s="311"/>
      <c r="DX131" s="311"/>
      <c r="DY131" s="311"/>
      <c r="DZ131" s="311"/>
      <c r="EA131" s="311"/>
      <c r="EB131" s="311"/>
      <c r="EC131" s="311"/>
      <c r="ED131" s="311"/>
      <c r="EE131" s="311"/>
      <c r="EF131" s="311"/>
      <c r="EG131" s="311"/>
      <c r="EH131" s="311"/>
      <c r="EI131" s="311"/>
      <c r="EJ131" s="311"/>
      <c r="EK131" s="311"/>
      <c r="EL131" s="311"/>
      <c r="EM131" s="311"/>
      <c r="EN131" s="311"/>
      <c r="EO131" s="311"/>
      <c r="EP131" s="311"/>
      <c r="EQ131" s="311"/>
      <c r="ER131" s="311"/>
      <c r="ES131" s="311"/>
      <c r="ET131" s="311"/>
      <c r="EU131" s="311"/>
      <c r="EV131" s="311"/>
      <c r="EW131" s="311"/>
      <c r="EX131" s="311"/>
      <c r="EY131" s="311"/>
      <c r="EZ131" s="311"/>
      <c r="FA131" s="311"/>
      <c r="FB131" s="311"/>
      <c r="FC131" s="311"/>
      <c r="FD131" s="311"/>
      <c r="FE131" s="311"/>
      <c r="FF131" s="311"/>
      <c r="FG131" s="311"/>
      <c r="FH131" s="311"/>
      <c r="FI131" s="311"/>
      <c r="FJ131" s="311"/>
      <c r="FK131" s="311"/>
      <c r="FL131" s="311"/>
      <c r="FM131" s="311"/>
      <c r="FN131" s="311"/>
      <c r="FO131" s="311"/>
      <c r="FP131" s="311"/>
      <c r="FQ131" s="311"/>
      <c r="FR131" s="311"/>
      <c r="FS131" s="311"/>
      <c r="FT131" s="311"/>
      <c r="FU131" s="311"/>
      <c r="FV131" s="311"/>
      <c r="FW131" s="311"/>
      <c r="FX131" s="311"/>
      <c r="FY131" s="311"/>
      <c r="FZ131" s="311"/>
      <c r="GA131" s="311"/>
      <c r="GB131" s="311"/>
      <c r="GC131" s="311"/>
      <c r="GD131" s="311"/>
      <c r="GE131" s="311"/>
      <c r="GF131" s="311"/>
      <c r="GG131" s="311"/>
      <c r="GH131" s="311"/>
      <c r="GI131" s="311"/>
      <c r="GJ131" s="311"/>
      <c r="GK131" s="311"/>
      <c r="GL131" s="311"/>
      <c r="GM131" s="311"/>
      <c r="GN131" s="311"/>
      <c r="GO131" s="311"/>
      <c r="GP131" s="311"/>
      <c r="GQ131" s="311"/>
      <c r="GR131" s="311"/>
      <c r="GS131" s="311"/>
      <c r="GT131" s="311"/>
      <c r="GU131" s="311"/>
      <c r="GV131" s="311"/>
      <c r="GW131" s="311"/>
      <c r="GX131" s="311"/>
      <c r="GY131" s="311"/>
      <c r="GZ131" s="311"/>
      <c r="HA131" s="311"/>
      <c r="HB131" s="311"/>
      <c r="HC131" s="311"/>
      <c r="HD131" s="311"/>
      <c r="HE131" s="311"/>
      <c r="HF131" s="311"/>
      <c r="HG131" s="311"/>
      <c r="HH131" s="311"/>
      <c r="HI131" s="311"/>
      <c r="HJ131" s="311"/>
      <c r="HK131" s="311"/>
      <c r="HL131" s="311"/>
      <c r="HM131" s="311"/>
      <c r="HN131" s="311"/>
      <c r="HO131" s="311"/>
      <c r="HP131" s="311"/>
      <c r="HQ131" s="311"/>
      <c r="HR131" s="311"/>
      <c r="HS131" s="311"/>
      <c r="HT131" s="311"/>
      <c r="HU131" s="311"/>
      <c r="HV131" s="311"/>
      <c r="HW131" s="311"/>
      <c r="HX131" s="311"/>
      <c r="HY131" s="311"/>
      <c r="HZ131" s="311"/>
      <c r="IA131" s="311"/>
      <c r="IB131" s="311"/>
      <c r="IC131" s="311"/>
      <c r="ID131" s="311"/>
      <c r="IE131" s="311"/>
      <c r="IF131" s="311"/>
      <c r="IG131" s="311"/>
      <c r="IH131" s="311"/>
      <c r="II131" s="311"/>
      <c r="IJ131" s="311"/>
      <c r="IK131" s="311"/>
      <c r="IL131" s="311"/>
      <c r="IM131" s="311"/>
      <c r="IN131" s="311"/>
      <c r="IO131" s="311"/>
      <c r="IP131" s="311"/>
      <c r="IQ131" s="311"/>
      <c r="IR131" s="311"/>
      <c r="IS131" s="311"/>
      <c r="IT131" s="311"/>
      <c r="IU131" s="311"/>
      <c r="IV131" s="311"/>
    </row>
    <row r="132" spans="1:256" s="324" customFormat="1" x14ac:dyDescent="0.25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311"/>
      <c r="BZ132" s="311"/>
      <c r="CA132" s="311"/>
      <c r="CB132" s="311"/>
      <c r="CC132" s="311"/>
      <c r="CD132" s="311"/>
      <c r="CE132" s="311"/>
      <c r="CF132" s="311"/>
      <c r="CG132" s="311"/>
      <c r="CH132" s="311"/>
      <c r="CI132" s="311"/>
      <c r="CJ132" s="311"/>
      <c r="CK132" s="311"/>
      <c r="CL132" s="311"/>
      <c r="CM132" s="311"/>
      <c r="CN132" s="311"/>
      <c r="CO132" s="311"/>
      <c r="CP132" s="311"/>
      <c r="CQ132" s="311"/>
      <c r="CR132" s="311"/>
      <c r="CS132" s="311"/>
      <c r="CT132" s="311"/>
      <c r="CU132" s="311"/>
      <c r="CV132" s="311"/>
      <c r="CW132" s="311"/>
      <c r="CX132" s="311"/>
      <c r="CY132" s="311"/>
      <c r="CZ132" s="311"/>
      <c r="DA132" s="311"/>
      <c r="DB132" s="311"/>
      <c r="DC132" s="311"/>
      <c r="DD132" s="311"/>
      <c r="DE132" s="311"/>
      <c r="DF132" s="311"/>
      <c r="DG132" s="311"/>
      <c r="DH132" s="311"/>
      <c r="DI132" s="311"/>
      <c r="DJ132" s="311"/>
      <c r="DK132" s="311"/>
      <c r="DL132" s="311"/>
      <c r="DM132" s="311"/>
      <c r="DN132" s="311"/>
      <c r="DO132" s="311"/>
      <c r="DP132" s="311"/>
      <c r="DQ132" s="311"/>
      <c r="DR132" s="311"/>
      <c r="DS132" s="311"/>
      <c r="DT132" s="311"/>
      <c r="DU132" s="311"/>
      <c r="DV132" s="311"/>
      <c r="DW132" s="311"/>
      <c r="DX132" s="311"/>
      <c r="DY132" s="311"/>
      <c r="DZ132" s="311"/>
      <c r="EA132" s="311"/>
      <c r="EB132" s="311"/>
      <c r="EC132" s="311"/>
      <c r="ED132" s="311"/>
      <c r="EE132" s="311"/>
      <c r="EF132" s="311"/>
      <c r="EG132" s="311"/>
      <c r="EH132" s="311"/>
      <c r="EI132" s="311"/>
      <c r="EJ132" s="311"/>
      <c r="EK132" s="311"/>
      <c r="EL132" s="311"/>
      <c r="EM132" s="311"/>
      <c r="EN132" s="311"/>
      <c r="EO132" s="311"/>
      <c r="EP132" s="311"/>
      <c r="EQ132" s="311"/>
      <c r="ER132" s="311"/>
      <c r="ES132" s="311"/>
      <c r="ET132" s="311"/>
      <c r="EU132" s="311"/>
      <c r="EV132" s="311"/>
      <c r="EW132" s="311"/>
      <c r="EX132" s="311"/>
      <c r="EY132" s="311"/>
      <c r="EZ132" s="311"/>
      <c r="FA132" s="311"/>
      <c r="FB132" s="311"/>
      <c r="FC132" s="311"/>
      <c r="FD132" s="311"/>
      <c r="FE132" s="311"/>
      <c r="FF132" s="311"/>
      <c r="FG132" s="311"/>
      <c r="FH132" s="311"/>
      <c r="FI132" s="311"/>
      <c r="FJ132" s="311"/>
      <c r="FK132" s="311"/>
      <c r="FL132" s="311"/>
      <c r="FM132" s="311"/>
      <c r="FN132" s="311"/>
      <c r="FO132" s="311"/>
      <c r="FP132" s="311"/>
      <c r="FQ132" s="311"/>
      <c r="FR132" s="311"/>
      <c r="FS132" s="311"/>
      <c r="FT132" s="311"/>
      <c r="FU132" s="311"/>
      <c r="FV132" s="311"/>
      <c r="FW132" s="311"/>
      <c r="FX132" s="311"/>
      <c r="FY132" s="311"/>
      <c r="FZ132" s="311"/>
      <c r="GA132" s="311"/>
      <c r="GB132" s="311"/>
      <c r="GC132" s="311"/>
      <c r="GD132" s="311"/>
      <c r="GE132" s="311"/>
      <c r="GF132" s="311"/>
      <c r="GG132" s="311"/>
      <c r="GH132" s="311"/>
      <c r="GI132" s="311"/>
      <c r="GJ132" s="311"/>
      <c r="GK132" s="311"/>
      <c r="GL132" s="311"/>
      <c r="GM132" s="311"/>
      <c r="GN132" s="311"/>
      <c r="GO132" s="311"/>
      <c r="GP132" s="311"/>
      <c r="GQ132" s="311"/>
      <c r="GR132" s="311"/>
      <c r="GS132" s="311"/>
      <c r="GT132" s="311"/>
      <c r="GU132" s="311"/>
      <c r="GV132" s="311"/>
      <c r="GW132" s="311"/>
      <c r="GX132" s="311"/>
      <c r="GY132" s="311"/>
      <c r="GZ132" s="311"/>
      <c r="HA132" s="311"/>
      <c r="HB132" s="311"/>
      <c r="HC132" s="311"/>
      <c r="HD132" s="311"/>
      <c r="HE132" s="311"/>
      <c r="HF132" s="311"/>
      <c r="HG132" s="311"/>
      <c r="HH132" s="311"/>
      <c r="HI132" s="311"/>
      <c r="HJ132" s="311"/>
      <c r="HK132" s="311"/>
      <c r="HL132" s="311"/>
      <c r="HM132" s="311"/>
      <c r="HN132" s="311"/>
      <c r="HO132" s="311"/>
      <c r="HP132" s="311"/>
      <c r="HQ132" s="311"/>
      <c r="HR132" s="311"/>
      <c r="HS132" s="311"/>
      <c r="HT132" s="311"/>
      <c r="HU132" s="311"/>
      <c r="HV132" s="311"/>
      <c r="HW132" s="311"/>
      <c r="HX132" s="311"/>
      <c r="HY132" s="311"/>
      <c r="HZ132" s="311"/>
      <c r="IA132" s="311"/>
      <c r="IB132" s="311"/>
      <c r="IC132" s="311"/>
      <c r="ID132" s="311"/>
      <c r="IE132" s="311"/>
      <c r="IF132" s="311"/>
      <c r="IG132" s="311"/>
      <c r="IH132" s="311"/>
      <c r="II132" s="311"/>
      <c r="IJ132" s="311"/>
      <c r="IK132" s="311"/>
      <c r="IL132" s="311"/>
      <c r="IM132" s="311"/>
      <c r="IN132" s="311"/>
      <c r="IO132" s="311"/>
      <c r="IP132" s="311"/>
      <c r="IQ132" s="311"/>
      <c r="IR132" s="311"/>
      <c r="IS132" s="311"/>
      <c r="IT132" s="311"/>
      <c r="IU132" s="311"/>
      <c r="IV132" s="311"/>
    </row>
    <row r="133" spans="1:256" s="324" customFormat="1" x14ac:dyDescent="0.25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  <c r="BL133" s="311"/>
      <c r="BM133" s="311"/>
      <c r="BN133" s="311"/>
      <c r="BO133" s="311"/>
      <c r="BP133" s="311"/>
      <c r="BQ133" s="311"/>
      <c r="BR133" s="311"/>
      <c r="BS133" s="311"/>
      <c r="BT133" s="311"/>
      <c r="BU133" s="311"/>
      <c r="BV133" s="311"/>
      <c r="BW133" s="311"/>
      <c r="BX133" s="311"/>
      <c r="BY133" s="311"/>
      <c r="BZ133" s="311"/>
      <c r="CA133" s="311"/>
      <c r="CB133" s="311"/>
      <c r="CC133" s="311"/>
      <c r="CD133" s="311"/>
      <c r="CE133" s="311"/>
      <c r="CF133" s="311"/>
      <c r="CG133" s="311"/>
      <c r="CH133" s="311"/>
      <c r="CI133" s="311"/>
      <c r="CJ133" s="311"/>
      <c r="CK133" s="311"/>
      <c r="CL133" s="311"/>
      <c r="CM133" s="311"/>
      <c r="CN133" s="311"/>
      <c r="CO133" s="311"/>
      <c r="CP133" s="311"/>
      <c r="CQ133" s="311"/>
      <c r="CR133" s="311"/>
      <c r="CS133" s="311"/>
      <c r="CT133" s="311"/>
      <c r="CU133" s="311"/>
      <c r="CV133" s="311"/>
      <c r="CW133" s="311"/>
      <c r="CX133" s="311"/>
      <c r="CY133" s="311"/>
      <c r="CZ133" s="311"/>
      <c r="DA133" s="311"/>
      <c r="DB133" s="311"/>
      <c r="DC133" s="311"/>
      <c r="DD133" s="311"/>
      <c r="DE133" s="311"/>
      <c r="DF133" s="311"/>
      <c r="DG133" s="311"/>
      <c r="DH133" s="311"/>
      <c r="DI133" s="311"/>
      <c r="DJ133" s="311"/>
      <c r="DK133" s="311"/>
      <c r="DL133" s="311"/>
      <c r="DM133" s="311"/>
      <c r="DN133" s="311"/>
      <c r="DO133" s="311"/>
      <c r="DP133" s="311"/>
      <c r="DQ133" s="311"/>
      <c r="DR133" s="311"/>
      <c r="DS133" s="311"/>
      <c r="DT133" s="311"/>
      <c r="DU133" s="311"/>
      <c r="DV133" s="311"/>
      <c r="DW133" s="311"/>
      <c r="DX133" s="311"/>
      <c r="DY133" s="311"/>
      <c r="DZ133" s="311"/>
      <c r="EA133" s="311"/>
      <c r="EB133" s="311"/>
      <c r="EC133" s="311"/>
      <c r="ED133" s="311"/>
      <c r="EE133" s="311"/>
      <c r="EF133" s="311"/>
      <c r="EG133" s="311"/>
      <c r="EH133" s="311"/>
      <c r="EI133" s="311"/>
      <c r="EJ133" s="311"/>
      <c r="EK133" s="311"/>
      <c r="EL133" s="311"/>
      <c r="EM133" s="311"/>
      <c r="EN133" s="311"/>
      <c r="EO133" s="311"/>
      <c r="EP133" s="311"/>
      <c r="EQ133" s="311"/>
      <c r="ER133" s="311"/>
      <c r="ES133" s="311"/>
      <c r="ET133" s="311"/>
      <c r="EU133" s="311"/>
      <c r="EV133" s="311"/>
      <c r="EW133" s="311"/>
      <c r="EX133" s="311"/>
      <c r="EY133" s="311"/>
      <c r="EZ133" s="311"/>
      <c r="FA133" s="311"/>
      <c r="FB133" s="311"/>
      <c r="FC133" s="311"/>
      <c r="FD133" s="311"/>
      <c r="FE133" s="311"/>
      <c r="FF133" s="311"/>
      <c r="FG133" s="311"/>
      <c r="FH133" s="311"/>
      <c r="FI133" s="311"/>
      <c r="FJ133" s="311"/>
      <c r="FK133" s="311"/>
      <c r="FL133" s="311"/>
      <c r="FM133" s="311"/>
      <c r="FN133" s="311"/>
      <c r="FO133" s="311"/>
      <c r="FP133" s="311"/>
      <c r="FQ133" s="311"/>
      <c r="FR133" s="311"/>
      <c r="FS133" s="311"/>
      <c r="FT133" s="311"/>
      <c r="FU133" s="311"/>
      <c r="FV133" s="311"/>
      <c r="FW133" s="311"/>
      <c r="FX133" s="311"/>
      <c r="FY133" s="311"/>
      <c r="FZ133" s="311"/>
      <c r="GA133" s="311"/>
      <c r="GB133" s="311"/>
      <c r="GC133" s="311"/>
      <c r="GD133" s="311"/>
      <c r="GE133" s="311"/>
      <c r="GF133" s="311"/>
      <c r="GG133" s="311"/>
      <c r="GH133" s="311"/>
      <c r="GI133" s="311"/>
      <c r="GJ133" s="311"/>
      <c r="GK133" s="311"/>
      <c r="GL133" s="311"/>
      <c r="GM133" s="311"/>
      <c r="GN133" s="311"/>
      <c r="GO133" s="311"/>
      <c r="GP133" s="311"/>
      <c r="GQ133" s="311"/>
      <c r="GR133" s="311"/>
      <c r="GS133" s="311"/>
      <c r="GT133" s="311"/>
      <c r="GU133" s="311"/>
      <c r="GV133" s="311"/>
      <c r="GW133" s="311"/>
      <c r="GX133" s="311"/>
      <c r="GY133" s="311"/>
      <c r="GZ133" s="311"/>
      <c r="HA133" s="311"/>
      <c r="HB133" s="311"/>
      <c r="HC133" s="311"/>
      <c r="HD133" s="311"/>
      <c r="HE133" s="311"/>
      <c r="HF133" s="311"/>
      <c r="HG133" s="311"/>
      <c r="HH133" s="311"/>
      <c r="HI133" s="311"/>
      <c r="HJ133" s="311"/>
      <c r="HK133" s="311"/>
      <c r="HL133" s="311"/>
      <c r="HM133" s="311"/>
      <c r="HN133" s="311"/>
      <c r="HO133" s="311"/>
      <c r="HP133" s="311"/>
      <c r="HQ133" s="311"/>
      <c r="HR133" s="311"/>
      <c r="HS133" s="311"/>
      <c r="HT133" s="311"/>
      <c r="HU133" s="311"/>
      <c r="HV133" s="311"/>
      <c r="HW133" s="311"/>
      <c r="HX133" s="311"/>
      <c r="HY133" s="311"/>
      <c r="HZ133" s="311"/>
      <c r="IA133" s="311"/>
      <c r="IB133" s="311"/>
      <c r="IC133" s="311"/>
      <c r="ID133" s="311"/>
      <c r="IE133" s="311"/>
      <c r="IF133" s="311"/>
      <c r="IG133" s="311"/>
      <c r="IH133" s="311"/>
      <c r="II133" s="311"/>
      <c r="IJ133" s="311"/>
      <c r="IK133" s="311"/>
      <c r="IL133" s="311"/>
      <c r="IM133" s="311"/>
      <c r="IN133" s="311"/>
      <c r="IO133" s="311"/>
      <c r="IP133" s="311"/>
      <c r="IQ133" s="311"/>
      <c r="IR133" s="311"/>
      <c r="IS133" s="311"/>
      <c r="IT133" s="311"/>
      <c r="IU133" s="311"/>
      <c r="IV133" s="311"/>
    </row>
    <row r="134" spans="1:256" s="324" customFormat="1" x14ac:dyDescent="0.25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/>
      <c r="BY134" s="311"/>
      <c r="BZ134" s="311"/>
      <c r="CA134" s="311"/>
      <c r="CB134" s="311"/>
      <c r="CC134" s="311"/>
      <c r="CD134" s="311"/>
      <c r="CE134" s="311"/>
      <c r="CF134" s="311"/>
      <c r="CG134" s="311"/>
      <c r="CH134" s="311"/>
      <c r="CI134" s="311"/>
      <c r="CJ134" s="311"/>
      <c r="CK134" s="311"/>
      <c r="CL134" s="311"/>
      <c r="CM134" s="311"/>
      <c r="CN134" s="311"/>
      <c r="CO134" s="311"/>
      <c r="CP134" s="311"/>
      <c r="CQ134" s="311"/>
      <c r="CR134" s="311"/>
      <c r="CS134" s="311"/>
      <c r="CT134" s="311"/>
      <c r="CU134" s="311"/>
      <c r="CV134" s="311"/>
      <c r="CW134" s="311"/>
      <c r="CX134" s="311"/>
      <c r="CY134" s="311"/>
      <c r="CZ134" s="311"/>
      <c r="DA134" s="311"/>
      <c r="DB134" s="311"/>
      <c r="DC134" s="311"/>
      <c r="DD134" s="311"/>
      <c r="DE134" s="311"/>
      <c r="DF134" s="311"/>
      <c r="DG134" s="311"/>
      <c r="DH134" s="311"/>
      <c r="DI134" s="311"/>
      <c r="DJ134" s="311"/>
      <c r="DK134" s="311"/>
      <c r="DL134" s="311"/>
      <c r="DM134" s="311"/>
      <c r="DN134" s="311"/>
      <c r="DO134" s="311"/>
      <c r="DP134" s="311"/>
      <c r="DQ134" s="311"/>
      <c r="DR134" s="311"/>
      <c r="DS134" s="311"/>
      <c r="DT134" s="311"/>
      <c r="DU134" s="311"/>
      <c r="DV134" s="311"/>
      <c r="DW134" s="311"/>
      <c r="DX134" s="311"/>
      <c r="DY134" s="311"/>
      <c r="DZ134" s="311"/>
      <c r="EA134" s="311"/>
      <c r="EB134" s="311"/>
      <c r="EC134" s="311"/>
      <c r="ED134" s="311"/>
      <c r="EE134" s="311"/>
      <c r="EF134" s="311"/>
      <c r="EG134" s="311"/>
      <c r="EH134" s="311"/>
      <c r="EI134" s="311"/>
      <c r="EJ134" s="311"/>
      <c r="EK134" s="311"/>
      <c r="EL134" s="311"/>
      <c r="EM134" s="311"/>
      <c r="EN134" s="311"/>
      <c r="EO134" s="311"/>
      <c r="EP134" s="311"/>
      <c r="EQ134" s="311"/>
      <c r="ER134" s="311"/>
      <c r="ES134" s="311"/>
      <c r="ET134" s="311"/>
      <c r="EU134" s="311"/>
      <c r="EV134" s="311"/>
      <c r="EW134" s="311"/>
      <c r="EX134" s="311"/>
      <c r="EY134" s="311"/>
      <c r="EZ134" s="311"/>
      <c r="FA134" s="311"/>
      <c r="FB134" s="311"/>
      <c r="FC134" s="311"/>
      <c r="FD134" s="311"/>
      <c r="FE134" s="311"/>
      <c r="FF134" s="311"/>
      <c r="FG134" s="311"/>
      <c r="FH134" s="311"/>
      <c r="FI134" s="311"/>
      <c r="FJ134" s="311"/>
      <c r="FK134" s="311"/>
      <c r="FL134" s="311"/>
      <c r="FM134" s="311"/>
      <c r="FN134" s="311"/>
      <c r="FO134" s="311"/>
      <c r="FP134" s="311"/>
      <c r="FQ134" s="311"/>
      <c r="FR134" s="311"/>
      <c r="FS134" s="311"/>
      <c r="FT134" s="311"/>
      <c r="FU134" s="311"/>
      <c r="FV134" s="311"/>
      <c r="FW134" s="311"/>
      <c r="FX134" s="311"/>
      <c r="FY134" s="311"/>
      <c r="FZ134" s="311"/>
      <c r="GA134" s="311"/>
      <c r="GB134" s="311"/>
      <c r="GC134" s="311"/>
      <c r="GD134" s="311"/>
      <c r="GE134" s="311"/>
      <c r="GF134" s="311"/>
      <c r="GG134" s="311"/>
      <c r="GH134" s="311"/>
      <c r="GI134" s="311"/>
      <c r="GJ134" s="311"/>
      <c r="GK134" s="311"/>
      <c r="GL134" s="311"/>
      <c r="GM134" s="311"/>
      <c r="GN134" s="311"/>
      <c r="GO134" s="311"/>
      <c r="GP134" s="311"/>
      <c r="GQ134" s="311"/>
      <c r="GR134" s="311"/>
      <c r="GS134" s="311"/>
      <c r="GT134" s="311"/>
      <c r="GU134" s="311"/>
      <c r="GV134" s="311"/>
      <c r="GW134" s="311"/>
      <c r="GX134" s="311"/>
      <c r="GY134" s="311"/>
      <c r="GZ134" s="311"/>
      <c r="HA134" s="311"/>
      <c r="HB134" s="311"/>
      <c r="HC134" s="311"/>
      <c r="HD134" s="311"/>
      <c r="HE134" s="311"/>
      <c r="HF134" s="311"/>
      <c r="HG134" s="311"/>
      <c r="HH134" s="311"/>
      <c r="HI134" s="311"/>
      <c r="HJ134" s="311"/>
      <c r="HK134" s="311"/>
      <c r="HL134" s="311"/>
      <c r="HM134" s="311"/>
      <c r="HN134" s="311"/>
      <c r="HO134" s="311"/>
      <c r="HP134" s="311"/>
      <c r="HQ134" s="311"/>
      <c r="HR134" s="311"/>
      <c r="HS134" s="311"/>
      <c r="HT134" s="311"/>
      <c r="HU134" s="311"/>
      <c r="HV134" s="311"/>
      <c r="HW134" s="311"/>
      <c r="HX134" s="311"/>
      <c r="HY134" s="311"/>
      <c r="HZ134" s="311"/>
      <c r="IA134" s="311"/>
      <c r="IB134" s="311"/>
      <c r="IC134" s="311"/>
      <c r="ID134" s="311"/>
      <c r="IE134" s="311"/>
      <c r="IF134" s="311"/>
      <c r="IG134" s="311"/>
      <c r="IH134" s="311"/>
      <c r="II134" s="311"/>
      <c r="IJ134" s="311"/>
      <c r="IK134" s="311"/>
      <c r="IL134" s="311"/>
      <c r="IM134" s="311"/>
      <c r="IN134" s="311"/>
      <c r="IO134" s="311"/>
      <c r="IP134" s="311"/>
      <c r="IQ134" s="311"/>
      <c r="IR134" s="311"/>
      <c r="IS134" s="311"/>
      <c r="IT134" s="311"/>
      <c r="IU134" s="311"/>
      <c r="IV134" s="311"/>
    </row>
    <row r="135" spans="1:256" s="324" customFormat="1" x14ac:dyDescent="0.25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  <c r="R135" s="311"/>
      <c r="S135" s="311"/>
      <c r="T135" s="311"/>
      <c r="U135" s="311"/>
      <c r="V135" s="311"/>
      <c r="W135" s="311"/>
      <c r="X135" s="311"/>
      <c r="Y135" s="311"/>
      <c r="Z135" s="311"/>
      <c r="AA135" s="311"/>
      <c r="AB135" s="311"/>
      <c r="AC135" s="311"/>
      <c r="AD135" s="311"/>
      <c r="AE135" s="311"/>
      <c r="AF135" s="311"/>
      <c r="AG135" s="311"/>
      <c r="AH135" s="311"/>
      <c r="AI135" s="311"/>
      <c r="AJ135" s="311"/>
      <c r="AK135" s="311"/>
      <c r="AL135" s="311"/>
      <c r="AM135" s="311"/>
      <c r="AN135" s="311"/>
      <c r="AO135" s="311"/>
      <c r="AP135" s="311"/>
      <c r="AQ135" s="311"/>
      <c r="AR135" s="311"/>
      <c r="AS135" s="311"/>
      <c r="AT135" s="311"/>
      <c r="AU135" s="311"/>
      <c r="AV135" s="311"/>
      <c r="AW135" s="311"/>
      <c r="AX135" s="311"/>
      <c r="AY135" s="311"/>
      <c r="AZ135" s="311"/>
      <c r="BA135" s="311"/>
      <c r="BB135" s="311"/>
      <c r="BC135" s="311"/>
      <c r="BD135" s="311"/>
      <c r="BE135" s="311"/>
      <c r="BF135" s="311"/>
      <c r="BG135" s="311"/>
      <c r="BH135" s="311"/>
      <c r="BI135" s="311"/>
      <c r="BJ135" s="311"/>
      <c r="BK135" s="311"/>
      <c r="BL135" s="311"/>
      <c r="BM135" s="311"/>
      <c r="BN135" s="311"/>
      <c r="BO135" s="311"/>
      <c r="BP135" s="311"/>
      <c r="BQ135" s="311"/>
      <c r="BR135" s="311"/>
      <c r="BS135" s="311"/>
      <c r="BT135" s="311"/>
      <c r="BU135" s="311"/>
      <c r="BV135" s="311"/>
      <c r="BW135" s="311"/>
      <c r="BX135" s="311"/>
      <c r="BY135" s="311"/>
      <c r="BZ135" s="311"/>
      <c r="CA135" s="311"/>
      <c r="CB135" s="311"/>
      <c r="CC135" s="311"/>
      <c r="CD135" s="311"/>
      <c r="CE135" s="311"/>
      <c r="CF135" s="311"/>
      <c r="CG135" s="311"/>
      <c r="CH135" s="311"/>
      <c r="CI135" s="311"/>
      <c r="CJ135" s="311"/>
      <c r="CK135" s="311"/>
      <c r="CL135" s="311"/>
      <c r="CM135" s="311"/>
      <c r="CN135" s="311"/>
      <c r="CO135" s="311"/>
      <c r="CP135" s="311"/>
      <c r="CQ135" s="311"/>
      <c r="CR135" s="311"/>
      <c r="CS135" s="311"/>
      <c r="CT135" s="311"/>
      <c r="CU135" s="311"/>
      <c r="CV135" s="311"/>
      <c r="CW135" s="311"/>
      <c r="CX135" s="311"/>
      <c r="CY135" s="311"/>
      <c r="CZ135" s="311"/>
      <c r="DA135" s="311"/>
      <c r="DB135" s="311"/>
      <c r="DC135" s="311"/>
      <c r="DD135" s="311"/>
      <c r="DE135" s="311"/>
      <c r="DF135" s="311"/>
      <c r="DG135" s="311"/>
      <c r="DH135" s="311"/>
      <c r="DI135" s="311"/>
      <c r="DJ135" s="311"/>
      <c r="DK135" s="311"/>
      <c r="DL135" s="311"/>
      <c r="DM135" s="311"/>
      <c r="DN135" s="311"/>
      <c r="DO135" s="311"/>
      <c r="DP135" s="311"/>
      <c r="DQ135" s="311"/>
      <c r="DR135" s="311"/>
      <c r="DS135" s="311"/>
      <c r="DT135" s="311"/>
      <c r="DU135" s="311"/>
      <c r="DV135" s="311"/>
      <c r="DW135" s="311"/>
      <c r="DX135" s="311"/>
      <c r="DY135" s="311"/>
      <c r="DZ135" s="311"/>
      <c r="EA135" s="311"/>
      <c r="EB135" s="311"/>
      <c r="EC135" s="311"/>
      <c r="ED135" s="311"/>
      <c r="EE135" s="311"/>
      <c r="EF135" s="311"/>
      <c r="EG135" s="311"/>
      <c r="EH135" s="311"/>
      <c r="EI135" s="311"/>
      <c r="EJ135" s="311"/>
      <c r="EK135" s="311"/>
      <c r="EL135" s="311"/>
      <c r="EM135" s="311"/>
      <c r="EN135" s="311"/>
      <c r="EO135" s="311"/>
      <c r="EP135" s="311"/>
      <c r="EQ135" s="311"/>
      <c r="ER135" s="311"/>
      <c r="ES135" s="311"/>
      <c r="ET135" s="311"/>
      <c r="EU135" s="311"/>
      <c r="EV135" s="311"/>
      <c r="EW135" s="311"/>
      <c r="EX135" s="311"/>
      <c r="EY135" s="311"/>
      <c r="EZ135" s="311"/>
      <c r="FA135" s="311"/>
      <c r="FB135" s="311"/>
      <c r="FC135" s="311"/>
      <c r="FD135" s="311"/>
      <c r="FE135" s="311"/>
      <c r="FF135" s="311"/>
      <c r="FG135" s="311"/>
      <c r="FH135" s="311"/>
      <c r="FI135" s="311"/>
      <c r="FJ135" s="311"/>
      <c r="FK135" s="311"/>
      <c r="FL135" s="311"/>
      <c r="FM135" s="311"/>
      <c r="FN135" s="311"/>
      <c r="FO135" s="311"/>
      <c r="FP135" s="311"/>
      <c r="FQ135" s="311"/>
      <c r="FR135" s="311"/>
      <c r="FS135" s="311"/>
      <c r="FT135" s="311"/>
      <c r="FU135" s="311"/>
      <c r="FV135" s="311"/>
      <c r="FW135" s="311"/>
      <c r="FX135" s="311"/>
      <c r="FY135" s="311"/>
      <c r="FZ135" s="311"/>
      <c r="GA135" s="311"/>
      <c r="GB135" s="311"/>
      <c r="GC135" s="311"/>
      <c r="GD135" s="311"/>
      <c r="GE135" s="311"/>
      <c r="GF135" s="311"/>
      <c r="GG135" s="311"/>
      <c r="GH135" s="311"/>
      <c r="GI135" s="311"/>
      <c r="GJ135" s="311"/>
      <c r="GK135" s="311"/>
      <c r="GL135" s="311"/>
      <c r="GM135" s="311"/>
      <c r="GN135" s="311"/>
      <c r="GO135" s="311"/>
      <c r="GP135" s="311"/>
      <c r="GQ135" s="311"/>
      <c r="GR135" s="311"/>
      <c r="GS135" s="311"/>
      <c r="GT135" s="311"/>
      <c r="GU135" s="311"/>
      <c r="GV135" s="311"/>
      <c r="GW135" s="311"/>
      <c r="GX135" s="311"/>
      <c r="GY135" s="311"/>
      <c r="GZ135" s="311"/>
      <c r="HA135" s="311"/>
      <c r="HB135" s="311"/>
      <c r="HC135" s="311"/>
      <c r="HD135" s="311"/>
      <c r="HE135" s="311"/>
      <c r="HF135" s="311"/>
      <c r="HG135" s="311"/>
      <c r="HH135" s="311"/>
      <c r="HI135" s="311"/>
      <c r="HJ135" s="311"/>
      <c r="HK135" s="311"/>
      <c r="HL135" s="311"/>
      <c r="HM135" s="311"/>
      <c r="HN135" s="311"/>
      <c r="HO135" s="311"/>
      <c r="HP135" s="311"/>
      <c r="HQ135" s="311"/>
      <c r="HR135" s="311"/>
      <c r="HS135" s="311"/>
      <c r="HT135" s="311"/>
      <c r="HU135" s="311"/>
      <c r="HV135" s="311"/>
      <c r="HW135" s="311"/>
      <c r="HX135" s="311"/>
      <c r="HY135" s="311"/>
      <c r="HZ135" s="311"/>
      <c r="IA135" s="311"/>
      <c r="IB135" s="311"/>
      <c r="IC135" s="311"/>
      <c r="ID135" s="311"/>
      <c r="IE135" s="311"/>
      <c r="IF135" s="311"/>
      <c r="IG135" s="311"/>
      <c r="IH135" s="311"/>
      <c r="II135" s="311"/>
      <c r="IJ135" s="311"/>
      <c r="IK135" s="311"/>
      <c r="IL135" s="311"/>
      <c r="IM135" s="311"/>
      <c r="IN135" s="311"/>
      <c r="IO135" s="311"/>
      <c r="IP135" s="311"/>
      <c r="IQ135" s="311"/>
      <c r="IR135" s="311"/>
      <c r="IS135" s="311"/>
      <c r="IT135" s="311"/>
      <c r="IU135" s="311"/>
      <c r="IV135" s="311"/>
    </row>
    <row r="136" spans="1:256" s="324" customFormat="1" x14ac:dyDescent="0.25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  <c r="O136" s="311"/>
      <c r="P136" s="311"/>
      <c r="Q136" s="311"/>
      <c r="R136" s="311"/>
      <c r="S136" s="311"/>
      <c r="T136" s="311"/>
      <c r="U136" s="311"/>
      <c r="V136" s="311"/>
      <c r="W136" s="311"/>
      <c r="X136" s="311"/>
      <c r="Y136" s="311"/>
      <c r="Z136" s="311"/>
      <c r="AA136" s="311"/>
      <c r="AB136" s="311"/>
      <c r="AC136" s="311"/>
      <c r="AD136" s="311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1"/>
      <c r="AZ136" s="311"/>
      <c r="BA136" s="311"/>
      <c r="BB136" s="311"/>
      <c r="BC136" s="311"/>
      <c r="BD136" s="311"/>
      <c r="BE136" s="311"/>
      <c r="BF136" s="311"/>
      <c r="BG136" s="311"/>
      <c r="BH136" s="311"/>
      <c r="BI136" s="311"/>
      <c r="BJ136" s="311"/>
      <c r="BK136" s="311"/>
      <c r="BL136" s="311"/>
      <c r="BM136" s="311"/>
      <c r="BN136" s="311"/>
      <c r="BO136" s="311"/>
      <c r="BP136" s="311"/>
      <c r="BQ136" s="311"/>
      <c r="BR136" s="311"/>
      <c r="BS136" s="311"/>
      <c r="BT136" s="311"/>
      <c r="BU136" s="311"/>
      <c r="BV136" s="311"/>
      <c r="BW136" s="311"/>
      <c r="BX136" s="311"/>
      <c r="BY136" s="311"/>
      <c r="BZ136" s="311"/>
      <c r="CA136" s="311"/>
      <c r="CB136" s="311"/>
      <c r="CC136" s="311"/>
      <c r="CD136" s="311"/>
      <c r="CE136" s="311"/>
      <c r="CF136" s="311"/>
      <c r="CG136" s="311"/>
      <c r="CH136" s="311"/>
      <c r="CI136" s="311"/>
      <c r="CJ136" s="311"/>
      <c r="CK136" s="311"/>
      <c r="CL136" s="311"/>
      <c r="CM136" s="311"/>
      <c r="CN136" s="311"/>
      <c r="CO136" s="311"/>
      <c r="CP136" s="311"/>
      <c r="CQ136" s="311"/>
      <c r="CR136" s="311"/>
      <c r="CS136" s="311"/>
      <c r="CT136" s="311"/>
      <c r="CU136" s="311"/>
      <c r="CV136" s="311"/>
      <c r="CW136" s="311"/>
      <c r="CX136" s="311"/>
      <c r="CY136" s="311"/>
      <c r="CZ136" s="311"/>
      <c r="DA136" s="311"/>
      <c r="DB136" s="311"/>
      <c r="DC136" s="311"/>
      <c r="DD136" s="311"/>
      <c r="DE136" s="311"/>
      <c r="DF136" s="311"/>
      <c r="DG136" s="311"/>
      <c r="DH136" s="311"/>
      <c r="DI136" s="311"/>
      <c r="DJ136" s="311"/>
      <c r="DK136" s="311"/>
      <c r="DL136" s="311"/>
      <c r="DM136" s="311"/>
      <c r="DN136" s="311"/>
      <c r="DO136" s="311"/>
      <c r="DP136" s="311"/>
      <c r="DQ136" s="311"/>
      <c r="DR136" s="311"/>
      <c r="DS136" s="311"/>
      <c r="DT136" s="311"/>
      <c r="DU136" s="311"/>
      <c r="DV136" s="311"/>
      <c r="DW136" s="311"/>
      <c r="DX136" s="311"/>
      <c r="DY136" s="311"/>
      <c r="DZ136" s="311"/>
      <c r="EA136" s="311"/>
      <c r="EB136" s="311"/>
      <c r="EC136" s="311"/>
      <c r="ED136" s="311"/>
      <c r="EE136" s="311"/>
      <c r="EF136" s="311"/>
      <c r="EG136" s="311"/>
      <c r="EH136" s="311"/>
      <c r="EI136" s="311"/>
      <c r="EJ136" s="311"/>
      <c r="EK136" s="311"/>
      <c r="EL136" s="311"/>
      <c r="EM136" s="311"/>
      <c r="EN136" s="311"/>
      <c r="EO136" s="311"/>
      <c r="EP136" s="311"/>
      <c r="EQ136" s="311"/>
      <c r="ER136" s="311"/>
      <c r="ES136" s="311"/>
      <c r="ET136" s="311"/>
      <c r="EU136" s="311"/>
      <c r="EV136" s="311"/>
      <c r="EW136" s="311"/>
      <c r="EX136" s="311"/>
      <c r="EY136" s="311"/>
      <c r="EZ136" s="311"/>
      <c r="FA136" s="311"/>
      <c r="FB136" s="311"/>
      <c r="FC136" s="311"/>
      <c r="FD136" s="311"/>
      <c r="FE136" s="311"/>
      <c r="FF136" s="311"/>
      <c r="FG136" s="311"/>
      <c r="FH136" s="311"/>
      <c r="FI136" s="311"/>
      <c r="FJ136" s="311"/>
      <c r="FK136" s="311"/>
      <c r="FL136" s="311"/>
      <c r="FM136" s="311"/>
      <c r="FN136" s="311"/>
      <c r="FO136" s="311"/>
      <c r="FP136" s="311"/>
      <c r="FQ136" s="311"/>
      <c r="FR136" s="311"/>
      <c r="FS136" s="311"/>
      <c r="FT136" s="311"/>
      <c r="FU136" s="311"/>
      <c r="FV136" s="311"/>
      <c r="FW136" s="311"/>
      <c r="FX136" s="311"/>
      <c r="FY136" s="311"/>
      <c r="FZ136" s="311"/>
      <c r="GA136" s="311"/>
      <c r="GB136" s="311"/>
      <c r="GC136" s="311"/>
      <c r="GD136" s="311"/>
      <c r="GE136" s="311"/>
      <c r="GF136" s="311"/>
      <c r="GG136" s="311"/>
      <c r="GH136" s="311"/>
      <c r="GI136" s="311"/>
      <c r="GJ136" s="311"/>
      <c r="GK136" s="311"/>
      <c r="GL136" s="311"/>
      <c r="GM136" s="311"/>
      <c r="GN136" s="311"/>
      <c r="GO136" s="311"/>
      <c r="GP136" s="311"/>
      <c r="GQ136" s="311"/>
      <c r="GR136" s="311"/>
      <c r="GS136" s="311"/>
      <c r="GT136" s="311"/>
      <c r="GU136" s="311"/>
      <c r="GV136" s="311"/>
      <c r="GW136" s="311"/>
      <c r="GX136" s="311"/>
      <c r="GY136" s="311"/>
      <c r="GZ136" s="311"/>
      <c r="HA136" s="311"/>
      <c r="HB136" s="311"/>
      <c r="HC136" s="311"/>
      <c r="HD136" s="311"/>
      <c r="HE136" s="311"/>
      <c r="HF136" s="311"/>
      <c r="HG136" s="311"/>
      <c r="HH136" s="311"/>
      <c r="HI136" s="311"/>
      <c r="HJ136" s="311"/>
      <c r="HK136" s="311"/>
      <c r="HL136" s="311"/>
      <c r="HM136" s="311"/>
      <c r="HN136" s="311"/>
      <c r="HO136" s="311"/>
      <c r="HP136" s="311"/>
      <c r="HQ136" s="311"/>
      <c r="HR136" s="311"/>
      <c r="HS136" s="311"/>
      <c r="HT136" s="311"/>
      <c r="HU136" s="311"/>
      <c r="HV136" s="311"/>
      <c r="HW136" s="311"/>
      <c r="HX136" s="311"/>
      <c r="HY136" s="311"/>
      <c r="HZ136" s="311"/>
      <c r="IA136" s="311"/>
      <c r="IB136" s="311"/>
      <c r="IC136" s="311"/>
      <c r="ID136" s="311"/>
      <c r="IE136" s="311"/>
      <c r="IF136" s="311"/>
      <c r="IG136" s="311"/>
      <c r="IH136" s="311"/>
      <c r="II136" s="311"/>
      <c r="IJ136" s="311"/>
      <c r="IK136" s="311"/>
      <c r="IL136" s="311"/>
      <c r="IM136" s="311"/>
      <c r="IN136" s="311"/>
      <c r="IO136" s="311"/>
      <c r="IP136" s="311"/>
      <c r="IQ136" s="311"/>
      <c r="IR136" s="311"/>
      <c r="IS136" s="311"/>
      <c r="IT136" s="311"/>
      <c r="IU136" s="311"/>
      <c r="IV136" s="311"/>
    </row>
    <row r="137" spans="1:256" s="324" customFormat="1" x14ac:dyDescent="0.25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  <c r="AK137" s="311"/>
      <c r="AL137" s="311"/>
      <c r="AM137" s="311"/>
      <c r="AN137" s="311"/>
      <c r="AO137" s="311"/>
      <c r="AP137" s="311"/>
      <c r="AQ137" s="311"/>
      <c r="AR137" s="311"/>
      <c r="AS137" s="311"/>
      <c r="AT137" s="311"/>
      <c r="AU137" s="311"/>
      <c r="AV137" s="311"/>
      <c r="AW137" s="311"/>
      <c r="AX137" s="311"/>
      <c r="AY137" s="311"/>
      <c r="AZ137" s="311"/>
      <c r="BA137" s="311"/>
      <c r="BB137" s="311"/>
      <c r="BC137" s="311"/>
      <c r="BD137" s="311"/>
      <c r="BE137" s="311"/>
      <c r="BF137" s="311"/>
      <c r="BG137" s="311"/>
      <c r="BH137" s="311"/>
      <c r="BI137" s="311"/>
      <c r="BJ137" s="311"/>
      <c r="BK137" s="311"/>
      <c r="BL137" s="311"/>
      <c r="BM137" s="311"/>
      <c r="BN137" s="311"/>
      <c r="BO137" s="311"/>
      <c r="BP137" s="311"/>
      <c r="BQ137" s="311"/>
      <c r="BR137" s="311"/>
      <c r="BS137" s="311"/>
      <c r="BT137" s="311"/>
      <c r="BU137" s="311"/>
      <c r="BV137" s="311"/>
      <c r="BW137" s="311"/>
      <c r="BX137" s="311"/>
      <c r="BY137" s="311"/>
      <c r="BZ137" s="311"/>
      <c r="CA137" s="311"/>
      <c r="CB137" s="311"/>
      <c r="CC137" s="311"/>
      <c r="CD137" s="311"/>
      <c r="CE137" s="311"/>
      <c r="CF137" s="311"/>
      <c r="CG137" s="311"/>
      <c r="CH137" s="311"/>
      <c r="CI137" s="311"/>
      <c r="CJ137" s="311"/>
      <c r="CK137" s="311"/>
      <c r="CL137" s="311"/>
      <c r="CM137" s="311"/>
      <c r="CN137" s="311"/>
      <c r="CO137" s="311"/>
      <c r="CP137" s="311"/>
      <c r="CQ137" s="311"/>
      <c r="CR137" s="311"/>
      <c r="CS137" s="311"/>
      <c r="CT137" s="311"/>
      <c r="CU137" s="311"/>
      <c r="CV137" s="311"/>
      <c r="CW137" s="311"/>
      <c r="CX137" s="311"/>
      <c r="CY137" s="311"/>
      <c r="CZ137" s="311"/>
      <c r="DA137" s="311"/>
      <c r="DB137" s="311"/>
      <c r="DC137" s="311"/>
      <c r="DD137" s="311"/>
      <c r="DE137" s="311"/>
      <c r="DF137" s="311"/>
      <c r="DG137" s="311"/>
      <c r="DH137" s="311"/>
      <c r="DI137" s="311"/>
      <c r="DJ137" s="311"/>
      <c r="DK137" s="311"/>
      <c r="DL137" s="311"/>
      <c r="DM137" s="311"/>
      <c r="DN137" s="311"/>
      <c r="DO137" s="311"/>
      <c r="DP137" s="311"/>
      <c r="DQ137" s="311"/>
      <c r="DR137" s="311"/>
      <c r="DS137" s="311"/>
      <c r="DT137" s="311"/>
      <c r="DU137" s="311"/>
      <c r="DV137" s="311"/>
      <c r="DW137" s="311"/>
      <c r="DX137" s="311"/>
      <c r="DY137" s="311"/>
      <c r="DZ137" s="311"/>
      <c r="EA137" s="311"/>
      <c r="EB137" s="311"/>
      <c r="EC137" s="311"/>
      <c r="ED137" s="311"/>
      <c r="EE137" s="311"/>
      <c r="EF137" s="311"/>
      <c r="EG137" s="311"/>
      <c r="EH137" s="311"/>
      <c r="EI137" s="311"/>
      <c r="EJ137" s="311"/>
      <c r="EK137" s="311"/>
      <c r="EL137" s="311"/>
      <c r="EM137" s="311"/>
      <c r="EN137" s="311"/>
      <c r="EO137" s="311"/>
      <c r="EP137" s="311"/>
      <c r="EQ137" s="311"/>
      <c r="ER137" s="311"/>
      <c r="ES137" s="311"/>
      <c r="ET137" s="311"/>
      <c r="EU137" s="311"/>
      <c r="EV137" s="311"/>
      <c r="EW137" s="311"/>
      <c r="EX137" s="311"/>
      <c r="EY137" s="311"/>
      <c r="EZ137" s="311"/>
      <c r="FA137" s="311"/>
      <c r="FB137" s="311"/>
      <c r="FC137" s="311"/>
      <c r="FD137" s="311"/>
      <c r="FE137" s="311"/>
      <c r="FF137" s="311"/>
      <c r="FG137" s="311"/>
      <c r="FH137" s="311"/>
      <c r="FI137" s="311"/>
      <c r="FJ137" s="311"/>
      <c r="FK137" s="311"/>
      <c r="FL137" s="311"/>
      <c r="FM137" s="311"/>
      <c r="FN137" s="311"/>
      <c r="FO137" s="311"/>
      <c r="FP137" s="311"/>
      <c r="FQ137" s="311"/>
      <c r="FR137" s="311"/>
      <c r="FS137" s="311"/>
      <c r="FT137" s="311"/>
      <c r="FU137" s="311"/>
      <c r="FV137" s="311"/>
      <c r="FW137" s="311"/>
      <c r="FX137" s="311"/>
      <c r="FY137" s="311"/>
      <c r="FZ137" s="311"/>
      <c r="GA137" s="311"/>
      <c r="GB137" s="311"/>
      <c r="GC137" s="311"/>
      <c r="GD137" s="311"/>
      <c r="GE137" s="311"/>
      <c r="GF137" s="311"/>
      <c r="GG137" s="311"/>
      <c r="GH137" s="311"/>
      <c r="GI137" s="311"/>
      <c r="GJ137" s="311"/>
      <c r="GK137" s="311"/>
      <c r="GL137" s="311"/>
      <c r="GM137" s="311"/>
      <c r="GN137" s="311"/>
      <c r="GO137" s="311"/>
      <c r="GP137" s="311"/>
      <c r="GQ137" s="311"/>
      <c r="GR137" s="311"/>
      <c r="GS137" s="311"/>
      <c r="GT137" s="311"/>
      <c r="GU137" s="311"/>
      <c r="GV137" s="311"/>
      <c r="GW137" s="311"/>
      <c r="GX137" s="311"/>
      <c r="GY137" s="311"/>
      <c r="GZ137" s="311"/>
      <c r="HA137" s="311"/>
      <c r="HB137" s="311"/>
      <c r="HC137" s="311"/>
      <c r="HD137" s="311"/>
      <c r="HE137" s="311"/>
      <c r="HF137" s="311"/>
      <c r="HG137" s="311"/>
      <c r="HH137" s="311"/>
      <c r="HI137" s="311"/>
      <c r="HJ137" s="311"/>
      <c r="HK137" s="311"/>
      <c r="HL137" s="311"/>
      <c r="HM137" s="311"/>
      <c r="HN137" s="311"/>
      <c r="HO137" s="311"/>
      <c r="HP137" s="311"/>
      <c r="HQ137" s="311"/>
      <c r="HR137" s="311"/>
      <c r="HS137" s="311"/>
      <c r="HT137" s="311"/>
      <c r="HU137" s="311"/>
      <c r="HV137" s="311"/>
      <c r="HW137" s="311"/>
      <c r="HX137" s="311"/>
      <c r="HY137" s="311"/>
      <c r="HZ137" s="311"/>
      <c r="IA137" s="311"/>
      <c r="IB137" s="311"/>
      <c r="IC137" s="311"/>
      <c r="ID137" s="311"/>
      <c r="IE137" s="311"/>
      <c r="IF137" s="311"/>
      <c r="IG137" s="311"/>
      <c r="IH137" s="311"/>
      <c r="II137" s="311"/>
      <c r="IJ137" s="311"/>
      <c r="IK137" s="311"/>
      <c r="IL137" s="311"/>
      <c r="IM137" s="311"/>
      <c r="IN137" s="311"/>
      <c r="IO137" s="311"/>
      <c r="IP137" s="311"/>
      <c r="IQ137" s="311"/>
      <c r="IR137" s="311"/>
      <c r="IS137" s="311"/>
      <c r="IT137" s="311"/>
      <c r="IU137" s="311"/>
      <c r="IV137" s="311"/>
    </row>
    <row r="138" spans="1:256" s="324" customFormat="1" x14ac:dyDescent="0.25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  <c r="O138" s="311"/>
      <c r="P138" s="311"/>
      <c r="Q138" s="311"/>
      <c r="R138" s="311"/>
      <c r="S138" s="311"/>
      <c r="T138" s="311"/>
      <c r="U138" s="311"/>
      <c r="V138" s="311"/>
      <c r="W138" s="311"/>
      <c r="X138" s="311"/>
      <c r="Y138" s="311"/>
      <c r="Z138" s="311"/>
      <c r="AA138" s="311"/>
      <c r="AB138" s="311"/>
      <c r="AC138" s="311"/>
      <c r="AD138" s="311"/>
      <c r="AE138" s="311"/>
      <c r="AF138" s="311"/>
      <c r="AG138" s="311"/>
      <c r="AH138" s="311"/>
      <c r="AI138" s="311"/>
      <c r="AJ138" s="311"/>
      <c r="AK138" s="311"/>
      <c r="AL138" s="311"/>
      <c r="AM138" s="311"/>
      <c r="AN138" s="311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1"/>
      <c r="AZ138" s="311"/>
      <c r="BA138" s="311"/>
      <c r="BB138" s="311"/>
      <c r="BC138" s="311"/>
      <c r="BD138" s="311"/>
      <c r="BE138" s="311"/>
      <c r="BF138" s="311"/>
      <c r="BG138" s="311"/>
      <c r="BH138" s="311"/>
      <c r="BI138" s="311"/>
      <c r="BJ138" s="311"/>
      <c r="BK138" s="311"/>
      <c r="BL138" s="311"/>
      <c r="BM138" s="311"/>
      <c r="BN138" s="311"/>
      <c r="BO138" s="311"/>
      <c r="BP138" s="311"/>
      <c r="BQ138" s="311"/>
      <c r="BR138" s="311"/>
      <c r="BS138" s="311"/>
      <c r="BT138" s="311"/>
      <c r="BU138" s="311"/>
      <c r="BV138" s="311"/>
      <c r="BW138" s="311"/>
      <c r="BX138" s="311"/>
      <c r="BY138" s="311"/>
      <c r="BZ138" s="311"/>
      <c r="CA138" s="311"/>
      <c r="CB138" s="311"/>
      <c r="CC138" s="311"/>
      <c r="CD138" s="311"/>
      <c r="CE138" s="311"/>
      <c r="CF138" s="311"/>
      <c r="CG138" s="311"/>
      <c r="CH138" s="311"/>
      <c r="CI138" s="311"/>
      <c r="CJ138" s="311"/>
      <c r="CK138" s="311"/>
      <c r="CL138" s="311"/>
      <c r="CM138" s="311"/>
      <c r="CN138" s="311"/>
      <c r="CO138" s="311"/>
      <c r="CP138" s="311"/>
      <c r="CQ138" s="311"/>
      <c r="CR138" s="311"/>
      <c r="CS138" s="311"/>
      <c r="CT138" s="311"/>
      <c r="CU138" s="311"/>
      <c r="CV138" s="311"/>
      <c r="CW138" s="311"/>
      <c r="CX138" s="311"/>
      <c r="CY138" s="311"/>
      <c r="CZ138" s="311"/>
      <c r="DA138" s="311"/>
      <c r="DB138" s="311"/>
      <c r="DC138" s="311"/>
      <c r="DD138" s="311"/>
      <c r="DE138" s="311"/>
      <c r="DF138" s="311"/>
      <c r="DG138" s="311"/>
      <c r="DH138" s="311"/>
      <c r="DI138" s="311"/>
      <c r="DJ138" s="311"/>
      <c r="DK138" s="311"/>
      <c r="DL138" s="311"/>
      <c r="DM138" s="311"/>
      <c r="DN138" s="311"/>
      <c r="DO138" s="311"/>
      <c r="DP138" s="311"/>
      <c r="DQ138" s="311"/>
      <c r="DR138" s="311"/>
      <c r="DS138" s="311"/>
      <c r="DT138" s="311"/>
      <c r="DU138" s="311"/>
      <c r="DV138" s="311"/>
      <c r="DW138" s="311"/>
      <c r="DX138" s="311"/>
      <c r="DY138" s="311"/>
      <c r="DZ138" s="311"/>
      <c r="EA138" s="311"/>
      <c r="EB138" s="311"/>
      <c r="EC138" s="311"/>
      <c r="ED138" s="311"/>
      <c r="EE138" s="311"/>
      <c r="EF138" s="311"/>
      <c r="EG138" s="311"/>
      <c r="EH138" s="311"/>
      <c r="EI138" s="311"/>
      <c r="EJ138" s="311"/>
      <c r="EK138" s="311"/>
      <c r="EL138" s="311"/>
      <c r="EM138" s="311"/>
      <c r="EN138" s="311"/>
      <c r="EO138" s="311"/>
      <c r="EP138" s="311"/>
      <c r="EQ138" s="311"/>
      <c r="ER138" s="311"/>
      <c r="ES138" s="311"/>
      <c r="ET138" s="311"/>
      <c r="EU138" s="311"/>
      <c r="EV138" s="311"/>
      <c r="EW138" s="311"/>
      <c r="EX138" s="311"/>
      <c r="EY138" s="311"/>
      <c r="EZ138" s="311"/>
      <c r="FA138" s="311"/>
      <c r="FB138" s="311"/>
      <c r="FC138" s="311"/>
      <c r="FD138" s="311"/>
      <c r="FE138" s="311"/>
      <c r="FF138" s="311"/>
      <c r="FG138" s="311"/>
      <c r="FH138" s="311"/>
      <c r="FI138" s="311"/>
      <c r="FJ138" s="311"/>
      <c r="FK138" s="311"/>
      <c r="FL138" s="311"/>
      <c r="FM138" s="311"/>
      <c r="FN138" s="311"/>
      <c r="FO138" s="311"/>
      <c r="FP138" s="311"/>
      <c r="FQ138" s="311"/>
      <c r="FR138" s="311"/>
      <c r="FS138" s="311"/>
      <c r="FT138" s="311"/>
      <c r="FU138" s="311"/>
      <c r="FV138" s="311"/>
      <c r="FW138" s="311"/>
      <c r="FX138" s="311"/>
      <c r="FY138" s="311"/>
      <c r="FZ138" s="311"/>
      <c r="GA138" s="311"/>
      <c r="GB138" s="311"/>
      <c r="GC138" s="311"/>
      <c r="GD138" s="311"/>
      <c r="GE138" s="311"/>
      <c r="GF138" s="311"/>
      <c r="GG138" s="311"/>
      <c r="GH138" s="311"/>
      <c r="GI138" s="311"/>
      <c r="GJ138" s="311"/>
      <c r="GK138" s="311"/>
      <c r="GL138" s="311"/>
      <c r="GM138" s="311"/>
      <c r="GN138" s="311"/>
      <c r="GO138" s="311"/>
      <c r="GP138" s="311"/>
      <c r="GQ138" s="311"/>
      <c r="GR138" s="311"/>
      <c r="GS138" s="311"/>
      <c r="GT138" s="311"/>
      <c r="GU138" s="311"/>
      <c r="GV138" s="311"/>
      <c r="GW138" s="311"/>
      <c r="GX138" s="311"/>
      <c r="GY138" s="311"/>
      <c r="GZ138" s="311"/>
      <c r="HA138" s="311"/>
      <c r="HB138" s="311"/>
      <c r="HC138" s="311"/>
      <c r="HD138" s="311"/>
      <c r="HE138" s="311"/>
      <c r="HF138" s="311"/>
      <c r="HG138" s="311"/>
      <c r="HH138" s="311"/>
      <c r="HI138" s="311"/>
      <c r="HJ138" s="311"/>
      <c r="HK138" s="311"/>
      <c r="HL138" s="311"/>
      <c r="HM138" s="311"/>
      <c r="HN138" s="311"/>
      <c r="HO138" s="311"/>
      <c r="HP138" s="311"/>
      <c r="HQ138" s="311"/>
      <c r="HR138" s="311"/>
      <c r="HS138" s="311"/>
      <c r="HT138" s="311"/>
      <c r="HU138" s="311"/>
      <c r="HV138" s="311"/>
      <c r="HW138" s="311"/>
      <c r="HX138" s="311"/>
      <c r="HY138" s="311"/>
      <c r="HZ138" s="311"/>
      <c r="IA138" s="311"/>
      <c r="IB138" s="311"/>
      <c r="IC138" s="311"/>
      <c r="ID138" s="311"/>
      <c r="IE138" s="311"/>
      <c r="IF138" s="311"/>
      <c r="IG138" s="311"/>
      <c r="IH138" s="311"/>
      <c r="II138" s="311"/>
      <c r="IJ138" s="311"/>
      <c r="IK138" s="311"/>
      <c r="IL138" s="311"/>
      <c r="IM138" s="311"/>
      <c r="IN138" s="311"/>
      <c r="IO138" s="311"/>
      <c r="IP138" s="311"/>
      <c r="IQ138" s="311"/>
      <c r="IR138" s="311"/>
      <c r="IS138" s="311"/>
      <c r="IT138" s="311"/>
      <c r="IU138" s="311"/>
      <c r="IV138" s="311"/>
    </row>
    <row r="139" spans="1:256" s="324" customFormat="1" x14ac:dyDescent="0.25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  <c r="AK139" s="311"/>
      <c r="AL139" s="311"/>
      <c r="AM139" s="311"/>
      <c r="AN139" s="311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1"/>
      <c r="AZ139" s="311"/>
      <c r="BA139" s="311"/>
      <c r="BB139" s="311"/>
      <c r="BC139" s="311"/>
      <c r="BD139" s="311"/>
      <c r="BE139" s="311"/>
      <c r="BF139" s="311"/>
      <c r="BG139" s="311"/>
      <c r="BH139" s="311"/>
      <c r="BI139" s="311"/>
      <c r="BJ139" s="311"/>
      <c r="BK139" s="311"/>
      <c r="BL139" s="311"/>
      <c r="BM139" s="311"/>
      <c r="BN139" s="311"/>
      <c r="BO139" s="311"/>
      <c r="BP139" s="311"/>
      <c r="BQ139" s="311"/>
      <c r="BR139" s="311"/>
      <c r="BS139" s="311"/>
      <c r="BT139" s="311"/>
      <c r="BU139" s="311"/>
      <c r="BV139" s="311"/>
      <c r="BW139" s="311"/>
      <c r="BX139" s="311"/>
      <c r="BY139" s="311"/>
      <c r="BZ139" s="311"/>
      <c r="CA139" s="311"/>
      <c r="CB139" s="311"/>
      <c r="CC139" s="311"/>
      <c r="CD139" s="311"/>
      <c r="CE139" s="311"/>
      <c r="CF139" s="311"/>
      <c r="CG139" s="311"/>
      <c r="CH139" s="311"/>
      <c r="CI139" s="311"/>
      <c r="CJ139" s="311"/>
      <c r="CK139" s="311"/>
      <c r="CL139" s="311"/>
      <c r="CM139" s="311"/>
      <c r="CN139" s="311"/>
      <c r="CO139" s="311"/>
      <c r="CP139" s="311"/>
      <c r="CQ139" s="311"/>
      <c r="CR139" s="311"/>
      <c r="CS139" s="311"/>
      <c r="CT139" s="311"/>
      <c r="CU139" s="311"/>
      <c r="CV139" s="311"/>
      <c r="CW139" s="311"/>
      <c r="CX139" s="311"/>
      <c r="CY139" s="311"/>
      <c r="CZ139" s="311"/>
      <c r="DA139" s="311"/>
      <c r="DB139" s="311"/>
      <c r="DC139" s="311"/>
      <c r="DD139" s="311"/>
      <c r="DE139" s="311"/>
      <c r="DF139" s="311"/>
      <c r="DG139" s="311"/>
      <c r="DH139" s="311"/>
      <c r="DI139" s="311"/>
      <c r="DJ139" s="311"/>
      <c r="DK139" s="311"/>
      <c r="DL139" s="311"/>
      <c r="DM139" s="311"/>
      <c r="DN139" s="311"/>
      <c r="DO139" s="311"/>
      <c r="DP139" s="311"/>
      <c r="DQ139" s="311"/>
      <c r="DR139" s="311"/>
      <c r="DS139" s="311"/>
      <c r="DT139" s="311"/>
      <c r="DU139" s="311"/>
      <c r="DV139" s="311"/>
      <c r="DW139" s="311"/>
      <c r="DX139" s="311"/>
      <c r="DY139" s="311"/>
      <c r="DZ139" s="311"/>
      <c r="EA139" s="311"/>
      <c r="EB139" s="311"/>
      <c r="EC139" s="311"/>
      <c r="ED139" s="311"/>
      <c r="EE139" s="311"/>
      <c r="EF139" s="311"/>
      <c r="EG139" s="311"/>
      <c r="EH139" s="311"/>
      <c r="EI139" s="311"/>
      <c r="EJ139" s="311"/>
      <c r="EK139" s="311"/>
      <c r="EL139" s="311"/>
      <c r="EM139" s="311"/>
      <c r="EN139" s="311"/>
      <c r="EO139" s="311"/>
      <c r="EP139" s="311"/>
      <c r="EQ139" s="311"/>
      <c r="ER139" s="311"/>
      <c r="ES139" s="311"/>
      <c r="ET139" s="311"/>
      <c r="EU139" s="311"/>
      <c r="EV139" s="311"/>
      <c r="EW139" s="311"/>
      <c r="EX139" s="311"/>
      <c r="EY139" s="311"/>
      <c r="EZ139" s="311"/>
      <c r="FA139" s="311"/>
      <c r="FB139" s="311"/>
      <c r="FC139" s="311"/>
      <c r="FD139" s="311"/>
      <c r="FE139" s="311"/>
      <c r="FF139" s="311"/>
      <c r="FG139" s="311"/>
      <c r="FH139" s="311"/>
      <c r="FI139" s="311"/>
      <c r="FJ139" s="311"/>
      <c r="FK139" s="311"/>
      <c r="FL139" s="311"/>
      <c r="FM139" s="311"/>
      <c r="FN139" s="311"/>
      <c r="FO139" s="311"/>
      <c r="FP139" s="311"/>
      <c r="FQ139" s="311"/>
      <c r="FR139" s="311"/>
      <c r="FS139" s="311"/>
      <c r="FT139" s="311"/>
      <c r="FU139" s="311"/>
      <c r="FV139" s="311"/>
      <c r="FW139" s="311"/>
      <c r="FX139" s="311"/>
      <c r="FY139" s="311"/>
      <c r="FZ139" s="311"/>
      <c r="GA139" s="311"/>
      <c r="GB139" s="311"/>
      <c r="GC139" s="311"/>
      <c r="GD139" s="311"/>
      <c r="GE139" s="311"/>
      <c r="GF139" s="311"/>
      <c r="GG139" s="311"/>
      <c r="GH139" s="311"/>
      <c r="GI139" s="311"/>
      <c r="GJ139" s="311"/>
      <c r="GK139" s="311"/>
      <c r="GL139" s="311"/>
      <c r="GM139" s="311"/>
      <c r="GN139" s="311"/>
      <c r="GO139" s="311"/>
      <c r="GP139" s="311"/>
      <c r="GQ139" s="311"/>
      <c r="GR139" s="311"/>
      <c r="GS139" s="311"/>
      <c r="GT139" s="311"/>
      <c r="GU139" s="311"/>
      <c r="GV139" s="311"/>
      <c r="GW139" s="311"/>
      <c r="GX139" s="311"/>
      <c r="GY139" s="311"/>
      <c r="GZ139" s="311"/>
      <c r="HA139" s="311"/>
      <c r="HB139" s="311"/>
      <c r="HC139" s="311"/>
      <c r="HD139" s="311"/>
      <c r="HE139" s="311"/>
      <c r="HF139" s="311"/>
      <c r="HG139" s="311"/>
      <c r="HH139" s="311"/>
      <c r="HI139" s="311"/>
      <c r="HJ139" s="311"/>
      <c r="HK139" s="311"/>
      <c r="HL139" s="311"/>
      <c r="HM139" s="311"/>
      <c r="HN139" s="311"/>
      <c r="HO139" s="311"/>
      <c r="HP139" s="311"/>
      <c r="HQ139" s="311"/>
      <c r="HR139" s="311"/>
      <c r="HS139" s="311"/>
      <c r="HT139" s="311"/>
      <c r="HU139" s="311"/>
      <c r="HV139" s="311"/>
      <c r="HW139" s="311"/>
      <c r="HX139" s="311"/>
      <c r="HY139" s="311"/>
      <c r="HZ139" s="311"/>
      <c r="IA139" s="311"/>
      <c r="IB139" s="311"/>
      <c r="IC139" s="311"/>
      <c r="ID139" s="311"/>
      <c r="IE139" s="311"/>
      <c r="IF139" s="311"/>
      <c r="IG139" s="311"/>
      <c r="IH139" s="311"/>
      <c r="II139" s="311"/>
      <c r="IJ139" s="311"/>
      <c r="IK139" s="311"/>
      <c r="IL139" s="311"/>
      <c r="IM139" s="311"/>
      <c r="IN139" s="311"/>
      <c r="IO139" s="311"/>
      <c r="IP139" s="311"/>
      <c r="IQ139" s="311"/>
      <c r="IR139" s="311"/>
      <c r="IS139" s="311"/>
      <c r="IT139" s="311"/>
      <c r="IU139" s="311"/>
      <c r="IV139" s="311"/>
    </row>
    <row r="140" spans="1:256" s="324" customFormat="1" x14ac:dyDescent="0.25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311"/>
      <c r="AH140" s="311"/>
      <c r="AI140" s="311"/>
      <c r="AJ140" s="311"/>
      <c r="AK140" s="311"/>
      <c r="AL140" s="311"/>
      <c r="AM140" s="311"/>
      <c r="AN140" s="311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1"/>
      <c r="AZ140" s="311"/>
      <c r="BA140" s="311"/>
      <c r="BB140" s="311"/>
      <c r="BC140" s="311"/>
      <c r="BD140" s="311"/>
      <c r="BE140" s="311"/>
      <c r="BF140" s="311"/>
      <c r="BG140" s="311"/>
      <c r="BH140" s="311"/>
      <c r="BI140" s="311"/>
      <c r="BJ140" s="311"/>
      <c r="BK140" s="311"/>
      <c r="BL140" s="311"/>
      <c r="BM140" s="311"/>
      <c r="BN140" s="311"/>
      <c r="BO140" s="311"/>
      <c r="BP140" s="311"/>
      <c r="BQ140" s="311"/>
      <c r="BR140" s="311"/>
      <c r="BS140" s="311"/>
      <c r="BT140" s="311"/>
      <c r="BU140" s="311"/>
      <c r="BV140" s="311"/>
      <c r="BW140" s="311"/>
      <c r="BX140" s="311"/>
      <c r="BY140" s="311"/>
      <c r="BZ140" s="311"/>
      <c r="CA140" s="311"/>
      <c r="CB140" s="311"/>
      <c r="CC140" s="311"/>
      <c r="CD140" s="311"/>
      <c r="CE140" s="311"/>
      <c r="CF140" s="311"/>
      <c r="CG140" s="311"/>
      <c r="CH140" s="311"/>
      <c r="CI140" s="311"/>
      <c r="CJ140" s="311"/>
      <c r="CK140" s="311"/>
      <c r="CL140" s="311"/>
      <c r="CM140" s="311"/>
      <c r="CN140" s="311"/>
      <c r="CO140" s="311"/>
      <c r="CP140" s="311"/>
      <c r="CQ140" s="311"/>
      <c r="CR140" s="311"/>
      <c r="CS140" s="311"/>
      <c r="CT140" s="311"/>
      <c r="CU140" s="311"/>
      <c r="CV140" s="311"/>
      <c r="CW140" s="311"/>
      <c r="CX140" s="311"/>
      <c r="CY140" s="311"/>
      <c r="CZ140" s="311"/>
      <c r="DA140" s="311"/>
      <c r="DB140" s="311"/>
      <c r="DC140" s="311"/>
      <c r="DD140" s="311"/>
      <c r="DE140" s="311"/>
      <c r="DF140" s="311"/>
      <c r="DG140" s="311"/>
      <c r="DH140" s="311"/>
      <c r="DI140" s="311"/>
      <c r="DJ140" s="311"/>
      <c r="DK140" s="311"/>
      <c r="DL140" s="311"/>
      <c r="DM140" s="311"/>
      <c r="DN140" s="311"/>
      <c r="DO140" s="311"/>
      <c r="DP140" s="311"/>
      <c r="DQ140" s="311"/>
      <c r="DR140" s="311"/>
      <c r="DS140" s="311"/>
      <c r="DT140" s="311"/>
      <c r="DU140" s="311"/>
      <c r="DV140" s="311"/>
      <c r="DW140" s="311"/>
      <c r="DX140" s="311"/>
      <c r="DY140" s="311"/>
      <c r="DZ140" s="311"/>
      <c r="EA140" s="311"/>
      <c r="EB140" s="311"/>
      <c r="EC140" s="311"/>
      <c r="ED140" s="311"/>
      <c r="EE140" s="311"/>
      <c r="EF140" s="311"/>
      <c r="EG140" s="311"/>
      <c r="EH140" s="311"/>
      <c r="EI140" s="311"/>
      <c r="EJ140" s="311"/>
      <c r="EK140" s="311"/>
      <c r="EL140" s="311"/>
      <c r="EM140" s="311"/>
      <c r="EN140" s="311"/>
      <c r="EO140" s="311"/>
      <c r="EP140" s="311"/>
      <c r="EQ140" s="311"/>
      <c r="ER140" s="311"/>
      <c r="ES140" s="311"/>
      <c r="ET140" s="311"/>
      <c r="EU140" s="311"/>
      <c r="EV140" s="311"/>
      <c r="EW140" s="311"/>
      <c r="EX140" s="311"/>
      <c r="EY140" s="311"/>
      <c r="EZ140" s="311"/>
      <c r="FA140" s="311"/>
      <c r="FB140" s="311"/>
      <c r="FC140" s="311"/>
      <c r="FD140" s="311"/>
      <c r="FE140" s="311"/>
      <c r="FF140" s="311"/>
      <c r="FG140" s="311"/>
      <c r="FH140" s="311"/>
      <c r="FI140" s="311"/>
      <c r="FJ140" s="311"/>
      <c r="FK140" s="311"/>
      <c r="FL140" s="311"/>
      <c r="FM140" s="311"/>
      <c r="FN140" s="311"/>
      <c r="FO140" s="311"/>
      <c r="FP140" s="311"/>
      <c r="FQ140" s="311"/>
      <c r="FR140" s="311"/>
      <c r="FS140" s="311"/>
      <c r="FT140" s="311"/>
      <c r="FU140" s="311"/>
      <c r="FV140" s="311"/>
      <c r="FW140" s="311"/>
      <c r="FX140" s="311"/>
      <c r="FY140" s="311"/>
      <c r="FZ140" s="311"/>
      <c r="GA140" s="311"/>
      <c r="GB140" s="311"/>
      <c r="GC140" s="311"/>
      <c r="GD140" s="311"/>
      <c r="GE140" s="311"/>
      <c r="GF140" s="311"/>
      <c r="GG140" s="311"/>
      <c r="GH140" s="311"/>
      <c r="GI140" s="311"/>
      <c r="GJ140" s="311"/>
      <c r="GK140" s="311"/>
      <c r="GL140" s="311"/>
      <c r="GM140" s="311"/>
      <c r="GN140" s="311"/>
      <c r="GO140" s="311"/>
      <c r="GP140" s="311"/>
      <c r="GQ140" s="311"/>
      <c r="GR140" s="311"/>
      <c r="GS140" s="311"/>
      <c r="GT140" s="311"/>
      <c r="GU140" s="311"/>
      <c r="GV140" s="311"/>
      <c r="GW140" s="311"/>
      <c r="GX140" s="311"/>
      <c r="GY140" s="311"/>
      <c r="GZ140" s="311"/>
      <c r="HA140" s="311"/>
      <c r="HB140" s="311"/>
      <c r="HC140" s="311"/>
      <c r="HD140" s="311"/>
      <c r="HE140" s="311"/>
      <c r="HF140" s="311"/>
      <c r="HG140" s="311"/>
      <c r="HH140" s="311"/>
      <c r="HI140" s="311"/>
      <c r="HJ140" s="311"/>
      <c r="HK140" s="311"/>
      <c r="HL140" s="311"/>
      <c r="HM140" s="311"/>
      <c r="HN140" s="311"/>
      <c r="HO140" s="311"/>
      <c r="HP140" s="311"/>
      <c r="HQ140" s="311"/>
      <c r="HR140" s="311"/>
      <c r="HS140" s="311"/>
      <c r="HT140" s="311"/>
      <c r="HU140" s="311"/>
      <c r="HV140" s="311"/>
      <c r="HW140" s="311"/>
      <c r="HX140" s="311"/>
      <c r="HY140" s="311"/>
      <c r="HZ140" s="311"/>
      <c r="IA140" s="311"/>
      <c r="IB140" s="311"/>
      <c r="IC140" s="311"/>
      <c r="ID140" s="311"/>
      <c r="IE140" s="311"/>
      <c r="IF140" s="311"/>
      <c r="IG140" s="311"/>
      <c r="IH140" s="311"/>
      <c r="II140" s="311"/>
      <c r="IJ140" s="311"/>
      <c r="IK140" s="311"/>
      <c r="IL140" s="311"/>
      <c r="IM140" s="311"/>
      <c r="IN140" s="311"/>
      <c r="IO140" s="311"/>
      <c r="IP140" s="311"/>
      <c r="IQ140" s="311"/>
      <c r="IR140" s="311"/>
      <c r="IS140" s="311"/>
      <c r="IT140" s="311"/>
      <c r="IU140" s="311"/>
      <c r="IV140" s="311"/>
    </row>
    <row r="141" spans="1:256" s="324" customFormat="1" x14ac:dyDescent="0.25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  <c r="AP141" s="311"/>
      <c r="AQ141" s="311"/>
      <c r="AR141" s="311"/>
      <c r="AS141" s="311"/>
      <c r="AT141" s="311"/>
      <c r="AU141" s="311"/>
      <c r="AV141" s="311"/>
      <c r="AW141" s="311"/>
      <c r="AX141" s="311"/>
      <c r="AY141" s="311"/>
      <c r="AZ141" s="311"/>
      <c r="BA141" s="311"/>
      <c r="BB141" s="311"/>
      <c r="BC141" s="311"/>
      <c r="BD141" s="311"/>
      <c r="BE141" s="311"/>
      <c r="BF141" s="311"/>
      <c r="BG141" s="311"/>
      <c r="BH141" s="311"/>
      <c r="BI141" s="311"/>
      <c r="BJ141" s="311"/>
      <c r="BK141" s="311"/>
      <c r="BL141" s="311"/>
      <c r="BM141" s="311"/>
      <c r="BN141" s="311"/>
      <c r="BO141" s="311"/>
      <c r="BP141" s="311"/>
      <c r="BQ141" s="311"/>
      <c r="BR141" s="311"/>
      <c r="BS141" s="311"/>
      <c r="BT141" s="311"/>
      <c r="BU141" s="311"/>
      <c r="BV141" s="311"/>
      <c r="BW141" s="311"/>
      <c r="BX141" s="311"/>
      <c r="BY141" s="311"/>
      <c r="BZ141" s="311"/>
      <c r="CA141" s="311"/>
      <c r="CB141" s="311"/>
      <c r="CC141" s="311"/>
      <c r="CD141" s="311"/>
      <c r="CE141" s="311"/>
      <c r="CF141" s="311"/>
      <c r="CG141" s="311"/>
      <c r="CH141" s="311"/>
      <c r="CI141" s="311"/>
      <c r="CJ141" s="311"/>
      <c r="CK141" s="311"/>
      <c r="CL141" s="311"/>
      <c r="CM141" s="311"/>
      <c r="CN141" s="311"/>
      <c r="CO141" s="311"/>
      <c r="CP141" s="311"/>
      <c r="CQ141" s="311"/>
      <c r="CR141" s="311"/>
      <c r="CS141" s="311"/>
      <c r="CT141" s="311"/>
      <c r="CU141" s="311"/>
      <c r="CV141" s="311"/>
      <c r="CW141" s="311"/>
      <c r="CX141" s="311"/>
      <c r="CY141" s="311"/>
      <c r="CZ141" s="311"/>
      <c r="DA141" s="311"/>
      <c r="DB141" s="311"/>
      <c r="DC141" s="311"/>
      <c r="DD141" s="311"/>
      <c r="DE141" s="311"/>
      <c r="DF141" s="311"/>
      <c r="DG141" s="311"/>
      <c r="DH141" s="311"/>
      <c r="DI141" s="311"/>
      <c r="DJ141" s="311"/>
      <c r="DK141" s="311"/>
      <c r="DL141" s="311"/>
      <c r="DM141" s="311"/>
      <c r="DN141" s="311"/>
      <c r="DO141" s="311"/>
      <c r="DP141" s="311"/>
      <c r="DQ141" s="311"/>
      <c r="DR141" s="311"/>
      <c r="DS141" s="311"/>
      <c r="DT141" s="311"/>
      <c r="DU141" s="311"/>
      <c r="DV141" s="311"/>
      <c r="DW141" s="311"/>
      <c r="DX141" s="311"/>
      <c r="DY141" s="311"/>
      <c r="DZ141" s="311"/>
      <c r="EA141" s="311"/>
      <c r="EB141" s="311"/>
      <c r="EC141" s="311"/>
      <c r="ED141" s="311"/>
      <c r="EE141" s="311"/>
      <c r="EF141" s="311"/>
      <c r="EG141" s="311"/>
      <c r="EH141" s="311"/>
      <c r="EI141" s="311"/>
      <c r="EJ141" s="311"/>
      <c r="EK141" s="311"/>
      <c r="EL141" s="311"/>
      <c r="EM141" s="311"/>
      <c r="EN141" s="311"/>
      <c r="EO141" s="311"/>
      <c r="EP141" s="311"/>
      <c r="EQ141" s="311"/>
      <c r="ER141" s="311"/>
      <c r="ES141" s="311"/>
      <c r="ET141" s="311"/>
      <c r="EU141" s="311"/>
      <c r="EV141" s="311"/>
      <c r="EW141" s="311"/>
      <c r="EX141" s="311"/>
      <c r="EY141" s="311"/>
      <c r="EZ141" s="311"/>
      <c r="FA141" s="311"/>
      <c r="FB141" s="311"/>
      <c r="FC141" s="311"/>
      <c r="FD141" s="311"/>
      <c r="FE141" s="311"/>
      <c r="FF141" s="311"/>
      <c r="FG141" s="311"/>
      <c r="FH141" s="311"/>
      <c r="FI141" s="311"/>
      <c r="FJ141" s="311"/>
      <c r="FK141" s="311"/>
      <c r="FL141" s="311"/>
      <c r="FM141" s="311"/>
      <c r="FN141" s="311"/>
      <c r="FO141" s="311"/>
      <c r="FP141" s="311"/>
      <c r="FQ141" s="311"/>
      <c r="FR141" s="311"/>
      <c r="FS141" s="311"/>
      <c r="FT141" s="311"/>
      <c r="FU141" s="311"/>
      <c r="FV141" s="311"/>
      <c r="FW141" s="311"/>
      <c r="FX141" s="311"/>
      <c r="FY141" s="311"/>
      <c r="FZ141" s="311"/>
      <c r="GA141" s="311"/>
      <c r="GB141" s="311"/>
      <c r="GC141" s="311"/>
      <c r="GD141" s="311"/>
      <c r="GE141" s="311"/>
      <c r="GF141" s="311"/>
      <c r="GG141" s="311"/>
      <c r="GH141" s="311"/>
      <c r="GI141" s="311"/>
      <c r="GJ141" s="311"/>
      <c r="GK141" s="311"/>
      <c r="GL141" s="311"/>
      <c r="GM141" s="311"/>
      <c r="GN141" s="311"/>
      <c r="GO141" s="311"/>
      <c r="GP141" s="311"/>
      <c r="GQ141" s="311"/>
      <c r="GR141" s="311"/>
      <c r="GS141" s="311"/>
      <c r="GT141" s="311"/>
      <c r="GU141" s="311"/>
      <c r="GV141" s="311"/>
      <c r="GW141" s="311"/>
      <c r="GX141" s="311"/>
      <c r="GY141" s="311"/>
      <c r="GZ141" s="311"/>
      <c r="HA141" s="311"/>
      <c r="HB141" s="311"/>
      <c r="HC141" s="311"/>
      <c r="HD141" s="311"/>
      <c r="HE141" s="311"/>
      <c r="HF141" s="311"/>
      <c r="HG141" s="311"/>
      <c r="HH141" s="311"/>
      <c r="HI141" s="311"/>
      <c r="HJ141" s="311"/>
      <c r="HK141" s="311"/>
      <c r="HL141" s="311"/>
      <c r="HM141" s="311"/>
      <c r="HN141" s="311"/>
      <c r="HO141" s="311"/>
      <c r="HP141" s="311"/>
      <c r="HQ141" s="311"/>
      <c r="HR141" s="311"/>
      <c r="HS141" s="311"/>
      <c r="HT141" s="311"/>
      <c r="HU141" s="311"/>
      <c r="HV141" s="311"/>
      <c r="HW141" s="311"/>
      <c r="HX141" s="311"/>
      <c r="HY141" s="311"/>
      <c r="HZ141" s="311"/>
      <c r="IA141" s="311"/>
      <c r="IB141" s="311"/>
      <c r="IC141" s="311"/>
      <c r="ID141" s="311"/>
      <c r="IE141" s="311"/>
      <c r="IF141" s="311"/>
      <c r="IG141" s="311"/>
      <c r="IH141" s="311"/>
      <c r="II141" s="311"/>
      <c r="IJ141" s="311"/>
      <c r="IK141" s="311"/>
      <c r="IL141" s="311"/>
      <c r="IM141" s="311"/>
      <c r="IN141" s="311"/>
      <c r="IO141" s="311"/>
      <c r="IP141" s="311"/>
      <c r="IQ141" s="311"/>
      <c r="IR141" s="311"/>
      <c r="IS141" s="311"/>
      <c r="IT141" s="311"/>
      <c r="IU141" s="311"/>
      <c r="IV141" s="311"/>
    </row>
    <row r="142" spans="1:256" s="324" customFormat="1" x14ac:dyDescent="0.25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  <c r="O142" s="311"/>
      <c r="P142" s="311"/>
      <c r="Q142" s="311"/>
      <c r="R142" s="311"/>
      <c r="S142" s="311"/>
      <c r="T142" s="311"/>
      <c r="U142" s="311"/>
      <c r="V142" s="311"/>
      <c r="W142" s="311"/>
      <c r="X142" s="311"/>
      <c r="Y142" s="311"/>
      <c r="Z142" s="311"/>
      <c r="AA142" s="311"/>
      <c r="AB142" s="311"/>
      <c r="AC142" s="311"/>
      <c r="AD142" s="311"/>
      <c r="AE142" s="311"/>
      <c r="AF142" s="311"/>
      <c r="AG142" s="311"/>
      <c r="AH142" s="311"/>
      <c r="AI142" s="311"/>
      <c r="AJ142" s="311"/>
      <c r="AK142" s="311"/>
      <c r="AL142" s="311"/>
      <c r="AM142" s="311"/>
      <c r="AN142" s="311"/>
      <c r="AO142" s="311"/>
      <c r="AP142" s="311"/>
      <c r="AQ142" s="311"/>
      <c r="AR142" s="311"/>
      <c r="AS142" s="311"/>
      <c r="AT142" s="311"/>
      <c r="AU142" s="311"/>
      <c r="AV142" s="311"/>
      <c r="AW142" s="311"/>
      <c r="AX142" s="311"/>
      <c r="AY142" s="311"/>
      <c r="AZ142" s="311"/>
      <c r="BA142" s="311"/>
      <c r="BB142" s="311"/>
      <c r="BC142" s="311"/>
      <c r="BD142" s="311"/>
      <c r="BE142" s="311"/>
      <c r="BF142" s="311"/>
      <c r="BG142" s="311"/>
      <c r="BH142" s="311"/>
      <c r="BI142" s="311"/>
      <c r="BJ142" s="311"/>
      <c r="BK142" s="311"/>
      <c r="BL142" s="311"/>
      <c r="BM142" s="311"/>
      <c r="BN142" s="311"/>
      <c r="BO142" s="311"/>
      <c r="BP142" s="311"/>
      <c r="BQ142" s="311"/>
      <c r="BR142" s="311"/>
      <c r="BS142" s="311"/>
      <c r="BT142" s="311"/>
      <c r="BU142" s="311"/>
      <c r="BV142" s="311"/>
      <c r="BW142" s="311"/>
      <c r="BX142" s="311"/>
      <c r="BY142" s="311"/>
      <c r="BZ142" s="311"/>
      <c r="CA142" s="311"/>
      <c r="CB142" s="311"/>
      <c r="CC142" s="311"/>
      <c r="CD142" s="311"/>
      <c r="CE142" s="311"/>
      <c r="CF142" s="311"/>
      <c r="CG142" s="311"/>
      <c r="CH142" s="311"/>
      <c r="CI142" s="311"/>
      <c r="CJ142" s="311"/>
      <c r="CK142" s="311"/>
      <c r="CL142" s="311"/>
      <c r="CM142" s="311"/>
      <c r="CN142" s="311"/>
      <c r="CO142" s="311"/>
      <c r="CP142" s="311"/>
      <c r="CQ142" s="311"/>
      <c r="CR142" s="311"/>
      <c r="CS142" s="311"/>
      <c r="CT142" s="311"/>
      <c r="CU142" s="311"/>
      <c r="CV142" s="311"/>
      <c r="CW142" s="311"/>
      <c r="CX142" s="311"/>
      <c r="CY142" s="311"/>
      <c r="CZ142" s="311"/>
      <c r="DA142" s="311"/>
      <c r="DB142" s="311"/>
      <c r="DC142" s="311"/>
      <c r="DD142" s="311"/>
      <c r="DE142" s="311"/>
      <c r="DF142" s="311"/>
      <c r="DG142" s="311"/>
      <c r="DH142" s="311"/>
      <c r="DI142" s="311"/>
      <c r="DJ142" s="311"/>
      <c r="DK142" s="311"/>
      <c r="DL142" s="311"/>
      <c r="DM142" s="311"/>
      <c r="DN142" s="311"/>
      <c r="DO142" s="311"/>
      <c r="DP142" s="311"/>
      <c r="DQ142" s="311"/>
      <c r="DR142" s="311"/>
      <c r="DS142" s="311"/>
      <c r="DT142" s="311"/>
      <c r="DU142" s="311"/>
      <c r="DV142" s="311"/>
      <c r="DW142" s="311"/>
      <c r="DX142" s="311"/>
      <c r="DY142" s="311"/>
      <c r="DZ142" s="311"/>
      <c r="EA142" s="311"/>
      <c r="EB142" s="311"/>
      <c r="EC142" s="311"/>
      <c r="ED142" s="311"/>
      <c r="EE142" s="311"/>
      <c r="EF142" s="311"/>
      <c r="EG142" s="311"/>
      <c r="EH142" s="311"/>
      <c r="EI142" s="311"/>
      <c r="EJ142" s="311"/>
      <c r="EK142" s="311"/>
      <c r="EL142" s="311"/>
      <c r="EM142" s="311"/>
      <c r="EN142" s="311"/>
      <c r="EO142" s="311"/>
      <c r="EP142" s="311"/>
      <c r="EQ142" s="311"/>
      <c r="ER142" s="311"/>
      <c r="ES142" s="311"/>
      <c r="ET142" s="311"/>
      <c r="EU142" s="311"/>
      <c r="EV142" s="311"/>
      <c r="EW142" s="311"/>
      <c r="EX142" s="311"/>
      <c r="EY142" s="311"/>
      <c r="EZ142" s="311"/>
      <c r="FA142" s="311"/>
      <c r="FB142" s="311"/>
      <c r="FC142" s="311"/>
      <c r="FD142" s="311"/>
      <c r="FE142" s="311"/>
      <c r="FF142" s="311"/>
      <c r="FG142" s="311"/>
      <c r="FH142" s="311"/>
      <c r="FI142" s="311"/>
      <c r="FJ142" s="311"/>
      <c r="FK142" s="311"/>
      <c r="FL142" s="311"/>
      <c r="FM142" s="311"/>
      <c r="FN142" s="311"/>
      <c r="FO142" s="311"/>
      <c r="FP142" s="311"/>
      <c r="FQ142" s="311"/>
      <c r="FR142" s="311"/>
      <c r="FS142" s="311"/>
      <c r="FT142" s="311"/>
      <c r="FU142" s="311"/>
      <c r="FV142" s="311"/>
      <c r="FW142" s="311"/>
      <c r="FX142" s="311"/>
      <c r="FY142" s="311"/>
      <c r="FZ142" s="311"/>
      <c r="GA142" s="311"/>
      <c r="GB142" s="311"/>
      <c r="GC142" s="311"/>
      <c r="GD142" s="311"/>
      <c r="GE142" s="311"/>
      <c r="GF142" s="311"/>
      <c r="GG142" s="311"/>
      <c r="GH142" s="311"/>
      <c r="GI142" s="311"/>
      <c r="GJ142" s="311"/>
      <c r="GK142" s="311"/>
      <c r="GL142" s="311"/>
      <c r="GM142" s="311"/>
      <c r="GN142" s="311"/>
      <c r="GO142" s="311"/>
      <c r="GP142" s="311"/>
      <c r="GQ142" s="311"/>
      <c r="GR142" s="311"/>
      <c r="GS142" s="311"/>
      <c r="GT142" s="311"/>
      <c r="GU142" s="311"/>
      <c r="GV142" s="311"/>
      <c r="GW142" s="311"/>
      <c r="GX142" s="311"/>
      <c r="GY142" s="311"/>
      <c r="GZ142" s="311"/>
      <c r="HA142" s="311"/>
      <c r="HB142" s="311"/>
      <c r="HC142" s="311"/>
      <c r="HD142" s="311"/>
      <c r="HE142" s="311"/>
      <c r="HF142" s="311"/>
      <c r="HG142" s="311"/>
      <c r="HH142" s="311"/>
      <c r="HI142" s="311"/>
      <c r="HJ142" s="311"/>
      <c r="HK142" s="311"/>
      <c r="HL142" s="311"/>
      <c r="HM142" s="311"/>
      <c r="HN142" s="311"/>
      <c r="HO142" s="311"/>
      <c r="HP142" s="311"/>
      <c r="HQ142" s="311"/>
      <c r="HR142" s="311"/>
      <c r="HS142" s="311"/>
      <c r="HT142" s="311"/>
      <c r="HU142" s="311"/>
      <c r="HV142" s="311"/>
      <c r="HW142" s="311"/>
      <c r="HX142" s="311"/>
      <c r="HY142" s="311"/>
      <c r="HZ142" s="311"/>
      <c r="IA142" s="311"/>
      <c r="IB142" s="311"/>
      <c r="IC142" s="311"/>
      <c r="ID142" s="311"/>
      <c r="IE142" s="311"/>
      <c r="IF142" s="311"/>
      <c r="IG142" s="311"/>
      <c r="IH142" s="311"/>
      <c r="II142" s="311"/>
      <c r="IJ142" s="311"/>
      <c r="IK142" s="311"/>
      <c r="IL142" s="311"/>
      <c r="IM142" s="311"/>
      <c r="IN142" s="311"/>
      <c r="IO142" s="311"/>
      <c r="IP142" s="311"/>
      <c r="IQ142" s="311"/>
      <c r="IR142" s="311"/>
      <c r="IS142" s="311"/>
      <c r="IT142" s="311"/>
      <c r="IU142" s="311"/>
      <c r="IV142" s="311"/>
    </row>
    <row r="143" spans="1:256" s="324" customFormat="1" x14ac:dyDescent="0.25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  <c r="O143" s="311"/>
      <c r="P143" s="311"/>
      <c r="Q143" s="311"/>
      <c r="R143" s="311"/>
      <c r="S143" s="311"/>
      <c r="T143" s="311"/>
      <c r="U143" s="311"/>
      <c r="V143" s="311"/>
      <c r="W143" s="311"/>
      <c r="X143" s="311"/>
      <c r="Y143" s="311"/>
      <c r="Z143" s="311"/>
      <c r="AA143" s="311"/>
      <c r="AB143" s="311"/>
      <c r="AC143" s="311"/>
      <c r="AD143" s="311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1"/>
      <c r="AZ143" s="311"/>
      <c r="BA143" s="311"/>
      <c r="BB143" s="311"/>
      <c r="BC143" s="311"/>
      <c r="BD143" s="311"/>
      <c r="BE143" s="311"/>
      <c r="BF143" s="311"/>
      <c r="BG143" s="311"/>
      <c r="BH143" s="311"/>
      <c r="BI143" s="311"/>
      <c r="BJ143" s="311"/>
      <c r="BK143" s="311"/>
      <c r="BL143" s="311"/>
      <c r="BM143" s="311"/>
      <c r="BN143" s="311"/>
      <c r="BO143" s="311"/>
      <c r="BP143" s="311"/>
      <c r="BQ143" s="311"/>
      <c r="BR143" s="311"/>
      <c r="BS143" s="311"/>
      <c r="BT143" s="311"/>
      <c r="BU143" s="311"/>
      <c r="BV143" s="311"/>
      <c r="BW143" s="311"/>
      <c r="BX143" s="311"/>
      <c r="BY143" s="311"/>
      <c r="BZ143" s="311"/>
      <c r="CA143" s="311"/>
      <c r="CB143" s="311"/>
      <c r="CC143" s="311"/>
      <c r="CD143" s="311"/>
      <c r="CE143" s="311"/>
      <c r="CF143" s="311"/>
      <c r="CG143" s="311"/>
      <c r="CH143" s="311"/>
      <c r="CI143" s="311"/>
      <c r="CJ143" s="311"/>
      <c r="CK143" s="311"/>
      <c r="CL143" s="311"/>
      <c r="CM143" s="311"/>
      <c r="CN143" s="311"/>
      <c r="CO143" s="311"/>
      <c r="CP143" s="311"/>
      <c r="CQ143" s="311"/>
      <c r="CR143" s="311"/>
      <c r="CS143" s="311"/>
      <c r="CT143" s="311"/>
      <c r="CU143" s="311"/>
      <c r="CV143" s="311"/>
      <c r="CW143" s="311"/>
      <c r="CX143" s="311"/>
      <c r="CY143" s="311"/>
      <c r="CZ143" s="311"/>
      <c r="DA143" s="311"/>
      <c r="DB143" s="311"/>
      <c r="DC143" s="311"/>
      <c r="DD143" s="311"/>
      <c r="DE143" s="311"/>
      <c r="DF143" s="311"/>
      <c r="DG143" s="311"/>
      <c r="DH143" s="311"/>
      <c r="DI143" s="311"/>
      <c r="DJ143" s="311"/>
      <c r="DK143" s="311"/>
      <c r="DL143" s="311"/>
      <c r="DM143" s="311"/>
      <c r="DN143" s="311"/>
      <c r="DO143" s="311"/>
      <c r="DP143" s="311"/>
      <c r="DQ143" s="311"/>
      <c r="DR143" s="311"/>
      <c r="DS143" s="311"/>
      <c r="DT143" s="311"/>
      <c r="DU143" s="311"/>
      <c r="DV143" s="311"/>
      <c r="DW143" s="311"/>
      <c r="DX143" s="311"/>
      <c r="DY143" s="311"/>
      <c r="DZ143" s="311"/>
      <c r="EA143" s="311"/>
      <c r="EB143" s="311"/>
      <c r="EC143" s="311"/>
      <c r="ED143" s="311"/>
      <c r="EE143" s="311"/>
      <c r="EF143" s="311"/>
      <c r="EG143" s="311"/>
      <c r="EH143" s="311"/>
      <c r="EI143" s="311"/>
      <c r="EJ143" s="311"/>
      <c r="EK143" s="311"/>
      <c r="EL143" s="311"/>
      <c r="EM143" s="311"/>
      <c r="EN143" s="311"/>
      <c r="EO143" s="311"/>
      <c r="EP143" s="311"/>
      <c r="EQ143" s="311"/>
      <c r="ER143" s="311"/>
      <c r="ES143" s="311"/>
      <c r="ET143" s="311"/>
      <c r="EU143" s="311"/>
      <c r="EV143" s="311"/>
      <c r="EW143" s="311"/>
      <c r="EX143" s="311"/>
      <c r="EY143" s="311"/>
      <c r="EZ143" s="311"/>
      <c r="FA143" s="311"/>
      <c r="FB143" s="311"/>
      <c r="FC143" s="311"/>
      <c r="FD143" s="311"/>
      <c r="FE143" s="311"/>
      <c r="FF143" s="311"/>
      <c r="FG143" s="311"/>
      <c r="FH143" s="311"/>
      <c r="FI143" s="311"/>
      <c r="FJ143" s="311"/>
      <c r="FK143" s="311"/>
      <c r="FL143" s="311"/>
      <c r="FM143" s="311"/>
      <c r="FN143" s="311"/>
      <c r="FO143" s="311"/>
      <c r="FP143" s="311"/>
      <c r="FQ143" s="311"/>
      <c r="FR143" s="311"/>
      <c r="FS143" s="311"/>
      <c r="FT143" s="311"/>
      <c r="FU143" s="311"/>
      <c r="FV143" s="311"/>
      <c r="FW143" s="311"/>
      <c r="FX143" s="311"/>
      <c r="FY143" s="311"/>
      <c r="FZ143" s="311"/>
      <c r="GA143" s="311"/>
      <c r="GB143" s="311"/>
      <c r="GC143" s="311"/>
      <c r="GD143" s="311"/>
      <c r="GE143" s="311"/>
      <c r="GF143" s="311"/>
      <c r="GG143" s="311"/>
      <c r="GH143" s="311"/>
      <c r="GI143" s="311"/>
      <c r="GJ143" s="311"/>
      <c r="GK143" s="311"/>
      <c r="GL143" s="311"/>
      <c r="GM143" s="311"/>
      <c r="GN143" s="311"/>
      <c r="GO143" s="311"/>
      <c r="GP143" s="311"/>
      <c r="GQ143" s="311"/>
      <c r="GR143" s="311"/>
      <c r="GS143" s="311"/>
      <c r="GT143" s="311"/>
      <c r="GU143" s="311"/>
      <c r="GV143" s="311"/>
      <c r="GW143" s="311"/>
      <c r="GX143" s="311"/>
      <c r="GY143" s="311"/>
      <c r="GZ143" s="311"/>
      <c r="HA143" s="311"/>
      <c r="HB143" s="311"/>
      <c r="HC143" s="311"/>
      <c r="HD143" s="311"/>
      <c r="HE143" s="311"/>
      <c r="HF143" s="311"/>
      <c r="HG143" s="311"/>
      <c r="HH143" s="311"/>
      <c r="HI143" s="311"/>
      <c r="HJ143" s="311"/>
      <c r="HK143" s="311"/>
      <c r="HL143" s="311"/>
      <c r="HM143" s="311"/>
      <c r="HN143" s="311"/>
      <c r="HO143" s="311"/>
      <c r="HP143" s="311"/>
      <c r="HQ143" s="311"/>
      <c r="HR143" s="311"/>
      <c r="HS143" s="311"/>
      <c r="HT143" s="311"/>
      <c r="HU143" s="311"/>
      <c r="HV143" s="311"/>
      <c r="HW143" s="311"/>
      <c r="HX143" s="311"/>
      <c r="HY143" s="311"/>
      <c r="HZ143" s="311"/>
      <c r="IA143" s="311"/>
      <c r="IB143" s="311"/>
      <c r="IC143" s="311"/>
      <c r="ID143" s="311"/>
      <c r="IE143" s="311"/>
      <c r="IF143" s="311"/>
      <c r="IG143" s="311"/>
      <c r="IH143" s="311"/>
      <c r="II143" s="311"/>
      <c r="IJ143" s="311"/>
      <c r="IK143" s="311"/>
      <c r="IL143" s="311"/>
      <c r="IM143" s="311"/>
      <c r="IN143" s="311"/>
      <c r="IO143" s="311"/>
      <c r="IP143" s="311"/>
      <c r="IQ143" s="311"/>
      <c r="IR143" s="311"/>
      <c r="IS143" s="311"/>
      <c r="IT143" s="311"/>
      <c r="IU143" s="311"/>
      <c r="IV143" s="311"/>
    </row>
    <row r="144" spans="1:256" s="324" customFormat="1" x14ac:dyDescent="0.25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311"/>
      <c r="Z144" s="311"/>
      <c r="AA144" s="311"/>
      <c r="AB144" s="311"/>
      <c r="AC144" s="311"/>
      <c r="AD144" s="311"/>
      <c r="AE144" s="311"/>
      <c r="AF144" s="311"/>
      <c r="AG144" s="311"/>
      <c r="AH144" s="311"/>
      <c r="AI144" s="311"/>
      <c r="AJ144" s="311"/>
      <c r="AK144" s="311"/>
      <c r="AL144" s="311"/>
      <c r="AM144" s="311"/>
      <c r="AN144" s="311"/>
      <c r="AO144" s="311"/>
      <c r="AP144" s="311"/>
      <c r="AQ144" s="311"/>
      <c r="AR144" s="311"/>
      <c r="AS144" s="311"/>
      <c r="AT144" s="311"/>
      <c r="AU144" s="311"/>
      <c r="AV144" s="311"/>
      <c r="AW144" s="311"/>
      <c r="AX144" s="311"/>
      <c r="AY144" s="311"/>
      <c r="AZ144" s="311"/>
      <c r="BA144" s="311"/>
      <c r="BB144" s="311"/>
      <c r="BC144" s="311"/>
      <c r="BD144" s="311"/>
      <c r="BE144" s="311"/>
      <c r="BF144" s="311"/>
      <c r="BG144" s="311"/>
      <c r="BH144" s="311"/>
      <c r="BI144" s="311"/>
      <c r="BJ144" s="311"/>
      <c r="BK144" s="311"/>
      <c r="BL144" s="311"/>
      <c r="BM144" s="311"/>
      <c r="BN144" s="311"/>
      <c r="BO144" s="311"/>
      <c r="BP144" s="311"/>
      <c r="BQ144" s="311"/>
      <c r="BR144" s="311"/>
      <c r="BS144" s="311"/>
      <c r="BT144" s="311"/>
      <c r="BU144" s="311"/>
      <c r="BV144" s="311"/>
      <c r="BW144" s="311"/>
      <c r="BX144" s="311"/>
      <c r="BY144" s="311"/>
      <c r="BZ144" s="311"/>
      <c r="CA144" s="311"/>
      <c r="CB144" s="311"/>
      <c r="CC144" s="311"/>
      <c r="CD144" s="311"/>
      <c r="CE144" s="311"/>
      <c r="CF144" s="311"/>
      <c r="CG144" s="311"/>
      <c r="CH144" s="311"/>
      <c r="CI144" s="311"/>
      <c r="CJ144" s="311"/>
      <c r="CK144" s="311"/>
      <c r="CL144" s="311"/>
      <c r="CM144" s="311"/>
      <c r="CN144" s="311"/>
      <c r="CO144" s="311"/>
      <c r="CP144" s="311"/>
      <c r="CQ144" s="311"/>
      <c r="CR144" s="311"/>
      <c r="CS144" s="311"/>
      <c r="CT144" s="311"/>
      <c r="CU144" s="311"/>
      <c r="CV144" s="311"/>
      <c r="CW144" s="311"/>
      <c r="CX144" s="311"/>
      <c r="CY144" s="311"/>
      <c r="CZ144" s="311"/>
      <c r="DA144" s="311"/>
      <c r="DB144" s="311"/>
      <c r="DC144" s="311"/>
      <c r="DD144" s="311"/>
      <c r="DE144" s="311"/>
      <c r="DF144" s="311"/>
      <c r="DG144" s="311"/>
      <c r="DH144" s="311"/>
      <c r="DI144" s="311"/>
      <c r="DJ144" s="311"/>
      <c r="DK144" s="311"/>
      <c r="DL144" s="311"/>
      <c r="DM144" s="311"/>
      <c r="DN144" s="311"/>
      <c r="DO144" s="311"/>
      <c r="DP144" s="311"/>
      <c r="DQ144" s="311"/>
      <c r="DR144" s="311"/>
      <c r="DS144" s="311"/>
      <c r="DT144" s="311"/>
      <c r="DU144" s="311"/>
      <c r="DV144" s="311"/>
      <c r="DW144" s="311"/>
      <c r="DX144" s="311"/>
      <c r="DY144" s="311"/>
      <c r="DZ144" s="311"/>
      <c r="EA144" s="311"/>
      <c r="EB144" s="311"/>
      <c r="EC144" s="311"/>
      <c r="ED144" s="311"/>
      <c r="EE144" s="311"/>
      <c r="EF144" s="311"/>
      <c r="EG144" s="311"/>
      <c r="EH144" s="311"/>
      <c r="EI144" s="311"/>
      <c r="EJ144" s="311"/>
      <c r="EK144" s="311"/>
      <c r="EL144" s="311"/>
      <c r="EM144" s="311"/>
      <c r="EN144" s="311"/>
      <c r="EO144" s="311"/>
      <c r="EP144" s="311"/>
      <c r="EQ144" s="311"/>
      <c r="ER144" s="311"/>
      <c r="ES144" s="311"/>
      <c r="ET144" s="311"/>
      <c r="EU144" s="311"/>
      <c r="EV144" s="311"/>
      <c r="EW144" s="311"/>
      <c r="EX144" s="311"/>
      <c r="EY144" s="311"/>
      <c r="EZ144" s="311"/>
      <c r="FA144" s="311"/>
      <c r="FB144" s="311"/>
      <c r="FC144" s="311"/>
      <c r="FD144" s="311"/>
      <c r="FE144" s="311"/>
      <c r="FF144" s="311"/>
      <c r="FG144" s="311"/>
      <c r="FH144" s="311"/>
      <c r="FI144" s="311"/>
      <c r="FJ144" s="311"/>
      <c r="FK144" s="311"/>
      <c r="FL144" s="311"/>
      <c r="FM144" s="311"/>
      <c r="FN144" s="311"/>
      <c r="FO144" s="311"/>
      <c r="FP144" s="311"/>
      <c r="FQ144" s="311"/>
      <c r="FR144" s="311"/>
      <c r="FS144" s="311"/>
      <c r="FT144" s="311"/>
      <c r="FU144" s="311"/>
      <c r="FV144" s="311"/>
      <c r="FW144" s="311"/>
      <c r="FX144" s="311"/>
      <c r="FY144" s="311"/>
      <c r="FZ144" s="311"/>
      <c r="GA144" s="311"/>
      <c r="GB144" s="311"/>
      <c r="GC144" s="311"/>
      <c r="GD144" s="311"/>
      <c r="GE144" s="311"/>
      <c r="GF144" s="311"/>
      <c r="GG144" s="311"/>
      <c r="GH144" s="311"/>
      <c r="GI144" s="311"/>
      <c r="GJ144" s="311"/>
      <c r="GK144" s="311"/>
      <c r="GL144" s="311"/>
      <c r="GM144" s="311"/>
      <c r="GN144" s="311"/>
      <c r="GO144" s="311"/>
      <c r="GP144" s="311"/>
      <c r="GQ144" s="311"/>
      <c r="GR144" s="311"/>
      <c r="GS144" s="311"/>
      <c r="GT144" s="311"/>
      <c r="GU144" s="311"/>
      <c r="GV144" s="311"/>
      <c r="GW144" s="311"/>
      <c r="GX144" s="311"/>
      <c r="GY144" s="311"/>
      <c r="GZ144" s="311"/>
      <c r="HA144" s="311"/>
      <c r="HB144" s="311"/>
      <c r="HC144" s="311"/>
      <c r="HD144" s="311"/>
      <c r="HE144" s="311"/>
      <c r="HF144" s="311"/>
      <c r="HG144" s="311"/>
      <c r="HH144" s="311"/>
      <c r="HI144" s="311"/>
      <c r="HJ144" s="311"/>
      <c r="HK144" s="311"/>
      <c r="HL144" s="311"/>
      <c r="HM144" s="311"/>
      <c r="HN144" s="311"/>
      <c r="HO144" s="311"/>
      <c r="HP144" s="311"/>
      <c r="HQ144" s="311"/>
      <c r="HR144" s="311"/>
      <c r="HS144" s="311"/>
      <c r="HT144" s="311"/>
      <c r="HU144" s="311"/>
      <c r="HV144" s="311"/>
      <c r="HW144" s="311"/>
      <c r="HX144" s="311"/>
      <c r="HY144" s="311"/>
      <c r="HZ144" s="311"/>
      <c r="IA144" s="311"/>
      <c r="IB144" s="311"/>
      <c r="IC144" s="311"/>
      <c r="ID144" s="311"/>
      <c r="IE144" s="311"/>
      <c r="IF144" s="311"/>
      <c r="IG144" s="311"/>
      <c r="IH144" s="311"/>
      <c r="II144" s="311"/>
      <c r="IJ144" s="311"/>
      <c r="IK144" s="311"/>
      <c r="IL144" s="311"/>
      <c r="IM144" s="311"/>
      <c r="IN144" s="311"/>
      <c r="IO144" s="311"/>
      <c r="IP144" s="311"/>
      <c r="IQ144" s="311"/>
      <c r="IR144" s="311"/>
      <c r="IS144" s="311"/>
      <c r="IT144" s="311"/>
      <c r="IU144" s="311"/>
      <c r="IV144" s="311"/>
    </row>
    <row r="145" spans="1:256" s="324" customFormat="1" x14ac:dyDescent="0.25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311"/>
      <c r="AH145" s="311"/>
      <c r="AI145" s="311"/>
      <c r="AJ145" s="311"/>
      <c r="AK145" s="311"/>
      <c r="AL145" s="311"/>
      <c r="AM145" s="311"/>
      <c r="AN145" s="311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1"/>
      <c r="BD145" s="311"/>
      <c r="BE145" s="311"/>
      <c r="BF145" s="311"/>
      <c r="BG145" s="311"/>
      <c r="BH145" s="311"/>
      <c r="BI145" s="311"/>
      <c r="BJ145" s="311"/>
      <c r="BK145" s="311"/>
      <c r="BL145" s="311"/>
      <c r="BM145" s="311"/>
      <c r="BN145" s="311"/>
      <c r="BO145" s="311"/>
      <c r="BP145" s="311"/>
      <c r="BQ145" s="311"/>
      <c r="BR145" s="311"/>
      <c r="BS145" s="311"/>
      <c r="BT145" s="311"/>
      <c r="BU145" s="311"/>
      <c r="BV145" s="311"/>
      <c r="BW145" s="311"/>
      <c r="BX145" s="311"/>
      <c r="BY145" s="311"/>
      <c r="BZ145" s="311"/>
      <c r="CA145" s="311"/>
      <c r="CB145" s="311"/>
      <c r="CC145" s="311"/>
      <c r="CD145" s="311"/>
      <c r="CE145" s="311"/>
      <c r="CF145" s="311"/>
      <c r="CG145" s="311"/>
      <c r="CH145" s="311"/>
      <c r="CI145" s="311"/>
      <c r="CJ145" s="311"/>
      <c r="CK145" s="311"/>
      <c r="CL145" s="311"/>
      <c r="CM145" s="311"/>
      <c r="CN145" s="311"/>
      <c r="CO145" s="311"/>
      <c r="CP145" s="311"/>
      <c r="CQ145" s="311"/>
      <c r="CR145" s="311"/>
      <c r="CS145" s="311"/>
      <c r="CT145" s="311"/>
      <c r="CU145" s="311"/>
      <c r="CV145" s="311"/>
      <c r="CW145" s="311"/>
      <c r="CX145" s="311"/>
      <c r="CY145" s="311"/>
      <c r="CZ145" s="311"/>
      <c r="DA145" s="311"/>
      <c r="DB145" s="311"/>
      <c r="DC145" s="311"/>
      <c r="DD145" s="311"/>
      <c r="DE145" s="311"/>
      <c r="DF145" s="311"/>
      <c r="DG145" s="311"/>
      <c r="DH145" s="311"/>
      <c r="DI145" s="311"/>
      <c r="DJ145" s="311"/>
      <c r="DK145" s="311"/>
      <c r="DL145" s="311"/>
      <c r="DM145" s="311"/>
      <c r="DN145" s="311"/>
      <c r="DO145" s="311"/>
      <c r="DP145" s="311"/>
      <c r="DQ145" s="311"/>
      <c r="DR145" s="311"/>
      <c r="DS145" s="311"/>
      <c r="DT145" s="311"/>
      <c r="DU145" s="311"/>
      <c r="DV145" s="311"/>
      <c r="DW145" s="311"/>
      <c r="DX145" s="311"/>
      <c r="DY145" s="311"/>
      <c r="DZ145" s="311"/>
      <c r="EA145" s="311"/>
      <c r="EB145" s="311"/>
      <c r="EC145" s="311"/>
      <c r="ED145" s="311"/>
      <c r="EE145" s="311"/>
      <c r="EF145" s="311"/>
      <c r="EG145" s="311"/>
      <c r="EH145" s="311"/>
      <c r="EI145" s="311"/>
      <c r="EJ145" s="311"/>
      <c r="EK145" s="311"/>
      <c r="EL145" s="311"/>
      <c r="EM145" s="311"/>
      <c r="EN145" s="311"/>
      <c r="EO145" s="311"/>
      <c r="EP145" s="311"/>
      <c r="EQ145" s="311"/>
      <c r="ER145" s="311"/>
      <c r="ES145" s="311"/>
      <c r="ET145" s="311"/>
      <c r="EU145" s="311"/>
      <c r="EV145" s="311"/>
      <c r="EW145" s="311"/>
      <c r="EX145" s="311"/>
      <c r="EY145" s="311"/>
      <c r="EZ145" s="311"/>
      <c r="FA145" s="311"/>
      <c r="FB145" s="311"/>
      <c r="FC145" s="311"/>
      <c r="FD145" s="311"/>
      <c r="FE145" s="311"/>
      <c r="FF145" s="311"/>
      <c r="FG145" s="311"/>
      <c r="FH145" s="311"/>
      <c r="FI145" s="311"/>
      <c r="FJ145" s="311"/>
      <c r="FK145" s="311"/>
      <c r="FL145" s="311"/>
      <c r="FM145" s="311"/>
      <c r="FN145" s="311"/>
      <c r="FO145" s="311"/>
      <c r="FP145" s="311"/>
      <c r="FQ145" s="311"/>
      <c r="FR145" s="311"/>
      <c r="FS145" s="311"/>
      <c r="FT145" s="311"/>
      <c r="FU145" s="311"/>
      <c r="FV145" s="311"/>
      <c r="FW145" s="311"/>
      <c r="FX145" s="311"/>
      <c r="FY145" s="311"/>
      <c r="FZ145" s="311"/>
      <c r="GA145" s="311"/>
      <c r="GB145" s="311"/>
      <c r="GC145" s="311"/>
      <c r="GD145" s="311"/>
      <c r="GE145" s="311"/>
      <c r="GF145" s="311"/>
      <c r="GG145" s="311"/>
      <c r="GH145" s="311"/>
      <c r="GI145" s="311"/>
      <c r="GJ145" s="311"/>
      <c r="GK145" s="311"/>
      <c r="GL145" s="311"/>
      <c r="GM145" s="311"/>
      <c r="GN145" s="311"/>
      <c r="GO145" s="311"/>
      <c r="GP145" s="311"/>
      <c r="GQ145" s="311"/>
      <c r="GR145" s="311"/>
      <c r="GS145" s="311"/>
      <c r="GT145" s="311"/>
      <c r="GU145" s="311"/>
      <c r="GV145" s="311"/>
      <c r="GW145" s="311"/>
      <c r="GX145" s="311"/>
      <c r="GY145" s="311"/>
      <c r="GZ145" s="311"/>
      <c r="HA145" s="311"/>
      <c r="HB145" s="311"/>
      <c r="HC145" s="311"/>
      <c r="HD145" s="311"/>
      <c r="HE145" s="311"/>
      <c r="HF145" s="311"/>
      <c r="HG145" s="311"/>
      <c r="HH145" s="311"/>
      <c r="HI145" s="311"/>
      <c r="HJ145" s="311"/>
      <c r="HK145" s="311"/>
      <c r="HL145" s="311"/>
      <c r="HM145" s="311"/>
      <c r="HN145" s="311"/>
      <c r="HO145" s="311"/>
      <c r="HP145" s="311"/>
      <c r="HQ145" s="311"/>
      <c r="HR145" s="311"/>
      <c r="HS145" s="311"/>
      <c r="HT145" s="311"/>
      <c r="HU145" s="311"/>
      <c r="HV145" s="311"/>
      <c r="HW145" s="311"/>
      <c r="HX145" s="311"/>
      <c r="HY145" s="311"/>
      <c r="HZ145" s="311"/>
      <c r="IA145" s="311"/>
      <c r="IB145" s="311"/>
      <c r="IC145" s="311"/>
      <c r="ID145" s="311"/>
      <c r="IE145" s="311"/>
      <c r="IF145" s="311"/>
      <c r="IG145" s="311"/>
      <c r="IH145" s="311"/>
      <c r="II145" s="311"/>
      <c r="IJ145" s="311"/>
      <c r="IK145" s="311"/>
      <c r="IL145" s="311"/>
      <c r="IM145" s="311"/>
      <c r="IN145" s="311"/>
      <c r="IO145" s="311"/>
      <c r="IP145" s="311"/>
      <c r="IQ145" s="311"/>
      <c r="IR145" s="311"/>
      <c r="IS145" s="311"/>
      <c r="IT145" s="311"/>
      <c r="IU145" s="311"/>
      <c r="IV145" s="311"/>
    </row>
    <row r="146" spans="1:256" s="324" customFormat="1" x14ac:dyDescent="0.25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311"/>
      <c r="AH146" s="311"/>
      <c r="AI146" s="311"/>
      <c r="AJ146" s="311"/>
      <c r="AK146" s="311"/>
      <c r="AL146" s="311"/>
      <c r="AM146" s="311"/>
      <c r="AN146" s="311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1"/>
      <c r="AZ146" s="311"/>
      <c r="BA146" s="311"/>
      <c r="BB146" s="311"/>
      <c r="BC146" s="311"/>
      <c r="BD146" s="311"/>
      <c r="BE146" s="311"/>
      <c r="BF146" s="311"/>
      <c r="BG146" s="311"/>
      <c r="BH146" s="311"/>
      <c r="BI146" s="311"/>
      <c r="BJ146" s="311"/>
      <c r="BK146" s="311"/>
      <c r="BL146" s="311"/>
      <c r="BM146" s="311"/>
      <c r="BN146" s="311"/>
      <c r="BO146" s="311"/>
      <c r="BP146" s="311"/>
      <c r="BQ146" s="311"/>
      <c r="BR146" s="311"/>
      <c r="BS146" s="311"/>
      <c r="BT146" s="311"/>
      <c r="BU146" s="311"/>
      <c r="BV146" s="311"/>
      <c r="BW146" s="311"/>
      <c r="BX146" s="311"/>
      <c r="BY146" s="311"/>
      <c r="BZ146" s="311"/>
      <c r="CA146" s="311"/>
      <c r="CB146" s="311"/>
      <c r="CC146" s="311"/>
      <c r="CD146" s="311"/>
      <c r="CE146" s="311"/>
      <c r="CF146" s="311"/>
      <c r="CG146" s="311"/>
      <c r="CH146" s="311"/>
      <c r="CI146" s="311"/>
      <c r="CJ146" s="311"/>
      <c r="CK146" s="311"/>
      <c r="CL146" s="311"/>
      <c r="CM146" s="311"/>
      <c r="CN146" s="311"/>
      <c r="CO146" s="311"/>
      <c r="CP146" s="311"/>
      <c r="CQ146" s="311"/>
      <c r="CR146" s="311"/>
      <c r="CS146" s="311"/>
      <c r="CT146" s="311"/>
      <c r="CU146" s="311"/>
      <c r="CV146" s="311"/>
      <c r="CW146" s="311"/>
      <c r="CX146" s="311"/>
      <c r="CY146" s="311"/>
      <c r="CZ146" s="311"/>
      <c r="DA146" s="311"/>
      <c r="DB146" s="311"/>
      <c r="DC146" s="311"/>
      <c r="DD146" s="311"/>
      <c r="DE146" s="311"/>
      <c r="DF146" s="311"/>
      <c r="DG146" s="311"/>
      <c r="DH146" s="311"/>
      <c r="DI146" s="311"/>
      <c r="DJ146" s="311"/>
      <c r="DK146" s="311"/>
      <c r="DL146" s="311"/>
      <c r="DM146" s="311"/>
      <c r="DN146" s="311"/>
      <c r="DO146" s="311"/>
      <c r="DP146" s="311"/>
      <c r="DQ146" s="311"/>
      <c r="DR146" s="311"/>
      <c r="DS146" s="311"/>
      <c r="DT146" s="311"/>
      <c r="DU146" s="311"/>
      <c r="DV146" s="311"/>
      <c r="DW146" s="311"/>
      <c r="DX146" s="311"/>
      <c r="DY146" s="311"/>
      <c r="DZ146" s="311"/>
      <c r="EA146" s="311"/>
      <c r="EB146" s="311"/>
      <c r="EC146" s="311"/>
      <c r="ED146" s="311"/>
      <c r="EE146" s="311"/>
      <c r="EF146" s="311"/>
      <c r="EG146" s="311"/>
      <c r="EH146" s="311"/>
      <c r="EI146" s="311"/>
      <c r="EJ146" s="311"/>
      <c r="EK146" s="311"/>
      <c r="EL146" s="311"/>
      <c r="EM146" s="311"/>
      <c r="EN146" s="311"/>
      <c r="EO146" s="311"/>
      <c r="EP146" s="311"/>
      <c r="EQ146" s="311"/>
      <c r="ER146" s="311"/>
      <c r="ES146" s="311"/>
      <c r="ET146" s="311"/>
      <c r="EU146" s="311"/>
      <c r="EV146" s="311"/>
      <c r="EW146" s="311"/>
      <c r="EX146" s="311"/>
      <c r="EY146" s="311"/>
      <c r="EZ146" s="311"/>
      <c r="FA146" s="311"/>
      <c r="FB146" s="311"/>
      <c r="FC146" s="311"/>
      <c r="FD146" s="311"/>
      <c r="FE146" s="311"/>
      <c r="FF146" s="311"/>
      <c r="FG146" s="311"/>
      <c r="FH146" s="311"/>
      <c r="FI146" s="311"/>
      <c r="FJ146" s="311"/>
      <c r="FK146" s="311"/>
      <c r="FL146" s="311"/>
      <c r="FM146" s="311"/>
      <c r="FN146" s="311"/>
      <c r="FO146" s="311"/>
      <c r="FP146" s="311"/>
      <c r="FQ146" s="311"/>
      <c r="FR146" s="311"/>
      <c r="FS146" s="311"/>
      <c r="FT146" s="311"/>
      <c r="FU146" s="311"/>
      <c r="FV146" s="311"/>
      <c r="FW146" s="311"/>
      <c r="FX146" s="311"/>
      <c r="FY146" s="311"/>
      <c r="FZ146" s="311"/>
      <c r="GA146" s="311"/>
      <c r="GB146" s="311"/>
      <c r="GC146" s="311"/>
      <c r="GD146" s="311"/>
      <c r="GE146" s="311"/>
      <c r="GF146" s="311"/>
      <c r="GG146" s="311"/>
      <c r="GH146" s="311"/>
      <c r="GI146" s="311"/>
      <c r="GJ146" s="311"/>
      <c r="GK146" s="311"/>
      <c r="GL146" s="311"/>
      <c r="GM146" s="311"/>
      <c r="GN146" s="311"/>
      <c r="GO146" s="311"/>
      <c r="GP146" s="311"/>
      <c r="GQ146" s="311"/>
      <c r="GR146" s="311"/>
      <c r="GS146" s="311"/>
      <c r="GT146" s="311"/>
      <c r="GU146" s="311"/>
      <c r="GV146" s="311"/>
      <c r="GW146" s="311"/>
      <c r="GX146" s="311"/>
      <c r="GY146" s="311"/>
      <c r="GZ146" s="311"/>
      <c r="HA146" s="311"/>
      <c r="HB146" s="311"/>
      <c r="HC146" s="311"/>
      <c r="HD146" s="311"/>
      <c r="HE146" s="311"/>
      <c r="HF146" s="311"/>
      <c r="HG146" s="311"/>
      <c r="HH146" s="311"/>
      <c r="HI146" s="311"/>
      <c r="HJ146" s="311"/>
      <c r="HK146" s="311"/>
      <c r="HL146" s="311"/>
      <c r="HM146" s="311"/>
      <c r="HN146" s="311"/>
      <c r="HO146" s="311"/>
      <c r="HP146" s="311"/>
      <c r="HQ146" s="311"/>
      <c r="HR146" s="311"/>
      <c r="HS146" s="311"/>
      <c r="HT146" s="311"/>
      <c r="HU146" s="311"/>
      <c r="HV146" s="311"/>
      <c r="HW146" s="311"/>
      <c r="HX146" s="311"/>
      <c r="HY146" s="311"/>
      <c r="HZ146" s="311"/>
      <c r="IA146" s="311"/>
      <c r="IB146" s="311"/>
      <c r="IC146" s="311"/>
      <c r="ID146" s="311"/>
      <c r="IE146" s="311"/>
      <c r="IF146" s="311"/>
      <c r="IG146" s="311"/>
      <c r="IH146" s="311"/>
      <c r="II146" s="311"/>
      <c r="IJ146" s="311"/>
      <c r="IK146" s="311"/>
      <c r="IL146" s="311"/>
      <c r="IM146" s="311"/>
      <c r="IN146" s="311"/>
      <c r="IO146" s="311"/>
      <c r="IP146" s="311"/>
      <c r="IQ146" s="311"/>
      <c r="IR146" s="311"/>
      <c r="IS146" s="311"/>
      <c r="IT146" s="311"/>
      <c r="IU146" s="311"/>
      <c r="IV146" s="311"/>
    </row>
    <row r="147" spans="1:256" s="324" customFormat="1" x14ac:dyDescent="0.25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  <c r="AK147" s="311"/>
      <c r="AL147" s="311"/>
      <c r="AM147" s="311"/>
      <c r="AN147" s="311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1"/>
      <c r="AZ147" s="311"/>
      <c r="BA147" s="311"/>
      <c r="BB147" s="311"/>
      <c r="BC147" s="311"/>
      <c r="BD147" s="311"/>
      <c r="BE147" s="311"/>
      <c r="BF147" s="311"/>
      <c r="BG147" s="311"/>
      <c r="BH147" s="311"/>
      <c r="BI147" s="311"/>
      <c r="BJ147" s="311"/>
      <c r="BK147" s="311"/>
      <c r="BL147" s="311"/>
      <c r="BM147" s="311"/>
      <c r="BN147" s="311"/>
      <c r="BO147" s="311"/>
      <c r="BP147" s="311"/>
      <c r="BQ147" s="311"/>
      <c r="BR147" s="311"/>
      <c r="BS147" s="311"/>
      <c r="BT147" s="311"/>
      <c r="BU147" s="311"/>
      <c r="BV147" s="311"/>
      <c r="BW147" s="311"/>
      <c r="BX147" s="311"/>
      <c r="BY147" s="311"/>
      <c r="BZ147" s="311"/>
      <c r="CA147" s="311"/>
      <c r="CB147" s="311"/>
      <c r="CC147" s="311"/>
      <c r="CD147" s="311"/>
      <c r="CE147" s="311"/>
      <c r="CF147" s="311"/>
      <c r="CG147" s="311"/>
      <c r="CH147" s="311"/>
      <c r="CI147" s="311"/>
      <c r="CJ147" s="311"/>
      <c r="CK147" s="311"/>
      <c r="CL147" s="311"/>
      <c r="CM147" s="311"/>
      <c r="CN147" s="311"/>
      <c r="CO147" s="311"/>
      <c r="CP147" s="311"/>
      <c r="CQ147" s="311"/>
      <c r="CR147" s="311"/>
      <c r="CS147" s="311"/>
      <c r="CT147" s="311"/>
      <c r="CU147" s="311"/>
      <c r="CV147" s="311"/>
      <c r="CW147" s="311"/>
      <c r="CX147" s="311"/>
      <c r="CY147" s="311"/>
      <c r="CZ147" s="311"/>
      <c r="DA147" s="311"/>
      <c r="DB147" s="311"/>
      <c r="DC147" s="311"/>
      <c r="DD147" s="311"/>
      <c r="DE147" s="311"/>
      <c r="DF147" s="311"/>
      <c r="DG147" s="311"/>
      <c r="DH147" s="311"/>
      <c r="DI147" s="311"/>
      <c r="DJ147" s="311"/>
      <c r="DK147" s="311"/>
      <c r="DL147" s="311"/>
      <c r="DM147" s="311"/>
      <c r="DN147" s="311"/>
      <c r="DO147" s="311"/>
      <c r="DP147" s="311"/>
      <c r="DQ147" s="311"/>
      <c r="DR147" s="311"/>
      <c r="DS147" s="311"/>
      <c r="DT147" s="311"/>
      <c r="DU147" s="311"/>
      <c r="DV147" s="311"/>
      <c r="DW147" s="311"/>
      <c r="DX147" s="311"/>
      <c r="DY147" s="311"/>
      <c r="DZ147" s="311"/>
      <c r="EA147" s="311"/>
      <c r="EB147" s="311"/>
      <c r="EC147" s="311"/>
      <c r="ED147" s="311"/>
      <c r="EE147" s="311"/>
      <c r="EF147" s="311"/>
      <c r="EG147" s="311"/>
      <c r="EH147" s="311"/>
      <c r="EI147" s="311"/>
      <c r="EJ147" s="311"/>
      <c r="EK147" s="311"/>
      <c r="EL147" s="311"/>
      <c r="EM147" s="311"/>
      <c r="EN147" s="311"/>
      <c r="EO147" s="311"/>
      <c r="EP147" s="311"/>
      <c r="EQ147" s="311"/>
      <c r="ER147" s="311"/>
      <c r="ES147" s="311"/>
      <c r="ET147" s="311"/>
      <c r="EU147" s="311"/>
      <c r="EV147" s="311"/>
      <c r="EW147" s="311"/>
      <c r="EX147" s="311"/>
      <c r="EY147" s="311"/>
      <c r="EZ147" s="311"/>
      <c r="FA147" s="311"/>
      <c r="FB147" s="311"/>
      <c r="FC147" s="311"/>
      <c r="FD147" s="311"/>
      <c r="FE147" s="311"/>
      <c r="FF147" s="311"/>
      <c r="FG147" s="311"/>
      <c r="FH147" s="311"/>
      <c r="FI147" s="311"/>
      <c r="FJ147" s="311"/>
      <c r="FK147" s="311"/>
      <c r="FL147" s="311"/>
      <c r="FM147" s="311"/>
      <c r="FN147" s="311"/>
      <c r="FO147" s="311"/>
      <c r="FP147" s="311"/>
      <c r="FQ147" s="311"/>
      <c r="FR147" s="311"/>
      <c r="FS147" s="311"/>
      <c r="FT147" s="311"/>
      <c r="FU147" s="311"/>
      <c r="FV147" s="311"/>
      <c r="FW147" s="311"/>
      <c r="FX147" s="311"/>
      <c r="FY147" s="311"/>
      <c r="FZ147" s="311"/>
      <c r="GA147" s="311"/>
      <c r="GB147" s="311"/>
      <c r="GC147" s="311"/>
      <c r="GD147" s="311"/>
      <c r="GE147" s="311"/>
      <c r="GF147" s="311"/>
      <c r="GG147" s="311"/>
      <c r="GH147" s="311"/>
      <c r="GI147" s="311"/>
      <c r="GJ147" s="311"/>
      <c r="GK147" s="311"/>
      <c r="GL147" s="311"/>
      <c r="GM147" s="311"/>
      <c r="GN147" s="311"/>
      <c r="GO147" s="311"/>
      <c r="GP147" s="311"/>
      <c r="GQ147" s="311"/>
      <c r="GR147" s="311"/>
      <c r="GS147" s="311"/>
      <c r="GT147" s="311"/>
      <c r="GU147" s="311"/>
      <c r="GV147" s="311"/>
      <c r="GW147" s="311"/>
      <c r="GX147" s="311"/>
      <c r="GY147" s="311"/>
      <c r="GZ147" s="311"/>
      <c r="HA147" s="311"/>
      <c r="HB147" s="311"/>
      <c r="HC147" s="311"/>
      <c r="HD147" s="311"/>
      <c r="HE147" s="311"/>
      <c r="HF147" s="311"/>
      <c r="HG147" s="311"/>
      <c r="HH147" s="311"/>
      <c r="HI147" s="311"/>
      <c r="HJ147" s="311"/>
      <c r="HK147" s="311"/>
      <c r="HL147" s="311"/>
      <c r="HM147" s="311"/>
      <c r="HN147" s="311"/>
      <c r="HO147" s="311"/>
      <c r="HP147" s="311"/>
      <c r="HQ147" s="311"/>
      <c r="HR147" s="311"/>
      <c r="HS147" s="311"/>
      <c r="HT147" s="311"/>
      <c r="HU147" s="311"/>
      <c r="HV147" s="311"/>
      <c r="HW147" s="311"/>
      <c r="HX147" s="311"/>
      <c r="HY147" s="311"/>
      <c r="HZ147" s="311"/>
      <c r="IA147" s="311"/>
      <c r="IB147" s="311"/>
      <c r="IC147" s="311"/>
      <c r="ID147" s="311"/>
      <c r="IE147" s="311"/>
      <c r="IF147" s="311"/>
      <c r="IG147" s="311"/>
      <c r="IH147" s="311"/>
      <c r="II147" s="311"/>
      <c r="IJ147" s="311"/>
      <c r="IK147" s="311"/>
      <c r="IL147" s="311"/>
      <c r="IM147" s="311"/>
      <c r="IN147" s="311"/>
      <c r="IO147" s="311"/>
      <c r="IP147" s="311"/>
      <c r="IQ147" s="311"/>
      <c r="IR147" s="311"/>
      <c r="IS147" s="311"/>
      <c r="IT147" s="311"/>
      <c r="IU147" s="311"/>
      <c r="IV147" s="311"/>
    </row>
    <row r="148" spans="1:256" s="324" customFormat="1" x14ac:dyDescent="0.25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1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11"/>
      <c r="BZ148" s="311"/>
      <c r="CA148" s="311"/>
      <c r="CB148" s="311"/>
      <c r="CC148" s="311"/>
      <c r="CD148" s="311"/>
      <c r="CE148" s="311"/>
      <c r="CF148" s="311"/>
      <c r="CG148" s="311"/>
      <c r="CH148" s="311"/>
      <c r="CI148" s="311"/>
      <c r="CJ148" s="311"/>
      <c r="CK148" s="311"/>
      <c r="CL148" s="311"/>
      <c r="CM148" s="311"/>
      <c r="CN148" s="311"/>
      <c r="CO148" s="311"/>
      <c r="CP148" s="311"/>
      <c r="CQ148" s="311"/>
      <c r="CR148" s="311"/>
      <c r="CS148" s="311"/>
      <c r="CT148" s="311"/>
      <c r="CU148" s="311"/>
      <c r="CV148" s="311"/>
      <c r="CW148" s="311"/>
      <c r="CX148" s="311"/>
      <c r="CY148" s="311"/>
      <c r="CZ148" s="311"/>
      <c r="DA148" s="311"/>
      <c r="DB148" s="311"/>
      <c r="DC148" s="311"/>
      <c r="DD148" s="311"/>
      <c r="DE148" s="311"/>
      <c r="DF148" s="311"/>
      <c r="DG148" s="311"/>
      <c r="DH148" s="311"/>
      <c r="DI148" s="311"/>
      <c r="DJ148" s="311"/>
      <c r="DK148" s="311"/>
      <c r="DL148" s="311"/>
      <c r="DM148" s="311"/>
      <c r="DN148" s="311"/>
      <c r="DO148" s="311"/>
      <c r="DP148" s="311"/>
      <c r="DQ148" s="311"/>
      <c r="DR148" s="311"/>
      <c r="DS148" s="311"/>
      <c r="DT148" s="311"/>
      <c r="DU148" s="311"/>
      <c r="DV148" s="311"/>
      <c r="DW148" s="311"/>
      <c r="DX148" s="311"/>
      <c r="DY148" s="311"/>
      <c r="DZ148" s="311"/>
      <c r="EA148" s="311"/>
      <c r="EB148" s="311"/>
      <c r="EC148" s="311"/>
      <c r="ED148" s="311"/>
      <c r="EE148" s="311"/>
      <c r="EF148" s="311"/>
      <c r="EG148" s="311"/>
      <c r="EH148" s="311"/>
      <c r="EI148" s="311"/>
      <c r="EJ148" s="311"/>
      <c r="EK148" s="311"/>
      <c r="EL148" s="311"/>
      <c r="EM148" s="311"/>
      <c r="EN148" s="311"/>
      <c r="EO148" s="311"/>
      <c r="EP148" s="311"/>
      <c r="EQ148" s="311"/>
      <c r="ER148" s="311"/>
      <c r="ES148" s="311"/>
      <c r="ET148" s="311"/>
      <c r="EU148" s="311"/>
      <c r="EV148" s="311"/>
      <c r="EW148" s="311"/>
      <c r="EX148" s="311"/>
      <c r="EY148" s="311"/>
      <c r="EZ148" s="311"/>
      <c r="FA148" s="311"/>
      <c r="FB148" s="311"/>
      <c r="FC148" s="311"/>
      <c r="FD148" s="311"/>
      <c r="FE148" s="311"/>
      <c r="FF148" s="311"/>
      <c r="FG148" s="311"/>
      <c r="FH148" s="311"/>
      <c r="FI148" s="311"/>
      <c r="FJ148" s="311"/>
      <c r="FK148" s="311"/>
      <c r="FL148" s="311"/>
      <c r="FM148" s="311"/>
      <c r="FN148" s="311"/>
      <c r="FO148" s="311"/>
      <c r="FP148" s="311"/>
      <c r="FQ148" s="311"/>
      <c r="FR148" s="311"/>
      <c r="FS148" s="311"/>
      <c r="FT148" s="311"/>
      <c r="FU148" s="311"/>
      <c r="FV148" s="311"/>
      <c r="FW148" s="311"/>
      <c r="FX148" s="311"/>
      <c r="FY148" s="311"/>
      <c r="FZ148" s="311"/>
      <c r="GA148" s="311"/>
      <c r="GB148" s="311"/>
      <c r="GC148" s="311"/>
      <c r="GD148" s="311"/>
      <c r="GE148" s="311"/>
      <c r="GF148" s="311"/>
      <c r="GG148" s="311"/>
      <c r="GH148" s="311"/>
      <c r="GI148" s="311"/>
      <c r="GJ148" s="311"/>
      <c r="GK148" s="311"/>
      <c r="GL148" s="311"/>
      <c r="GM148" s="311"/>
      <c r="GN148" s="311"/>
      <c r="GO148" s="311"/>
      <c r="GP148" s="311"/>
      <c r="GQ148" s="311"/>
      <c r="GR148" s="311"/>
      <c r="GS148" s="311"/>
      <c r="GT148" s="311"/>
      <c r="GU148" s="311"/>
      <c r="GV148" s="311"/>
      <c r="GW148" s="311"/>
      <c r="GX148" s="311"/>
      <c r="GY148" s="311"/>
      <c r="GZ148" s="311"/>
      <c r="HA148" s="311"/>
      <c r="HB148" s="311"/>
      <c r="HC148" s="311"/>
      <c r="HD148" s="311"/>
      <c r="HE148" s="311"/>
      <c r="HF148" s="311"/>
      <c r="HG148" s="311"/>
      <c r="HH148" s="311"/>
      <c r="HI148" s="311"/>
      <c r="HJ148" s="311"/>
      <c r="HK148" s="311"/>
      <c r="HL148" s="311"/>
      <c r="HM148" s="311"/>
      <c r="HN148" s="311"/>
      <c r="HO148" s="311"/>
      <c r="HP148" s="311"/>
      <c r="HQ148" s="311"/>
      <c r="HR148" s="311"/>
      <c r="HS148" s="311"/>
      <c r="HT148" s="311"/>
      <c r="HU148" s="311"/>
      <c r="HV148" s="311"/>
      <c r="HW148" s="311"/>
      <c r="HX148" s="311"/>
      <c r="HY148" s="311"/>
      <c r="HZ148" s="311"/>
      <c r="IA148" s="311"/>
      <c r="IB148" s="311"/>
      <c r="IC148" s="311"/>
      <c r="ID148" s="311"/>
      <c r="IE148" s="311"/>
      <c r="IF148" s="311"/>
      <c r="IG148" s="311"/>
      <c r="IH148" s="311"/>
      <c r="II148" s="311"/>
      <c r="IJ148" s="311"/>
      <c r="IK148" s="311"/>
      <c r="IL148" s="311"/>
      <c r="IM148" s="311"/>
      <c r="IN148" s="311"/>
      <c r="IO148" s="311"/>
      <c r="IP148" s="311"/>
      <c r="IQ148" s="311"/>
      <c r="IR148" s="311"/>
      <c r="IS148" s="311"/>
      <c r="IT148" s="311"/>
      <c r="IU148" s="311"/>
      <c r="IV148" s="311"/>
    </row>
    <row r="149" spans="1:256" s="324" customFormat="1" x14ac:dyDescent="0.25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  <c r="O149" s="311"/>
      <c r="P149" s="311"/>
      <c r="Q149" s="311"/>
      <c r="R149" s="311"/>
      <c r="S149" s="311"/>
      <c r="T149" s="311"/>
      <c r="U149" s="311"/>
      <c r="V149" s="311"/>
      <c r="W149" s="311"/>
      <c r="X149" s="311"/>
      <c r="Y149" s="311"/>
      <c r="Z149" s="311"/>
      <c r="AA149" s="311"/>
      <c r="AB149" s="311"/>
      <c r="AC149" s="311"/>
      <c r="AD149" s="311"/>
      <c r="AE149" s="311"/>
      <c r="AF149" s="311"/>
      <c r="AG149" s="311"/>
      <c r="AH149" s="311"/>
      <c r="AI149" s="311"/>
      <c r="AJ149" s="311"/>
      <c r="AK149" s="311"/>
      <c r="AL149" s="311"/>
      <c r="AM149" s="311"/>
      <c r="AN149" s="311"/>
      <c r="AO149" s="311"/>
      <c r="AP149" s="311"/>
      <c r="AQ149" s="311"/>
      <c r="AR149" s="311"/>
      <c r="AS149" s="311"/>
      <c r="AT149" s="311"/>
      <c r="AU149" s="311"/>
      <c r="AV149" s="311"/>
      <c r="AW149" s="311"/>
      <c r="AX149" s="311"/>
      <c r="AY149" s="311"/>
      <c r="AZ149" s="311"/>
      <c r="BA149" s="311"/>
      <c r="BB149" s="311"/>
      <c r="BC149" s="311"/>
      <c r="BD149" s="311"/>
      <c r="BE149" s="311"/>
      <c r="BF149" s="311"/>
      <c r="BG149" s="311"/>
      <c r="BH149" s="311"/>
      <c r="BI149" s="311"/>
      <c r="BJ149" s="311"/>
      <c r="BK149" s="311"/>
      <c r="BL149" s="311"/>
      <c r="BM149" s="311"/>
      <c r="BN149" s="311"/>
      <c r="BO149" s="311"/>
      <c r="BP149" s="311"/>
      <c r="BQ149" s="311"/>
      <c r="BR149" s="311"/>
      <c r="BS149" s="311"/>
      <c r="BT149" s="311"/>
      <c r="BU149" s="311"/>
      <c r="BV149" s="311"/>
      <c r="BW149" s="311"/>
      <c r="BX149" s="311"/>
      <c r="BY149" s="311"/>
      <c r="BZ149" s="311"/>
      <c r="CA149" s="311"/>
      <c r="CB149" s="311"/>
      <c r="CC149" s="311"/>
      <c r="CD149" s="311"/>
      <c r="CE149" s="311"/>
      <c r="CF149" s="311"/>
      <c r="CG149" s="311"/>
      <c r="CH149" s="311"/>
      <c r="CI149" s="311"/>
      <c r="CJ149" s="311"/>
      <c r="CK149" s="311"/>
      <c r="CL149" s="311"/>
      <c r="CM149" s="311"/>
      <c r="CN149" s="311"/>
      <c r="CO149" s="311"/>
      <c r="CP149" s="311"/>
      <c r="CQ149" s="311"/>
      <c r="CR149" s="311"/>
      <c r="CS149" s="311"/>
      <c r="CT149" s="311"/>
      <c r="CU149" s="311"/>
      <c r="CV149" s="311"/>
      <c r="CW149" s="311"/>
      <c r="CX149" s="311"/>
      <c r="CY149" s="311"/>
      <c r="CZ149" s="311"/>
      <c r="DA149" s="311"/>
      <c r="DB149" s="311"/>
      <c r="DC149" s="311"/>
      <c r="DD149" s="311"/>
      <c r="DE149" s="311"/>
      <c r="DF149" s="311"/>
      <c r="DG149" s="311"/>
      <c r="DH149" s="311"/>
      <c r="DI149" s="311"/>
      <c r="DJ149" s="311"/>
      <c r="DK149" s="311"/>
      <c r="DL149" s="311"/>
      <c r="DM149" s="311"/>
      <c r="DN149" s="311"/>
      <c r="DO149" s="311"/>
      <c r="DP149" s="311"/>
      <c r="DQ149" s="311"/>
      <c r="DR149" s="311"/>
      <c r="DS149" s="311"/>
      <c r="DT149" s="311"/>
      <c r="DU149" s="311"/>
      <c r="DV149" s="311"/>
      <c r="DW149" s="311"/>
      <c r="DX149" s="311"/>
      <c r="DY149" s="311"/>
      <c r="DZ149" s="311"/>
      <c r="EA149" s="311"/>
      <c r="EB149" s="311"/>
      <c r="EC149" s="311"/>
      <c r="ED149" s="311"/>
      <c r="EE149" s="311"/>
      <c r="EF149" s="311"/>
      <c r="EG149" s="311"/>
      <c r="EH149" s="311"/>
      <c r="EI149" s="311"/>
      <c r="EJ149" s="311"/>
      <c r="EK149" s="311"/>
      <c r="EL149" s="311"/>
      <c r="EM149" s="311"/>
      <c r="EN149" s="311"/>
      <c r="EO149" s="311"/>
      <c r="EP149" s="311"/>
      <c r="EQ149" s="311"/>
      <c r="ER149" s="311"/>
      <c r="ES149" s="311"/>
      <c r="ET149" s="311"/>
      <c r="EU149" s="311"/>
      <c r="EV149" s="311"/>
      <c r="EW149" s="311"/>
      <c r="EX149" s="311"/>
      <c r="EY149" s="311"/>
      <c r="EZ149" s="311"/>
      <c r="FA149" s="311"/>
      <c r="FB149" s="311"/>
      <c r="FC149" s="311"/>
      <c r="FD149" s="311"/>
      <c r="FE149" s="311"/>
      <c r="FF149" s="311"/>
      <c r="FG149" s="311"/>
      <c r="FH149" s="311"/>
      <c r="FI149" s="311"/>
      <c r="FJ149" s="311"/>
      <c r="FK149" s="311"/>
      <c r="FL149" s="311"/>
      <c r="FM149" s="311"/>
      <c r="FN149" s="311"/>
      <c r="FO149" s="311"/>
      <c r="FP149" s="311"/>
      <c r="FQ149" s="311"/>
      <c r="FR149" s="311"/>
      <c r="FS149" s="311"/>
      <c r="FT149" s="311"/>
      <c r="FU149" s="311"/>
      <c r="FV149" s="311"/>
      <c r="FW149" s="311"/>
      <c r="FX149" s="311"/>
      <c r="FY149" s="311"/>
      <c r="FZ149" s="311"/>
      <c r="GA149" s="311"/>
      <c r="GB149" s="311"/>
      <c r="GC149" s="311"/>
      <c r="GD149" s="311"/>
      <c r="GE149" s="311"/>
      <c r="GF149" s="311"/>
      <c r="GG149" s="311"/>
      <c r="GH149" s="311"/>
      <c r="GI149" s="311"/>
      <c r="GJ149" s="311"/>
      <c r="GK149" s="311"/>
      <c r="GL149" s="311"/>
      <c r="GM149" s="311"/>
      <c r="GN149" s="311"/>
      <c r="GO149" s="311"/>
      <c r="GP149" s="311"/>
      <c r="GQ149" s="311"/>
      <c r="GR149" s="311"/>
      <c r="GS149" s="311"/>
      <c r="GT149" s="311"/>
      <c r="GU149" s="311"/>
      <c r="GV149" s="311"/>
      <c r="GW149" s="311"/>
      <c r="GX149" s="311"/>
      <c r="GY149" s="311"/>
      <c r="GZ149" s="311"/>
      <c r="HA149" s="311"/>
      <c r="HB149" s="311"/>
      <c r="HC149" s="311"/>
      <c r="HD149" s="311"/>
      <c r="HE149" s="311"/>
      <c r="HF149" s="311"/>
      <c r="HG149" s="311"/>
      <c r="HH149" s="311"/>
      <c r="HI149" s="311"/>
      <c r="HJ149" s="311"/>
      <c r="HK149" s="311"/>
      <c r="HL149" s="311"/>
      <c r="HM149" s="311"/>
      <c r="HN149" s="311"/>
      <c r="HO149" s="311"/>
      <c r="HP149" s="311"/>
      <c r="HQ149" s="311"/>
      <c r="HR149" s="311"/>
      <c r="HS149" s="311"/>
      <c r="HT149" s="311"/>
      <c r="HU149" s="311"/>
      <c r="HV149" s="311"/>
      <c r="HW149" s="311"/>
      <c r="HX149" s="311"/>
      <c r="HY149" s="311"/>
      <c r="HZ149" s="311"/>
      <c r="IA149" s="311"/>
      <c r="IB149" s="311"/>
      <c r="IC149" s="311"/>
      <c r="ID149" s="311"/>
      <c r="IE149" s="311"/>
      <c r="IF149" s="311"/>
      <c r="IG149" s="311"/>
      <c r="IH149" s="311"/>
      <c r="II149" s="311"/>
      <c r="IJ149" s="311"/>
      <c r="IK149" s="311"/>
      <c r="IL149" s="311"/>
      <c r="IM149" s="311"/>
      <c r="IN149" s="311"/>
      <c r="IO149" s="311"/>
      <c r="IP149" s="311"/>
      <c r="IQ149" s="311"/>
      <c r="IR149" s="311"/>
      <c r="IS149" s="311"/>
      <c r="IT149" s="311"/>
      <c r="IU149" s="311"/>
      <c r="IV149" s="311"/>
    </row>
    <row r="150" spans="1:256" s="324" customFormat="1" x14ac:dyDescent="0.25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1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/>
      <c r="BY150" s="311"/>
      <c r="BZ150" s="311"/>
      <c r="CA150" s="311"/>
      <c r="CB150" s="311"/>
      <c r="CC150" s="311"/>
      <c r="CD150" s="311"/>
      <c r="CE150" s="311"/>
      <c r="CF150" s="311"/>
      <c r="CG150" s="311"/>
      <c r="CH150" s="311"/>
      <c r="CI150" s="311"/>
      <c r="CJ150" s="311"/>
      <c r="CK150" s="311"/>
      <c r="CL150" s="311"/>
      <c r="CM150" s="311"/>
      <c r="CN150" s="311"/>
      <c r="CO150" s="311"/>
      <c r="CP150" s="311"/>
      <c r="CQ150" s="311"/>
      <c r="CR150" s="311"/>
      <c r="CS150" s="311"/>
      <c r="CT150" s="311"/>
      <c r="CU150" s="311"/>
      <c r="CV150" s="311"/>
      <c r="CW150" s="311"/>
      <c r="CX150" s="311"/>
      <c r="CY150" s="311"/>
      <c r="CZ150" s="311"/>
      <c r="DA150" s="311"/>
      <c r="DB150" s="311"/>
      <c r="DC150" s="311"/>
      <c r="DD150" s="311"/>
      <c r="DE150" s="311"/>
      <c r="DF150" s="311"/>
      <c r="DG150" s="311"/>
      <c r="DH150" s="311"/>
      <c r="DI150" s="311"/>
      <c r="DJ150" s="311"/>
      <c r="DK150" s="311"/>
      <c r="DL150" s="311"/>
      <c r="DM150" s="311"/>
      <c r="DN150" s="311"/>
      <c r="DO150" s="311"/>
      <c r="DP150" s="311"/>
      <c r="DQ150" s="311"/>
      <c r="DR150" s="311"/>
      <c r="DS150" s="311"/>
      <c r="DT150" s="311"/>
      <c r="DU150" s="311"/>
      <c r="DV150" s="311"/>
      <c r="DW150" s="311"/>
      <c r="DX150" s="311"/>
      <c r="DY150" s="311"/>
      <c r="DZ150" s="311"/>
      <c r="EA150" s="311"/>
      <c r="EB150" s="311"/>
      <c r="EC150" s="311"/>
      <c r="ED150" s="311"/>
      <c r="EE150" s="311"/>
      <c r="EF150" s="311"/>
      <c r="EG150" s="311"/>
      <c r="EH150" s="311"/>
      <c r="EI150" s="311"/>
      <c r="EJ150" s="311"/>
      <c r="EK150" s="311"/>
      <c r="EL150" s="311"/>
      <c r="EM150" s="311"/>
      <c r="EN150" s="311"/>
      <c r="EO150" s="311"/>
      <c r="EP150" s="311"/>
      <c r="EQ150" s="311"/>
      <c r="ER150" s="311"/>
      <c r="ES150" s="311"/>
      <c r="ET150" s="311"/>
      <c r="EU150" s="311"/>
      <c r="EV150" s="311"/>
      <c r="EW150" s="311"/>
      <c r="EX150" s="311"/>
      <c r="EY150" s="311"/>
      <c r="EZ150" s="311"/>
      <c r="FA150" s="311"/>
      <c r="FB150" s="311"/>
      <c r="FC150" s="311"/>
      <c r="FD150" s="311"/>
      <c r="FE150" s="311"/>
      <c r="FF150" s="311"/>
      <c r="FG150" s="311"/>
      <c r="FH150" s="311"/>
      <c r="FI150" s="311"/>
      <c r="FJ150" s="311"/>
      <c r="FK150" s="311"/>
      <c r="FL150" s="311"/>
      <c r="FM150" s="311"/>
      <c r="FN150" s="311"/>
      <c r="FO150" s="311"/>
      <c r="FP150" s="311"/>
      <c r="FQ150" s="311"/>
      <c r="FR150" s="311"/>
      <c r="FS150" s="311"/>
      <c r="FT150" s="311"/>
      <c r="FU150" s="311"/>
      <c r="FV150" s="311"/>
      <c r="FW150" s="311"/>
      <c r="FX150" s="311"/>
      <c r="FY150" s="311"/>
      <c r="FZ150" s="311"/>
      <c r="GA150" s="311"/>
      <c r="GB150" s="311"/>
      <c r="GC150" s="311"/>
      <c r="GD150" s="311"/>
      <c r="GE150" s="311"/>
      <c r="GF150" s="311"/>
      <c r="GG150" s="311"/>
      <c r="GH150" s="311"/>
      <c r="GI150" s="311"/>
      <c r="GJ150" s="311"/>
      <c r="GK150" s="311"/>
      <c r="GL150" s="311"/>
      <c r="GM150" s="311"/>
      <c r="GN150" s="311"/>
      <c r="GO150" s="311"/>
      <c r="GP150" s="311"/>
      <c r="GQ150" s="311"/>
      <c r="GR150" s="311"/>
      <c r="GS150" s="311"/>
      <c r="GT150" s="311"/>
      <c r="GU150" s="311"/>
      <c r="GV150" s="311"/>
      <c r="GW150" s="311"/>
      <c r="GX150" s="311"/>
      <c r="GY150" s="311"/>
      <c r="GZ150" s="311"/>
      <c r="HA150" s="311"/>
      <c r="HB150" s="311"/>
      <c r="HC150" s="311"/>
      <c r="HD150" s="311"/>
      <c r="HE150" s="311"/>
      <c r="HF150" s="311"/>
      <c r="HG150" s="311"/>
      <c r="HH150" s="311"/>
      <c r="HI150" s="311"/>
      <c r="HJ150" s="311"/>
      <c r="HK150" s="311"/>
      <c r="HL150" s="311"/>
      <c r="HM150" s="311"/>
      <c r="HN150" s="311"/>
      <c r="HO150" s="311"/>
      <c r="HP150" s="311"/>
      <c r="HQ150" s="311"/>
      <c r="HR150" s="311"/>
      <c r="HS150" s="311"/>
      <c r="HT150" s="311"/>
      <c r="HU150" s="311"/>
      <c r="HV150" s="311"/>
      <c r="HW150" s="311"/>
      <c r="HX150" s="311"/>
      <c r="HY150" s="311"/>
      <c r="HZ150" s="311"/>
      <c r="IA150" s="311"/>
      <c r="IB150" s="311"/>
      <c r="IC150" s="311"/>
      <c r="ID150" s="311"/>
      <c r="IE150" s="311"/>
      <c r="IF150" s="311"/>
      <c r="IG150" s="311"/>
      <c r="IH150" s="311"/>
      <c r="II150" s="311"/>
      <c r="IJ150" s="311"/>
      <c r="IK150" s="311"/>
      <c r="IL150" s="311"/>
      <c r="IM150" s="311"/>
      <c r="IN150" s="311"/>
      <c r="IO150" s="311"/>
      <c r="IP150" s="311"/>
      <c r="IQ150" s="311"/>
      <c r="IR150" s="311"/>
      <c r="IS150" s="311"/>
      <c r="IT150" s="311"/>
      <c r="IU150" s="311"/>
      <c r="IV150" s="311"/>
    </row>
    <row r="151" spans="1:256" s="324" customFormat="1" x14ac:dyDescent="0.25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1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11"/>
      <c r="BZ151" s="311"/>
      <c r="CA151" s="311"/>
      <c r="CB151" s="311"/>
      <c r="CC151" s="311"/>
      <c r="CD151" s="311"/>
      <c r="CE151" s="311"/>
      <c r="CF151" s="311"/>
      <c r="CG151" s="311"/>
      <c r="CH151" s="311"/>
      <c r="CI151" s="311"/>
      <c r="CJ151" s="311"/>
      <c r="CK151" s="311"/>
      <c r="CL151" s="311"/>
      <c r="CM151" s="311"/>
      <c r="CN151" s="311"/>
      <c r="CO151" s="311"/>
      <c r="CP151" s="311"/>
      <c r="CQ151" s="311"/>
      <c r="CR151" s="311"/>
      <c r="CS151" s="311"/>
      <c r="CT151" s="311"/>
      <c r="CU151" s="311"/>
      <c r="CV151" s="311"/>
      <c r="CW151" s="311"/>
      <c r="CX151" s="311"/>
      <c r="CY151" s="311"/>
      <c r="CZ151" s="311"/>
      <c r="DA151" s="311"/>
      <c r="DB151" s="311"/>
      <c r="DC151" s="311"/>
      <c r="DD151" s="311"/>
      <c r="DE151" s="311"/>
      <c r="DF151" s="311"/>
      <c r="DG151" s="311"/>
      <c r="DH151" s="311"/>
      <c r="DI151" s="311"/>
      <c r="DJ151" s="311"/>
      <c r="DK151" s="311"/>
      <c r="DL151" s="311"/>
      <c r="DM151" s="311"/>
      <c r="DN151" s="311"/>
      <c r="DO151" s="311"/>
      <c r="DP151" s="311"/>
      <c r="DQ151" s="311"/>
      <c r="DR151" s="311"/>
      <c r="DS151" s="311"/>
      <c r="DT151" s="311"/>
      <c r="DU151" s="311"/>
      <c r="DV151" s="311"/>
      <c r="DW151" s="311"/>
      <c r="DX151" s="311"/>
      <c r="DY151" s="311"/>
      <c r="DZ151" s="311"/>
      <c r="EA151" s="311"/>
      <c r="EB151" s="311"/>
      <c r="EC151" s="311"/>
      <c r="ED151" s="311"/>
      <c r="EE151" s="311"/>
      <c r="EF151" s="311"/>
      <c r="EG151" s="311"/>
      <c r="EH151" s="311"/>
      <c r="EI151" s="311"/>
      <c r="EJ151" s="311"/>
      <c r="EK151" s="311"/>
      <c r="EL151" s="311"/>
      <c r="EM151" s="311"/>
      <c r="EN151" s="311"/>
      <c r="EO151" s="311"/>
      <c r="EP151" s="311"/>
      <c r="EQ151" s="311"/>
      <c r="ER151" s="311"/>
      <c r="ES151" s="311"/>
      <c r="ET151" s="311"/>
      <c r="EU151" s="311"/>
      <c r="EV151" s="311"/>
      <c r="EW151" s="311"/>
      <c r="EX151" s="311"/>
      <c r="EY151" s="311"/>
      <c r="EZ151" s="311"/>
      <c r="FA151" s="311"/>
      <c r="FB151" s="311"/>
      <c r="FC151" s="311"/>
      <c r="FD151" s="311"/>
      <c r="FE151" s="311"/>
      <c r="FF151" s="311"/>
      <c r="FG151" s="311"/>
      <c r="FH151" s="311"/>
      <c r="FI151" s="311"/>
      <c r="FJ151" s="311"/>
      <c r="FK151" s="311"/>
      <c r="FL151" s="311"/>
      <c r="FM151" s="311"/>
      <c r="FN151" s="311"/>
      <c r="FO151" s="311"/>
      <c r="FP151" s="311"/>
      <c r="FQ151" s="311"/>
      <c r="FR151" s="311"/>
      <c r="FS151" s="311"/>
      <c r="FT151" s="311"/>
      <c r="FU151" s="311"/>
      <c r="FV151" s="311"/>
      <c r="FW151" s="311"/>
      <c r="FX151" s="311"/>
      <c r="FY151" s="311"/>
      <c r="FZ151" s="311"/>
      <c r="GA151" s="311"/>
      <c r="GB151" s="311"/>
      <c r="GC151" s="311"/>
      <c r="GD151" s="311"/>
      <c r="GE151" s="311"/>
      <c r="GF151" s="311"/>
      <c r="GG151" s="311"/>
      <c r="GH151" s="311"/>
      <c r="GI151" s="311"/>
      <c r="GJ151" s="311"/>
      <c r="GK151" s="311"/>
      <c r="GL151" s="311"/>
      <c r="GM151" s="311"/>
      <c r="GN151" s="311"/>
      <c r="GO151" s="311"/>
      <c r="GP151" s="311"/>
      <c r="GQ151" s="311"/>
      <c r="GR151" s="311"/>
      <c r="GS151" s="311"/>
      <c r="GT151" s="311"/>
      <c r="GU151" s="311"/>
      <c r="GV151" s="311"/>
      <c r="GW151" s="311"/>
      <c r="GX151" s="311"/>
      <c r="GY151" s="311"/>
      <c r="GZ151" s="311"/>
      <c r="HA151" s="311"/>
      <c r="HB151" s="311"/>
      <c r="HC151" s="311"/>
      <c r="HD151" s="311"/>
      <c r="HE151" s="311"/>
      <c r="HF151" s="311"/>
      <c r="HG151" s="311"/>
      <c r="HH151" s="311"/>
      <c r="HI151" s="311"/>
      <c r="HJ151" s="311"/>
      <c r="HK151" s="311"/>
      <c r="HL151" s="311"/>
      <c r="HM151" s="311"/>
      <c r="HN151" s="311"/>
      <c r="HO151" s="311"/>
      <c r="HP151" s="311"/>
      <c r="HQ151" s="311"/>
      <c r="HR151" s="311"/>
      <c r="HS151" s="311"/>
      <c r="HT151" s="311"/>
      <c r="HU151" s="311"/>
      <c r="HV151" s="311"/>
      <c r="HW151" s="311"/>
      <c r="HX151" s="311"/>
      <c r="HY151" s="311"/>
      <c r="HZ151" s="311"/>
      <c r="IA151" s="311"/>
      <c r="IB151" s="311"/>
      <c r="IC151" s="311"/>
      <c r="ID151" s="311"/>
      <c r="IE151" s="311"/>
      <c r="IF151" s="311"/>
      <c r="IG151" s="311"/>
      <c r="IH151" s="311"/>
      <c r="II151" s="311"/>
      <c r="IJ151" s="311"/>
      <c r="IK151" s="311"/>
      <c r="IL151" s="311"/>
      <c r="IM151" s="311"/>
      <c r="IN151" s="311"/>
      <c r="IO151" s="311"/>
      <c r="IP151" s="311"/>
      <c r="IQ151" s="311"/>
      <c r="IR151" s="311"/>
      <c r="IS151" s="311"/>
      <c r="IT151" s="311"/>
      <c r="IU151" s="311"/>
      <c r="IV151" s="311"/>
    </row>
    <row r="152" spans="1:256" s="324" customFormat="1" x14ac:dyDescent="0.25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  <c r="Y152" s="311"/>
      <c r="Z152" s="311"/>
      <c r="AA152" s="311"/>
      <c r="AB152" s="311"/>
      <c r="AC152" s="311"/>
      <c r="AD152" s="311"/>
      <c r="AE152" s="311"/>
      <c r="AF152" s="311"/>
      <c r="AG152" s="311"/>
      <c r="AH152" s="311"/>
      <c r="AI152" s="311"/>
      <c r="AJ152" s="311"/>
      <c r="AK152" s="311"/>
      <c r="AL152" s="311"/>
      <c r="AM152" s="311"/>
      <c r="AN152" s="311"/>
      <c r="AO152" s="311"/>
      <c r="AP152" s="311"/>
      <c r="AQ152" s="311"/>
      <c r="AR152" s="311"/>
      <c r="AS152" s="311"/>
      <c r="AT152" s="311"/>
      <c r="AU152" s="311"/>
      <c r="AV152" s="311"/>
      <c r="AW152" s="311"/>
      <c r="AX152" s="311"/>
      <c r="AY152" s="311"/>
      <c r="AZ152" s="311"/>
      <c r="BA152" s="311"/>
      <c r="BB152" s="311"/>
      <c r="BC152" s="311"/>
      <c r="BD152" s="311"/>
      <c r="BE152" s="311"/>
      <c r="BF152" s="311"/>
      <c r="BG152" s="311"/>
      <c r="BH152" s="311"/>
      <c r="BI152" s="311"/>
      <c r="BJ152" s="311"/>
      <c r="BK152" s="311"/>
      <c r="BL152" s="311"/>
      <c r="BM152" s="311"/>
      <c r="BN152" s="311"/>
      <c r="BO152" s="311"/>
      <c r="BP152" s="311"/>
      <c r="BQ152" s="311"/>
      <c r="BR152" s="311"/>
      <c r="BS152" s="311"/>
      <c r="BT152" s="311"/>
      <c r="BU152" s="311"/>
      <c r="BV152" s="311"/>
      <c r="BW152" s="311"/>
      <c r="BX152" s="311"/>
      <c r="BY152" s="311"/>
      <c r="BZ152" s="311"/>
      <c r="CA152" s="311"/>
      <c r="CB152" s="311"/>
      <c r="CC152" s="311"/>
      <c r="CD152" s="311"/>
      <c r="CE152" s="311"/>
      <c r="CF152" s="311"/>
      <c r="CG152" s="311"/>
      <c r="CH152" s="311"/>
      <c r="CI152" s="311"/>
      <c r="CJ152" s="311"/>
      <c r="CK152" s="311"/>
      <c r="CL152" s="311"/>
      <c r="CM152" s="311"/>
      <c r="CN152" s="311"/>
      <c r="CO152" s="311"/>
      <c r="CP152" s="311"/>
      <c r="CQ152" s="311"/>
      <c r="CR152" s="311"/>
      <c r="CS152" s="311"/>
      <c r="CT152" s="311"/>
      <c r="CU152" s="311"/>
      <c r="CV152" s="311"/>
      <c r="CW152" s="311"/>
      <c r="CX152" s="311"/>
      <c r="CY152" s="311"/>
      <c r="CZ152" s="311"/>
      <c r="DA152" s="311"/>
      <c r="DB152" s="311"/>
      <c r="DC152" s="311"/>
      <c r="DD152" s="311"/>
      <c r="DE152" s="311"/>
      <c r="DF152" s="311"/>
      <c r="DG152" s="311"/>
      <c r="DH152" s="311"/>
      <c r="DI152" s="311"/>
      <c r="DJ152" s="311"/>
      <c r="DK152" s="311"/>
      <c r="DL152" s="311"/>
      <c r="DM152" s="311"/>
      <c r="DN152" s="311"/>
      <c r="DO152" s="311"/>
      <c r="DP152" s="311"/>
      <c r="DQ152" s="311"/>
      <c r="DR152" s="311"/>
      <c r="DS152" s="311"/>
      <c r="DT152" s="311"/>
      <c r="DU152" s="311"/>
      <c r="DV152" s="311"/>
      <c r="DW152" s="311"/>
      <c r="DX152" s="311"/>
      <c r="DY152" s="311"/>
      <c r="DZ152" s="311"/>
      <c r="EA152" s="311"/>
      <c r="EB152" s="311"/>
      <c r="EC152" s="311"/>
      <c r="ED152" s="311"/>
      <c r="EE152" s="311"/>
      <c r="EF152" s="311"/>
      <c r="EG152" s="311"/>
      <c r="EH152" s="311"/>
      <c r="EI152" s="311"/>
      <c r="EJ152" s="311"/>
      <c r="EK152" s="311"/>
      <c r="EL152" s="311"/>
      <c r="EM152" s="311"/>
      <c r="EN152" s="311"/>
      <c r="EO152" s="311"/>
      <c r="EP152" s="311"/>
      <c r="EQ152" s="311"/>
      <c r="ER152" s="311"/>
      <c r="ES152" s="311"/>
      <c r="ET152" s="311"/>
      <c r="EU152" s="311"/>
      <c r="EV152" s="311"/>
      <c r="EW152" s="311"/>
      <c r="EX152" s="311"/>
      <c r="EY152" s="311"/>
      <c r="EZ152" s="311"/>
      <c r="FA152" s="311"/>
      <c r="FB152" s="311"/>
      <c r="FC152" s="311"/>
      <c r="FD152" s="311"/>
      <c r="FE152" s="311"/>
      <c r="FF152" s="311"/>
      <c r="FG152" s="311"/>
      <c r="FH152" s="311"/>
      <c r="FI152" s="311"/>
      <c r="FJ152" s="311"/>
      <c r="FK152" s="311"/>
      <c r="FL152" s="311"/>
      <c r="FM152" s="311"/>
      <c r="FN152" s="311"/>
      <c r="FO152" s="311"/>
      <c r="FP152" s="311"/>
      <c r="FQ152" s="311"/>
      <c r="FR152" s="311"/>
      <c r="FS152" s="311"/>
      <c r="FT152" s="311"/>
      <c r="FU152" s="311"/>
      <c r="FV152" s="311"/>
      <c r="FW152" s="311"/>
      <c r="FX152" s="311"/>
      <c r="FY152" s="311"/>
      <c r="FZ152" s="311"/>
      <c r="GA152" s="311"/>
      <c r="GB152" s="311"/>
      <c r="GC152" s="311"/>
      <c r="GD152" s="311"/>
      <c r="GE152" s="311"/>
      <c r="GF152" s="311"/>
      <c r="GG152" s="311"/>
      <c r="GH152" s="311"/>
      <c r="GI152" s="311"/>
      <c r="GJ152" s="311"/>
      <c r="GK152" s="311"/>
      <c r="GL152" s="311"/>
      <c r="GM152" s="311"/>
      <c r="GN152" s="311"/>
      <c r="GO152" s="311"/>
      <c r="GP152" s="311"/>
      <c r="GQ152" s="311"/>
      <c r="GR152" s="311"/>
      <c r="GS152" s="311"/>
      <c r="GT152" s="311"/>
      <c r="GU152" s="311"/>
      <c r="GV152" s="311"/>
      <c r="GW152" s="311"/>
      <c r="GX152" s="311"/>
      <c r="GY152" s="311"/>
      <c r="GZ152" s="311"/>
      <c r="HA152" s="311"/>
      <c r="HB152" s="311"/>
      <c r="HC152" s="311"/>
      <c r="HD152" s="311"/>
      <c r="HE152" s="311"/>
      <c r="HF152" s="311"/>
      <c r="HG152" s="311"/>
      <c r="HH152" s="311"/>
      <c r="HI152" s="311"/>
      <c r="HJ152" s="311"/>
      <c r="HK152" s="311"/>
      <c r="HL152" s="311"/>
      <c r="HM152" s="311"/>
      <c r="HN152" s="311"/>
      <c r="HO152" s="311"/>
      <c r="HP152" s="311"/>
      <c r="HQ152" s="311"/>
      <c r="HR152" s="311"/>
      <c r="HS152" s="311"/>
      <c r="HT152" s="311"/>
      <c r="HU152" s="311"/>
      <c r="HV152" s="311"/>
      <c r="HW152" s="311"/>
      <c r="HX152" s="311"/>
      <c r="HY152" s="311"/>
      <c r="HZ152" s="311"/>
      <c r="IA152" s="311"/>
      <c r="IB152" s="311"/>
      <c r="IC152" s="311"/>
      <c r="ID152" s="311"/>
      <c r="IE152" s="311"/>
      <c r="IF152" s="311"/>
      <c r="IG152" s="311"/>
      <c r="IH152" s="311"/>
      <c r="II152" s="311"/>
      <c r="IJ152" s="311"/>
      <c r="IK152" s="311"/>
      <c r="IL152" s="311"/>
      <c r="IM152" s="311"/>
      <c r="IN152" s="311"/>
      <c r="IO152" s="311"/>
      <c r="IP152" s="311"/>
      <c r="IQ152" s="311"/>
      <c r="IR152" s="311"/>
      <c r="IS152" s="311"/>
      <c r="IT152" s="311"/>
      <c r="IU152" s="311"/>
      <c r="IV152" s="311"/>
    </row>
    <row r="153" spans="1:256" s="324" customFormat="1" x14ac:dyDescent="0.25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311"/>
      <c r="AD153" s="311"/>
      <c r="AE153" s="311"/>
      <c r="AF153" s="311"/>
      <c r="AG153" s="311"/>
      <c r="AH153" s="311"/>
      <c r="AI153" s="311"/>
      <c r="AJ153" s="311"/>
      <c r="AK153" s="311"/>
      <c r="AL153" s="311"/>
      <c r="AM153" s="311"/>
      <c r="AN153" s="311"/>
      <c r="AO153" s="311"/>
      <c r="AP153" s="311"/>
      <c r="AQ153" s="311"/>
      <c r="AR153" s="311"/>
      <c r="AS153" s="311"/>
      <c r="AT153" s="311"/>
      <c r="AU153" s="311"/>
      <c r="AV153" s="311"/>
      <c r="AW153" s="311"/>
      <c r="AX153" s="311"/>
      <c r="AY153" s="311"/>
      <c r="AZ153" s="311"/>
      <c r="BA153" s="311"/>
      <c r="BB153" s="311"/>
      <c r="BC153" s="311"/>
      <c r="BD153" s="311"/>
      <c r="BE153" s="311"/>
      <c r="BF153" s="311"/>
      <c r="BG153" s="311"/>
      <c r="BH153" s="311"/>
      <c r="BI153" s="311"/>
      <c r="BJ153" s="311"/>
      <c r="BK153" s="311"/>
      <c r="BL153" s="311"/>
      <c r="BM153" s="311"/>
      <c r="BN153" s="311"/>
      <c r="BO153" s="311"/>
      <c r="BP153" s="311"/>
      <c r="BQ153" s="311"/>
      <c r="BR153" s="311"/>
      <c r="BS153" s="311"/>
      <c r="BT153" s="311"/>
      <c r="BU153" s="311"/>
      <c r="BV153" s="311"/>
      <c r="BW153" s="311"/>
      <c r="BX153" s="311"/>
      <c r="BY153" s="311"/>
      <c r="BZ153" s="311"/>
      <c r="CA153" s="311"/>
      <c r="CB153" s="311"/>
      <c r="CC153" s="311"/>
      <c r="CD153" s="311"/>
      <c r="CE153" s="311"/>
      <c r="CF153" s="311"/>
      <c r="CG153" s="311"/>
      <c r="CH153" s="311"/>
      <c r="CI153" s="311"/>
      <c r="CJ153" s="311"/>
      <c r="CK153" s="311"/>
      <c r="CL153" s="311"/>
      <c r="CM153" s="311"/>
      <c r="CN153" s="311"/>
      <c r="CO153" s="311"/>
      <c r="CP153" s="311"/>
      <c r="CQ153" s="311"/>
      <c r="CR153" s="311"/>
      <c r="CS153" s="311"/>
      <c r="CT153" s="311"/>
      <c r="CU153" s="311"/>
      <c r="CV153" s="311"/>
      <c r="CW153" s="311"/>
      <c r="CX153" s="311"/>
      <c r="CY153" s="311"/>
      <c r="CZ153" s="311"/>
      <c r="DA153" s="311"/>
      <c r="DB153" s="311"/>
      <c r="DC153" s="311"/>
      <c r="DD153" s="311"/>
      <c r="DE153" s="311"/>
      <c r="DF153" s="311"/>
      <c r="DG153" s="311"/>
      <c r="DH153" s="311"/>
      <c r="DI153" s="311"/>
      <c r="DJ153" s="311"/>
      <c r="DK153" s="311"/>
      <c r="DL153" s="311"/>
      <c r="DM153" s="311"/>
      <c r="DN153" s="311"/>
      <c r="DO153" s="311"/>
      <c r="DP153" s="311"/>
      <c r="DQ153" s="311"/>
      <c r="DR153" s="311"/>
      <c r="DS153" s="311"/>
      <c r="DT153" s="311"/>
      <c r="DU153" s="311"/>
      <c r="DV153" s="311"/>
      <c r="DW153" s="311"/>
      <c r="DX153" s="311"/>
      <c r="DY153" s="311"/>
      <c r="DZ153" s="311"/>
      <c r="EA153" s="311"/>
      <c r="EB153" s="311"/>
      <c r="EC153" s="311"/>
      <c r="ED153" s="311"/>
      <c r="EE153" s="311"/>
      <c r="EF153" s="311"/>
      <c r="EG153" s="311"/>
      <c r="EH153" s="311"/>
      <c r="EI153" s="311"/>
      <c r="EJ153" s="311"/>
      <c r="EK153" s="311"/>
      <c r="EL153" s="311"/>
      <c r="EM153" s="311"/>
      <c r="EN153" s="311"/>
      <c r="EO153" s="311"/>
      <c r="EP153" s="311"/>
      <c r="EQ153" s="311"/>
      <c r="ER153" s="311"/>
      <c r="ES153" s="311"/>
      <c r="ET153" s="311"/>
      <c r="EU153" s="311"/>
      <c r="EV153" s="311"/>
      <c r="EW153" s="311"/>
      <c r="EX153" s="311"/>
      <c r="EY153" s="311"/>
      <c r="EZ153" s="311"/>
      <c r="FA153" s="311"/>
      <c r="FB153" s="311"/>
      <c r="FC153" s="311"/>
      <c r="FD153" s="311"/>
      <c r="FE153" s="311"/>
      <c r="FF153" s="311"/>
      <c r="FG153" s="311"/>
      <c r="FH153" s="311"/>
      <c r="FI153" s="311"/>
      <c r="FJ153" s="311"/>
      <c r="FK153" s="311"/>
      <c r="FL153" s="311"/>
      <c r="FM153" s="311"/>
      <c r="FN153" s="311"/>
      <c r="FO153" s="311"/>
      <c r="FP153" s="311"/>
      <c r="FQ153" s="311"/>
      <c r="FR153" s="311"/>
      <c r="FS153" s="311"/>
      <c r="FT153" s="311"/>
      <c r="FU153" s="311"/>
      <c r="FV153" s="311"/>
      <c r="FW153" s="311"/>
      <c r="FX153" s="311"/>
      <c r="FY153" s="311"/>
      <c r="FZ153" s="311"/>
      <c r="GA153" s="311"/>
      <c r="GB153" s="311"/>
      <c r="GC153" s="311"/>
      <c r="GD153" s="311"/>
      <c r="GE153" s="311"/>
      <c r="GF153" s="311"/>
      <c r="GG153" s="311"/>
      <c r="GH153" s="311"/>
      <c r="GI153" s="311"/>
      <c r="GJ153" s="311"/>
      <c r="GK153" s="311"/>
      <c r="GL153" s="311"/>
      <c r="GM153" s="311"/>
      <c r="GN153" s="311"/>
      <c r="GO153" s="311"/>
      <c r="GP153" s="311"/>
      <c r="GQ153" s="311"/>
      <c r="GR153" s="311"/>
      <c r="GS153" s="311"/>
      <c r="GT153" s="311"/>
      <c r="GU153" s="311"/>
      <c r="GV153" s="311"/>
      <c r="GW153" s="311"/>
      <c r="GX153" s="311"/>
      <c r="GY153" s="311"/>
      <c r="GZ153" s="311"/>
      <c r="HA153" s="311"/>
      <c r="HB153" s="311"/>
      <c r="HC153" s="311"/>
      <c r="HD153" s="311"/>
      <c r="HE153" s="311"/>
      <c r="HF153" s="311"/>
      <c r="HG153" s="311"/>
      <c r="HH153" s="311"/>
      <c r="HI153" s="311"/>
      <c r="HJ153" s="311"/>
      <c r="HK153" s="311"/>
      <c r="HL153" s="311"/>
      <c r="HM153" s="311"/>
      <c r="HN153" s="311"/>
      <c r="HO153" s="311"/>
      <c r="HP153" s="311"/>
      <c r="HQ153" s="311"/>
      <c r="HR153" s="311"/>
      <c r="HS153" s="311"/>
      <c r="HT153" s="311"/>
      <c r="HU153" s="311"/>
      <c r="HV153" s="311"/>
      <c r="HW153" s="311"/>
      <c r="HX153" s="311"/>
      <c r="HY153" s="311"/>
      <c r="HZ153" s="311"/>
      <c r="IA153" s="311"/>
      <c r="IB153" s="311"/>
      <c r="IC153" s="311"/>
      <c r="ID153" s="311"/>
      <c r="IE153" s="311"/>
      <c r="IF153" s="311"/>
      <c r="IG153" s="311"/>
      <c r="IH153" s="311"/>
      <c r="II153" s="311"/>
      <c r="IJ153" s="311"/>
      <c r="IK153" s="311"/>
      <c r="IL153" s="311"/>
      <c r="IM153" s="311"/>
      <c r="IN153" s="311"/>
      <c r="IO153" s="311"/>
      <c r="IP153" s="311"/>
      <c r="IQ153" s="311"/>
      <c r="IR153" s="311"/>
      <c r="IS153" s="311"/>
      <c r="IT153" s="311"/>
      <c r="IU153" s="311"/>
      <c r="IV153" s="311"/>
    </row>
    <row r="154" spans="1:256" s="324" customFormat="1" x14ac:dyDescent="0.25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  <c r="O154" s="311"/>
      <c r="P154" s="311"/>
      <c r="Q154" s="311"/>
      <c r="R154" s="311"/>
      <c r="S154" s="311"/>
      <c r="T154" s="311"/>
      <c r="U154" s="311"/>
      <c r="V154" s="311"/>
      <c r="W154" s="311"/>
      <c r="X154" s="311"/>
      <c r="Y154" s="311"/>
      <c r="Z154" s="311"/>
      <c r="AA154" s="311"/>
      <c r="AB154" s="311"/>
      <c r="AC154" s="311"/>
      <c r="AD154" s="311"/>
      <c r="AE154" s="311"/>
      <c r="AF154" s="311"/>
      <c r="AG154" s="311"/>
      <c r="AH154" s="311"/>
      <c r="AI154" s="311"/>
      <c r="AJ154" s="311"/>
      <c r="AK154" s="311"/>
      <c r="AL154" s="311"/>
      <c r="AM154" s="311"/>
      <c r="AN154" s="311"/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311"/>
      <c r="AZ154" s="311"/>
      <c r="BA154" s="311"/>
      <c r="BB154" s="311"/>
      <c r="BC154" s="311"/>
      <c r="BD154" s="311"/>
      <c r="BE154" s="311"/>
      <c r="BF154" s="311"/>
      <c r="BG154" s="311"/>
      <c r="BH154" s="311"/>
      <c r="BI154" s="311"/>
      <c r="BJ154" s="311"/>
      <c r="BK154" s="311"/>
      <c r="BL154" s="311"/>
      <c r="BM154" s="311"/>
      <c r="BN154" s="311"/>
      <c r="BO154" s="311"/>
      <c r="BP154" s="311"/>
      <c r="BQ154" s="311"/>
      <c r="BR154" s="311"/>
      <c r="BS154" s="311"/>
      <c r="BT154" s="311"/>
      <c r="BU154" s="311"/>
      <c r="BV154" s="311"/>
      <c r="BW154" s="311"/>
      <c r="BX154" s="311"/>
      <c r="BY154" s="311"/>
      <c r="BZ154" s="311"/>
      <c r="CA154" s="311"/>
      <c r="CB154" s="311"/>
      <c r="CC154" s="311"/>
      <c r="CD154" s="311"/>
      <c r="CE154" s="311"/>
      <c r="CF154" s="311"/>
      <c r="CG154" s="311"/>
      <c r="CH154" s="311"/>
      <c r="CI154" s="311"/>
      <c r="CJ154" s="311"/>
      <c r="CK154" s="311"/>
      <c r="CL154" s="311"/>
      <c r="CM154" s="311"/>
      <c r="CN154" s="311"/>
      <c r="CO154" s="311"/>
      <c r="CP154" s="311"/>
      <c r="CQ154" s="311"/>
      <c r="CR154" s="311"/>
      <c r="CS154" s="311"/>
      <c r="CT154" s="311"/>
      <c r="CU154" s="311"/>
      <c r="CV154" s="311"/>
      <c r="CW154" s="311"/>
      <c r="CX154" s="311"/>
      <c r="CY154" s="311"/>
      <c r="CZ154" s="311"/>
      <c r="DA154" s="311"/>
      <c r="DB154" s="311"/>
      <c r="DC154" s="311"/>
      <c r="DD154" s="311"/>
      <c r="DE154" s="311"/>
      <c r="DF154" s="311"/>
      <c r="DG154" s="311"/>
      <c r="DH154" s="311"/>
      <c r="DI154" s="311"/>
      <c r="DJ154" s="311"/>
      <c r="DK154" s="311"/>
      <c r="DL154" s="311"/>
      <c r="DM154" s="311"/>
      <c r="DN154" s="311"/>
      <c r="DO154" s="311"/>
      <c r="DP154" s="311"/>
      <c r="DQ154" s="311"/>
      <c r="DR154" s="311"/>
      <c r="DS154" s="311"/>
      <c r="DT154" s="311"/>
      <c r="DU154" s="311"/>
      <c r="DV154" s="311"/>
      <c r="DW154" s="311"/>
      <c r="DX154" s="311"/>
      <c r="DY154" s="311"/>
      <c r="DZ154" s="311"/>
      <c r="EA154" s="311"/>
      <c r="EB154" s="311"/>
      <c r="EC154" s="311"/>
      <c r="ED154" s="311"/>
      <c r="EE154" s="311"/>
      <c r="EF154" s="311"/>
      <c r="EG154" s="311"/>
      <c r="EH154" s="311"/>
      <c r="EI154" s="311"/>
      <c r="EJ154" s="311"/>
      <c r="EK154" s="311"/>
      <c r="EL154" s="311"/>
      <c r="EM154" s="311"/>
      <c r="EN154" s="311"/>
      <c r="EO154" s="311"/>
      <c r="EP154" s="311"/>
      <c r="EQ154" s="311"/>
      <c r="ER154" s="311"/>
      <c r="ES154" s="311"/>
      <c r="ET154" s="311"/>
      <c r="EU154" s="311"/>
      <c r="EV154" s="311"/>
      <c r="EW154" s="311"/>
      <c r="EX154" s="311"/>
      <c r="EY154" s="311"/>
      <c r="EZ154" s="311"/>
      <c r="FA154" s="311"/>
      <c r="FB154" s="311"/>
      <c r="FC154" s="311"/>
      <c r="FD154" s="311"/>
      <c r="FE154" s="311"/>
      <c r="FF154" s="311"/>
      <c r="FG154" s="311"/>
      <c r="FH154" s="311"/>
      <c r="FI154" s="311"/>
      <c r="FJ154" s="311"/>
      <c r="FK154" s="311"/>
      <c r="FL154" s="311"/>
      <c r="FM154" s="311"/>
      <c r="FN154" s="311"/>
      <c r="FO154" s="311"/>
      <c r="FP154" s="311"/>
      <c r="FQ154" s="311"/>
      <c r="FR154" s="311"/>
      <c r="FS154" s="311"/>
      <c r="FT154" s="311"/>
      <c r="FU154" s="311"/>
      <c r="FV154" s="311"/>
      <c r="FW154" s="311"/>
      <c r="FX154" s="311"/>
      <c r="FY154" s="311"/>
      <c r="FZ154" s="311"/>
      <c r="GA154" s="311"/>
      <c r="GB154" s="311"/>
      <c r="GC154" s="311"/>
      <c r="GD154" s="311"/>
      <c r="GE154" s="311"/>
      <c r="GF154" s="311"/>
      <c r="GG154" s="311"/>
      <c r="GH154" s="311"/>
      <c r="GI154" s="311"/>
      <c r="GJ154" s="311"/>
      <c r="GK154" s="311"/>
      <c r="GL154" s="311"/>
      <c r="GM154" s="311"/>
      <c r="GN154" s="311"/>
      <c r="GO154" s="311"/>
      <c r="GP154" s="311"/>
      <c r="GQ154" s="311"/>
      <c r="GR154" s="311"/>
      <c r="GS154" s="311"/>
      <c r="GT154" s="311"/>
      <c r="GU154" s="311"/>
      <c r="GV154" s="311"/>
      <c r="GW154" s="311"/>
      <c r="GX154" s="311"/>
      <c r="GY154" s="311"/>
      <c r="GZ154" s="311"/>
      <c r="HA154" s="311"/>
      <c r="HB154" s="311"/>
      <c r="HC154" s="311"/>
      <c r="HD154" s="311"/>
      <c r="HE154" s="311"/>
      <c r="HF154" s="311"/>
      <c r="HG154" s="311"/>
      <c r="HH154" s="311"/>
      <c r="HI154" s="311"/>
      <c r="HJ154" s="311"/>
      <c r="HK154" s="311"/>
      <c r="HL154" s="311"/>
      <c r="HM154" s="311"/>
      <c r="HN154" s="311"/>
      <c r="HO154" s="311"/>
      <c r="HP154" s="311"/>
      <c r="HQ154" s="311"/>
      <c r="HR154" s="311"/>
      <c r="HS154" s="311"/>
      <c r="HT154" s="311"/>
      <c r="HU154" s="311"/>
      <c r="HV154" s="311"/>
      <c r="HW154" s="311"/>
      <c r="HX154" s="311"/>
      <c r="HY154" s="311"/>
      <c r="HZ154" s="311"/>
      <c r="IA154" s="311"/>
      <c r="IB154" s="311"/>
      <c r="IC154" s="311"/>
      <c r="ID154" s="311"/>
      <c r="IE154" s="311"/>
      <c r="IF154" s="311"/>
      <c r="IG154" s="311"/>
      <c r="IH154" s="311"/>
      <c r="II154" s="311"/>
      <c r="IJ154" s="311"/>
      <c r="IK154" s="311"/>
      <c r="IL154" s="311"/>
      <c r="IM154" s="311"/>
      <c r="IN154" s="311"/>
      <c r="IO154" s="311"/>
      <c r="IP154" s="311"/>
      <c r="IQ154" s="311"/>
      <c r="IR154" s="311"/>
      <c r="IS154" s="311"/>
      <c r="IT154" s="311"/>
      <c r="IU154" s="311"/>
      <c r="IV154" s="311"/>
    </row>
    <row r="155" spans="1:256" s="324" customFormat="1" x14ac:dyDescent="0.25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  <c r="O155" s="311"/>
      <c r="P155" s="311"/>
      <c r="Q155" s="311"/>
      <c r="R155" s="311"/>
      <c r="S155" s="311"/>
      <c r="T155" s="311"/>
      <c r="U155" s="311"/>
      <c r="V155" s="311"/>
      <c r="W155" s="311"/>
      <c r="X155" s="311"/>
      <c r="Y155" s="311"/>
      <c r="Z155" s="311"/>
      <c r="AA155" s="311"/>
      <c r="AB155" s="311"/>
      <c r="AC155" s="311"/>
      <c r="AD155" s="311"/>
      <c r="AE155" s="311"/>
      <c r="AF155" s="311"/>
      <c r="AG155" s="311"/>
      <c r="AH155" s="311"/>
      <c r="AI155" s="311"/>
      <c r="AJ155" s="311"/>
      <c r="AK155" s="311"/>
      <c r="AL155" s="311"/>
      <c r="AM155" s="311"/>
      <c r="AN155" s="311"/>
      <c r="AO155" s="311"/>
      <c r="AP155" s="311"/>
      <c r="AQ155" s="311"/>
      <c r="AR155" s="311"/>
      <c r="AS155" s="311"/>
      <c r="AT155" s="311"/>
      <c r="AU155" s="311"/>
      <c r="AV155" s="311"/>
      <c r="AW155" s="311"/>
      <c r="AX155" s="311"/>
      <c r="AY155" s="311"/>
      <c r="AZ155" s="311"/>
      <c r="BA155" s="311"/>
      <c r="BB155" s="311"/>
      <c r="BC155" s="311"/>
      <c r="BD155" s="311"/>
      <c r="BE155" s="311"/>
      <c r="BF155" s="311"/>
      <c r="BG155" s="311"/>
      <c r="BH155" s="311"/>
      <c r="BI155" s="311"/>
      <c r="BJ155" s="311"/>
      <c r="BK155" s="311"/>
      <c r="BL155" s="311"/>
      <c r="BM155" s="311"/>
      <c r="BN155" s="311"/>
      <c r="BO155" s="311"/>
      <c r="BP155" s="311"/>
      <c r="BQ155" s="311"/>
      <c r="BR155" s="311"/>
      <c r="BS155" s="311"/>
      <c r="BT155" s="311"/>
      <c r="BU155" s="311"/>
      <c r="BV155" s="311"/>
      <c r="BW155" s="311"/>
      <c r="BX155" s="311"/>
      <c r="BY155" s="311"/>
      <c r="BZ155" s="311"/>
      <c r="CA155" s="311"/>
      <c r="CB155" s="311"/>
      <c r="CC155" s="311"/>
      <c r="CD155" s="311"/>
      <c r="CE155" s="311"/>
      <c r="CF155" s="311"/>
      <c r="CG155" s="311"/>
      <c r="CH155" s="311"/>
      <c r="CI155" s="311"/>
      <c r="CJ155" s="311"/>
      <c r="CK155" s="311"/>
      <c r="CL155" s="311"/>
      <c r="CM155" s="311"/>
      <c r="CN155" s="311"/>
      <c r="CO155" s="311"/>
      <c r="CP155" s="311"/>
      <c r="CQ155" s="311"/>
      <c r="CR155" s="311"/>
      <c r="CS155" s="311"/>
      <c r="CT155" s="311"/>
      <c r="CU155" s="311"/>
      <c r="CV155" s="311"/>
      <c r="CW155" s="311"/>
      <c r="CX155" s="311"/>
      <c r="CY155" s="311"/>
      <c r="CZ155" s="311"/>
      <c r="DA155" s="311"/>
      <c r="DB155" s="311"/>
      <c r="DC155" s="311"/>
      <c r="DD155" s="311"/>
      <c r="DE155" s="311"/>
      <c r="DF155" s="311"/>
      <c r="DG155" s="311"/>
      <c r="DH155" s="311"/>
      <c r="DI155" s="311"/>
      <c r="DJ155" s="311"/>
      <c r="DK155" s="311"/>
      <c r="DL155" s="311"/>
      <c r="DM155" s="311"/>
      <c r="DN155" s="311"/>
      <c r="DO155" s="311"/>
      <c r="DP155" s="311"/>
      <c r="DQ155" s="311"/>
      <c r="DR155" s="311"/>
      <c r="DS155" s="311"/>
      <c r="DT155" s="311"/>
      <c r="DU155" s="311"/>
      <c r="DV155" s="311"/>
      <c r="DW155" s="311"/>
      <c r="DX155" s="311"/>
      <c r="DY155" s="311"/>
      <c r="DZ155" s="311"/>
      <c r="EA155" s="311"/>
      <c r="EB155" s="311"/>
      <c r="EC155" s="311"/>
      <c r="ED155" s="311"/>
      <c r="EE155" s="311"/>
      <c r="EF155" s="311"/>
      <c r="EG155" s="311"/>
      <c r="EH155" s="311"/>
      <c r="EI155" s="311"/>
      <c r="EJ155" s="311"/>
      <c r="EK155" s="311"/>
      <c r="EL155" s="311"/>
      <c r="EM155" s="311"/>
      <c r="EN155" s="311"/>
      <c r="EO155" s="311"/>
      <c r="EP155" s="311"/>
      <c r="EQ155" s="311"/>
      <c r="ER155" s="311"/>
      <c r="ES155" s="311"/>
      <c r="ET155" s="311"/>
      <c r="EU155" s="311"/>
      <c r="EV155" s="311"/>
      <c r="EW155" s="311"/>
      <c r="EX155" s="311"/>
      <c r="EY155" s="311"/>
      <c r="EZ155" s="311"/>
      <c r="FA155" s="311"/>
      <c r="FB155" s="311"/>
      <c r="FC155" s="311"/>
      <c r="FD155" s="311"/>
      <c r="FE155" s="311"/>
      <c r="FF155" s="311"/>
      <c r="FG155" s="311"/>
      <c r="FH155" s="311"/>
      <c r="FI155" s="311"/>
      <c r="FJ155" s="311"/>
      <c r="FK155" s="311"/>
      <c r="FL155" s="311"/>
      <c r="FM155" s="311"/>
      <c r="FN155" s="311"/>
      <c r="FO155" s="311"/>
      <c r="FP155" s="311"/>
      <c r="FQ155" s="311"/>
      <c r="FR155" s="311"/>
      <c r="FS155" s="311"/>
      <c r="FT155" s="311"/>
      <c r="FU155" s="311"/>
      <c r="FV155" s="311"/>
      <c r="FW155" s="311"/>
      <c r="FX155" s="311"/>
      <c r="FY155" s="311"/>
      <c r="FZ155" s="311"/>
      <c r="GA155" s="311"/>
      <c r="GB155" s="311"/>
      <c r="GC155" s="311"/>
      <c r="GD155" s="311"/>
      <c r="GE155" s="311"/>
      <c r="GF155" s="311"/>
      <c r="GG155" s="311"/>
      <c r="GH155" s="311"/>
      <c r="GI155" s="311"/>
      <c r="GJ155" s="311"/>
      <c r="GK155" s="311"/>
      <c r="GL155" s="311"/>
      <c r="GM155" s="311"/>
      <c r="GN155" s="311"/>
      <c r="GO155" s="311"/>
      <c r="GP155" s="311"/>
      <c r="GQ155" s="311"/>
      <c r="GR155" s="311"/>
      <c r="GS155" s="311"/>
      <c r="GT155" s="311"/>
      <c r="GU155" s="311"/>
      <c r="GV155" s="311"/>
      <c r="GW155" s="311"/>
      <c r="GX155" s="311"/>
      <c r="GY155" s="311"/>
      <c r="GZ155" s="311"/>
      <c r="HA155" s="311"/>
      <c r="HB155" s="311"/>
      <c r="HC155" s="311"/>
      <c r="HD155" s="311"/>
      <c r="HE155" s="311"/>
      <c r="HF155" s="311"/>
      <c r="HG155" s="311"/>
      <c r="HH155" s="311"/>
      <c r="HI155" s="311"/>
      <c r="HJ155" s="311"/>
      <c r="HK155" s="311"/>
      <c r="HL155" s="311"/>
      <c r="HM155" s="311"/>
      <c r="HN155" s="311"/>
      <c r="HO155" s="311"/>
      <c r="HP155" s="311"/>
      <c r="HQ155" s="311"/>
      <c r="HR155" s="311"/>
      <c r="HS155" s="311"/>
      <c r="HT155" s="311"/>
      <c r="HU155" s="311"/>
      <c r="HV155" s="311"/>
      <c r="HW155" s="311"/>
      <c r="HX155" s="311"/>
      <c r="HY155" s="311"/>
      <c r="HZ155" s="311"/>
      <c r="IA155" s="311"/>
      <c r="IB155" s="311"/>
      <c r="IC155" s="311"/>
      <c r="ID155" s="311"/>
      <c r="IE155" s="311"/>
      <c r="IF155" s="311"/>
      <c r="IG155" s="311"/>
      <c r="IH155" s="311"/>
      <c r="II155" s="311"/>
      <c r="IJ155" s="311"/>
      <c r="IK155" s="311"/>
      <c r="IL155" s="311"/>
      <c r="IM155" s="311"/>
      <c r="IN155" s="311"/>
      <c r="IO155" s="311"/>
      <c r="IP155" s="311"/>
      <c r="IQ155" s="311"/>
      <c r="IR155" s="311"/>
      <c r="IS155" s="311"/>
      <c r="IT155" s="311"/>
      <c r="IU155" s="311"/>
      <c r="IV155" s="311"/>
    </row>
    <row r="156" spans="1:256" s="324" customFormat="1" x14ac:dyDescent="0.25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  <c r="AA156" s="311"/>
      <c r="AB156" s="311"/>
      <c r="AC156" s="311"/>
      <c r="AD156" s="311"/>
      <c r="AE156" s="311"/>
      <c r="AF156" s="311"/>
      <c r="AG156" s="311"/>
      <c r="AH156" s="311"/>
      <c r="AI156" s="311"/>
      <c r="AJ156" s="311"/>
      <c r="AK156" s="311"/>
      <c r="AL156" s="311"/>
      <c r="AM156" s="311"/>
      <c r="AN156" s="311"/>
      <c r="AO156" s="311"/>
      <c r="AP156" s="311"/>
      <c r="AQ156" s="311"/>
      <c r="AR156" s="311"/>
      <c r="AS156" s="311"/>
      <c r="AT156" s="311"/>
      <c r="AU156" s="311"/>
      <c r="AV156" s="311"/>
      <c r="AW156" s="311"/>
      <c r="AX156" s="311"/>
      <c r="AY156" s="311"/>
      <c r="AZ156" s="311"/>
      <c r="BA156" s="311"/>
      <c r="BB156" s="311"/>
      <c r="BC156" s="311"/>
      <c r="BD156" s="311"/>
      <c r="BE156" s="311"/>
      <c r="BF156" s="311"/>
      <c r="BG156" s="311"/>
      <c r="BH156" s="311"/>
      <c r="BI156" s="311"/>
      <c r="BJ156" s="311"/>
      <c r="BK156" s="311"/>
      <c r="BL156" s="311"/>
      <c r="BM156" s="311"/>
      <c r="BN156" s="311"/>
      <c r="BO156" s="311"/>
      <c r="BP156" s="311"/>
      <c r="BQ156" s="311"/>
      <c r="BR156" s="311"/>
      <c r="BS156" s="311"/>
      <c r="BT156" s="311"/>
      <c r="BU156" s="311"/>
      <c r="BV156" s="311"/>
      <c r="BW156" s="311"/>
      <c r="BX156" s="311"/>
      <c r="BY156" s="311"/>
      <c r="BZ156" s="311"/>
      <c r="CA156" s="311"/>
      <c r="CB156" s="311"/>
      <c r="CC156" s="311"/>
      <c r="CD156" s="311"/>
      <c r="CE156" s="311"/>
      <c r="CF156" s="311"/>
      <c r="CG156" s="311"/>
      <c r="CH156" s="311"/>
      <c r="CI156" s="311"/>
      <c r="CJ156" s="311"/>
      <c r="CK156" s="311"/>
      <c r="CL156" s="311"/>
      <c r="CM156" s="311"/>
      <c r="CN156" s="311"/>
      <c r="CO156" s="311"/>
      <c r="CP156" s="311"/>
      <c r="CQ156" s="311"/>
      <c r="CR156" s="311"/>
      <c r="CS156" s="311"/>
      <c r="CT156" s="311"/>
      <c r="CU156" s="311"/>
      <c r="CV156" s="311"/>
      <c r="CW156" s="311"/>
      <c r="CX156" s="311"/>
      <c r="CY156" s="311"/>
      <c r="CZ156" s="311"/>
      <c r="DA156" s="311"/>
      <c r="DB156" s="311"/>
      <c r="DC156" s="311"/>
      <c r="DD156" s="311"/>
      <c r="DE156" s="311"/>
      <c r="DF156" s="311"/>
      <c r="DG156" s="311"/>
      <c r="DH156" s="311"/>
      <c r="DI156" s="311"/>
      <c r="DJ156" s="311"/>
      <c r="DK156" s="311"/>
      <c r="DL156" s="311"/>
      <c r="DM156" s="311"/>
      <c r="DN156" s="311"/>
      <c r="DO156" s="311"/>
      <c r="DP156" s="311"/>
      <c r="DQ156" s="311"/>
      <c r="DR156" s="311"/>
      <c r="DS156" s="311"/>
      <c r="DT156" s="311"/>
      <c r="DU156" s="311"/>
      <c r="DV156" s="311"/>
      <c r="DW156" s="311"/>
      <c r="DX156" s="311"/>
      <c r="DY156" s="311"/>
      <c r="DZ156" s="311"/>
      <c r="EA156" s="311"/>
      <c r="EB156" s="311"/>
      <c r="EC156" s="311"/>
      <c r="ED156" s="311"/>
      <c r="EE156" s="311"/>
      <c r="EF156" s="311"/>
      <c r="EG156" s="311"/>
      <c r="EH156" s="311"/>
      <c r="EI156" s="311"/>
      <c r="EJ156" s="311"/>
      <c r="EK156" s="311"/>
      <c r="EL156" s="311"/>
      <c r="EM156" s="311"/>
      <c r="EN156" s="311"/>
      <c r="EO156" s="311"/>
      <c r="EP156" s="311"/>
      <c r="EQ156" s="311"/>
      <c r="ER156" s="311"/>
      <c r="ES156" s="311"/>
      <c r="ET156" s="311"/>
      <c r="EU156" s="311"/>
      <c r="EV156" s="311"/>
      <c r="EW156" s="311"/>
      <c r="EX156" s="311"/>
      <c r="EY156" s="311"/>
      <c r="EZ156" s="311"/>
      <c r="FA156" s="311"/>
      <c r="FB156" s="311"/>
      <c r="FC156" s="311"/>
      <c r="FD156" s="311"/>
      <c r="FE156" s="311"/>
      <c r="FF156" s="311"/>
      <c r="FG156" s="311"/>
      <c r="FH156" s="311"/>
      <c r="FI156" s="311"/>
      <c r="FJ156" s="311"/>
      <c r="FK156" s="311"/>
      <c r="FL156" s="311"/>
      <c r="FM156" s="311"/>
      <c r="FN156" s="311"/>
      <c r="FO156" s="311"/>
      <c r="FP156" s="311"/>
      <c r="FQ156" s="311"/>
      <c r="FR156" s="311"/>
      <c r="FS156" s="311"/>
      <c r="FT156" s="311"/>
      <c r="FU156" s="311"/>
      <c r="FV156" s="311"/>
      <c r="FW156" s="311"/>
      <c r="FX156" s="311"/>
      <c r="FY156" s="311"/>
      <c r="FZ156" s="311"/>
      <c r="GA156" s="311"/>
      <c r="GB156" s="311"/>
      <c r="GC156" s="311"/>
      <c r="GD156" s="311"/>
      <c r="GE156" s="311"/>
      <c r="GF156" s="311"/>
      <c r="GG156" s="311"/>
      <c r="GH156" s="311"/>
      <c r="GI156" s="311"/>
      <c r="GJ156" s="311"/>
      <c r="GK156" s="311"/>
      <c r="GL156" s="311"/>
      <c r="GM156" s="311"/>
      <c r="GN156" s="311"/>
      <c r="GO156" s="311"/>
      <c r="GP156" s="311"/>
      <c r="GQ156" s="311"/>
      <c r="GR156" s="311"/>
      <c r="GS156" s="311"/>
      <c r="GT156" s="311"/>
      <c r="GU156" s="311"/>
      <c r="GV156" s="311"/>
      <c r="GW156" s="311"/>
      <c r="GX156" s="311"/>
      <c r="GY156" s="311"/>
      <c r="GZ156" s="311"/>
      <c r="HA156" s="311"/>
      <c r="HB156" s="311"/>
      <c r="HC156" s="311"/>
      <c r="HD156" s="311"/>
      <c r="HE156" s="311"/>
      <c r="HF156" s="311"/>
      <c r="HG156" s="311"/>
      <c r="HH156" s="311"/>
      <c r="HI156" s="311"/>
      <c r="HJ156" s="311"/>
      <c r="HK156" s="311"/>
      <c r="HL156" s="311"/>
      <c r="HM156" s="311"/>
      <c r="HN156" s="311"/>
      <c r="HO156" s="311"/>
      <c r="HP156" s="311"/>
      <c r="HQ156" s="311"/>
      <c r="HR156" s="311"/>
      <c r="HS156" s="311"/>
      <c r="HT156" s="311"/>
      <c r="HU156" s="311"/>
      <c r="HV156" s="311"/>
      <c r="HW156" s="311"/>
      <c r="HX156" s="311"/>
      <c r="HY156" s="311"/>
      <c r="HZ156" s="311"/>
      <c r="IA156" s="311"/>
      <c r="IB156" s="311"/>
      <c r="IC156" s="311"/>
      <c r="ID156" s="311"/>
      <c r="IE156" s="311"/>
      <c r="IF156" s="311"/>
      <c r="IG156" s="311"/>
      <c r="IH156" s="311"/>
      <c r="II156" s="311"/>
      <c r="IJ156" s="311"/>
      <c r="IK156" s="311"/>
      <c r="IL156" s="311"/>
      <c r="IM156" s="311"/>
      <c r="IN156" s="311"/>
      <c r="IO156" s="311"/>
      <c r="IP156" s="311"/>
      <c r="IQ156" s="311"/>
      <c r="IR156" s="311"/>
      <c r="IS156" s="311"/>
      <c r="IT156" s="311"/>
      <c r="IU156" s="311"/>
      <c r="IV156" s="311"/>
    </row>
    <row r="157" spans="1:256" s="324" customFormat="1" x14ac:dyDescent="0.25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  <c r="O157" s="311"/>
      <c r="P157" s="311"/>
      <c r="Q157" s="311"/>
      <c r="R157" s="311"/>
      <c r="S157" s="311"/>
      <c r="T157" s="311"/>
      <c r="U157" s="311"/>
      <c r="V157" s="311"/>
      <c r="W157" s="311"/>
      <c r="X157" s="311"/>
      <c r="Y157" s="311"/>
      <c r="Z157" s="311"/>
      <c r="AA157" s="311"/>
      <c r="AB157" s="311"/>
      <c r="AC157" s="311"/>
      <c r="AD157" s="311"/>
      <c r="AE157" s="311"/>
      <c r="AF157" s="311"/>
      <c r="AG157" s="311"/>
      <c r="AH157" s="311"/>
      <c r="AI157" s="311"/>
      <c r="AJ157" s="311"/>
      <c r="AK157" s="311"/>
      <c r="AL157" s="311"/>
      <c r="AM157" s="311"/>
      <c r="AN157" s="311"/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311"/>
      <c r="AZ157" s="311"/>
      <c r="BA157" s="311"/>
      <c r="BB157" s="311"/>
      <c r="BC157" s="311"/>
      <c r="BD157" s="311"/>
      <c r="BE157" s="311"/>
      <c r="BF157" s="311"/>
      <c r="BG157" s="311"/>
      <c r="BH157" s="311"/>
      <c r="BI157" s="311"/>
      <c r="BJ157" s="311"/>
      <c r="BK157" s="311"/>
      <c r="BL157" s="311"/>
      <c r="BM157" s="311"/>
      <c r="BN157" s="311"/>
      <c r="BO157" s="311"/>
      <c r="BP157" s="311"/>
      <c r="BQ157" s="311"/>
      <c r="BR157" s="311"/>
      <c r="BS157" s="311"/>
      <c r="BT157" s="311"/>
      <c r="BU157" s="311"/>
      <c r="BV157" s="311"/>
      <c r="BW157" s="311"/>
      <c r="BX157" s="311"/>
      <c r="BY157" s="311"/>
      <c r="BZ157" s="311"/>
      <c r="CA157" s="311"/>
      <c r="CB157" s="311"/>
      <c r="CC157" s="311"/>
      <c r="CD157" s="311"/>
      <c r="CE157" s="311"/>
      <c r="CF157" s="311"/>
      <c r="CG157" s="311"/>
      <c r="CH157" s="311"/>
      <c r="CI157" s="311"/>
      <c r="CJ157" s="311"/>
      <c r="CK157" s="311"/>
      <c r="CL157" s="311"/>
      <c r="CM157" s="311"/>
      <c r="CN157" s="311"/>
      <c r="CO157" s="311"/>
      <c r="CP157" s="311"/>
      <c r="CQ157" s="311"/>
      <c r="CR157" s="311"/>
      <c r="CS157" s="311"/>
      <c r="CT157" s="311"/>
      <c r="CU157" s="311"/>
      <c r="CV157" s="311"/>
      <c r="CW157" s="311"/>
      <c r="CX157" s="311"/>
      <c r="CY157" s="311"/>
      <c r="CZ157" s="311"/>
      <c r="DA157" s="311"/>
      <c r="DB157" s="311"/>
      <c r="DC157" s="311"/>
      <c r="DD157" s="311"/>
      <c r="DE157" s="311"/>
      <c r="DF157" s="311"/>
      <c r="DG157" s="311"/>
      <c r="DH157" s="311"/>
      <c r="DI157" s="311"/>
      <c r="DJ157" s="311"/>
      <c r="DK157" s="311"/>
      <c r="DL157" s="311"/>
      <c r="DM157" s="311"/>
      <c r="DN157" s="311"/>
      <c r="DO157" s="311"/>
      <c r="DP157" s="311"/>
      <c r="DQ157" s="311"/>
      <c r="DR157" s="311"/>
      <c r="DS157" s="311"/>
      <c r="DT157" s="311"/>
      <c r="DU157" s="311"/>
      <c r="DV157" s="311"/>
      <c r="DW157" s="311"/>
      <c r="DX157" s="311"/>
      <c r="DY157" s="311"/>
      <c r="DZ157" s="311"/>
      <c r="EA157" s="311"/>
      <c r="EB157" s="311"/>
      <c r="EC157" s="311"/>
      <c r="ED157" s="311"/>
      <c r="EE157" s="311"/>
      <c r="EF157" s="311"/>
      <c r="EG157" s="311"/>
      <c r="EH157" s="311"/>
      <c r="EI157" s="311"/>
      <c r="EJ157" s="311"/>
      <c r="EK157" s="311"/>
      <c r="EL157" s="311"/>
      <c r="EM157" s="311"/>
      <c r="EN157" s="311"/>
      <c r="EO157" s="311"/>
      <c r="EP157" s="311"/>
      <c r="EQ157" s="311"/>
      <c r="ER157" s="311"/>
      <c r="ES157" s="311"/>
      <c r="ET157" s="311"/>
      <c r="EU157" s="311"/>
      <c r="EV157" s="311"/>
      <c r="EW157" s="311"/>
      <c r="EX157" s="311"/>
      <c r="EY157" s="311"/>
      <c r="EZ157" s="311"/>
      <c r="FA157" s="311"/>
      <c r="FB157" s="311"/>
      <c r="FC157" s="311"/>
      <c r="FD157" s="311"/>
      <c r="FE157" s="311"/>
      <c r="FF157" s="311"/>
      <c r="FG157" s="311"/>
      <c r="FH157" s="311"/>
      <c r="FI157" s="311"/>
      <c r="FJ157" s="311"/>
      <c r="FK157" s="311"/>
      <c r="FL157" s="311"/>
      <c r="FM157" s="311"/>
      <c r="FN157" s="311"/>
      <c r="FO157" s="311"/>
      <c r="FP157" s="311"/>
      <c r="FQ157" s="311"/>
      <c r="FR157" s="311"/>
      <c r="FS157" s="311"/>
      <c r="FT157" s="311"/>
      <c r="FU157" s="311"/>
      <c r="FV157" s="311"/>
      <c r="FW157" s="311"/>
      <c r="FX157" s="311"/>
      <c r="FY157" s="311"/>
      <c r="FZ157" s="311"/>
      <c r="GA157" s="311"/>
      <c r="GB157" s="311"/>
      <c r="GC157" s="311"/>
      <c r="GD157" s="311"/>
      <c r="GE157" s="311"/>
      <c r="GF157" s="311"/>
      <c r="GG157" s="311"/>
      <c r="GH157" s="311"/>
      <c r="GI157" s="311"/>
      <c r="GJ157" s="311"/>
      <c r="GK157" s="311"/>
      <c r="GL157" s="311"/>
      <c r="GM157" s="311"/>
      <c r="GN157" s="311"/>
      <c r="GO157" s="311"/>
      <c r="GP157" s="311"/>
      <c r="GQ157" s="311"/>
      <c r="GR157" s="311"/>
      <c r="GS157" s="311"/>
      <c r="GT157" s="311"/>
      <c r="GU157" s="311"/>
      <c r="GV157" s="311"/>
      <c r="GW157" s="311"/>
      <c r="GX157" s="311"/>
      <c r="GY157" s="311"/>
      <c r="GZ157" s="311"/>
      <c r="HA157" s="311"/>
      <c r="HB157" s="311"/>
      <c r="HC157" s="311"/>
      <c r="HD157" s="311"/>
      <c r="HE157" s="311"/>
      <c r="HF157" s="311"/>
      <c r="HG157" s="311"/>
      <c r="HH157" s="311"/>
      <c r="HI157" s="311"/>
      <c r="HJ157" s="311"/>
      <c r="HK157" s="311"/>
      <c r="HL157" s="311"/>
      <c r="HM157" s="311"/>
      <c r="HN157" s="311"/>
      <c r="HO157" s="311"/>
      <c r="HP157" s="311"/>
      <c r="HQ157" s="311"/>
      <c r="HR157" s="311"/>
      <c r="HS157" s="311"/>
      <c r="HT157" s="311"/>
      <c r="HU157" s="311"/>
      <c r="HV157" s="311"/>
      <c r="HW157" s="311"/>
      <c r="HX157" s="311"/>
      <c r="HY157" s="311"/>
      <c r="HZ157" s="311"/>
      <c r="IA157" s="311"/>
      <c r="IB157" s="311"/>
      <c r="IC157" s="311"/>
      <c r="ID157" s="311"/>
      <c r="IE157" s="311"/>
      <c r="IF157" s="311"/>
      <c r="IG157" s="311"/>
      <c r="IH157" s="311"/>
      <c r="II157" s="311"/>
      <c r="IJ157" s="311"/>
      <c r="IK157" s="311"/>
      <c r="IL157" s="311"/>
      <c r="IM157" s="311"/>
      <c r="IN157" s="311"/>
      <c r="IO157" s="311"/>
      <c r="IP157" s="311"/>
      <c r="IQ157" s="311"/>
      <c r="IR157" s="311"/>
      <c r="IS157" s="311"/>
      <c r="IT157" s="311"/>
      <c r="IU157" s="311"/>
      <c r="IV157" s="311"/>
    </row>
    <row r="158" spans="1:256" s="324" customFormat="1" x14ac:dyDescent="0.25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  <c r="Z158" s="311"/>
      <c r="AA158" s="311"/>
      <c r="AB158" s="311"/>
      <c r="AC158" s="311"/>
      <c r="AD158" s="311"/>
      <c r="AE158" s="311"/>
      <c r="AF158" s="311"/>
      <c r="AG158" s="311"/>
      <c r="AH158" s="311"/>
      <c r="AI158" s="311"/>
      <c r="AJ158" s="311"/>
      <c r="AK158" s="311"/>
      <c r="AL158" s="311"/>
      <c r="AM158" s="311"/>
      <c r="AN158" s="311"/>
      <c r="AO158" s="311"/>
      <c r="AP158" s="311"/>
      <c r="AQ158" s="311"/>
      <c r="AR158" s="311"/>
      <c r="AS158" s="311"/>
      <c r="AT158" s="311"/>
      <c r="AU158" s="311"/>
      <c r="AV158" s="311"/>
      <c r="AW158" s="311"/>
      <c r="AX158" s="311"/>
      <c r="AY158" s="311"/>
      <c r="AZ158" s="311"/>
      <c r="BA158" s="311"/>
      <c r="BB158" s="311"/>
      <c r="BC158" s="311"/>
      <c r="BD158" s="311"/>
      <c r="BE158" s="311"/>
      <c r="BF158" s="311"/>
      <c r="BG158" s="311"/>
      <c r="BH158" s="311"/>
      <c r="BI158" s="311"/>
      <c r="BJ158" s="311"/>
      <c r="BK158" s="311"/>
      <c r="BL158" s="311"/>
      <c r="BM158" s="311"/>
      <c r="BN158" s="311"/>
      <c r="BO158" s="311"/>
      <c r="BP158" s="311"/>
      <c r="BQ158" s="311"/>
      <c r="BR158" s="311"/>
      <c r="BS158" s="311"/>
      <c r="BT158" s="311"/>
      <c r="BU158" s="311"/>
      <c r="BV158" s="311"/>
      <c r="BW158" s="311"/>
      <c r="BX158" s="311"/>
      <c r="BY158" s="311"/>
      <c r="BZ158" s="311"/>
      <c r="CA158" s="311"/>
      <c r="CB158" s="311"/>
      <c r="CC158" s="311"/>
      <c r="CD158" s="311"/>
      <c r="CE158" s="311"/>
      <c r="CF158" s="311"/>
      <c r="CG158" s="311"/>
      <c r="CH158" s="311"/>
      <c r="CI158" s="311"/>
      <c r="CJ158" s="311"/>
      <c r="CK158" s="311"/>
      <c r="CL158" s="311"/>
      <c r="CM158" s="311"/>
      <c r="CN158" s="311"/>
      <c r="CO158" s="311"/>
      <c r="CP158" s="311"/>
      <c r="CQ158" s="311"/>
      <c r="CR158" s="311"/>
      <c r="CS158" s="311"/>
      <c r="CT158" s="311"/>
      <c r="CU158" s="311"/>
      <c r="CV158" s="311"/>
      <c r="CW158" s="311"/>
      <c r="CX158" s="311"/>
      <c r="CY158" s="311"/>
      <c r="CZ158" s="311"/>
      <c r="DA158" s="311"/>
      <c r="DB158" s="311"/>
      <c r="DC158" s="311"/>
      <c r="DD158" s="311"/>
      <c r="DE158" s="311"/>
      <c r="DF158" s="311"/>
      <c r="DG158" s="311"/>
      <c r="DH158" s="311"/>
      <c r="DI158" s="311"/>
      <c r="DJ158" s="311"/>
      <c r="DK158" s="311"/>
      <c r="DL158" s="311"/>
      <c r="DM158" s="311"/>
      <c r="DN158" s="311"/>
      <c r="DO158" s="311"/>
      <c r="DP158" s="311"/>
      <c r="DQ158" s="311"/>
      <c r="DR158" s="311"/>
      <c r="DS158" s="311"/>
      <c r="DT158" s="311"/>
      <c r="DU158" s="311"/>
      <c r="DV158" s="311"/>
      <c r="DW158" s="311"/>
      <c r="DX158" s="311"/>
      <c r="DY158" s="311"/>
      <c r="DZ158" s="311"/>
      <c r="EA158" s="311"/>
      <c r="EB158" s="311"/>
      <c r="EC158" s="311"/>
      <c r="ED158" s="311"/>
      <c r="EE158" s="311"/>
      <c r="EF158" s="311"/>
      <c r="EG158" s="311"/>
      <c r="EH158" s="311"/>
      <c r="EI158" s="311"/>
      <c r="EJ158" s="311"/>
      <c r="EK158" s="311"/>
      <c r="EL158" s="311"/>
      <c r="EM158" s="311"/>
      <c r="EN158" s="311"/>
      <c r="EO158" s="311"/>
      <c r="EP158" s="311"/>
      <c r="EQ158" s="311"/>
      <c r="ER158" s="311"/>
      <c r="ES158" s="311"/>
      <c r="ET158" s="311"/>
      <c r="EU158" s="311"/>
      <c r="EV158" s="311"/>
      <c r="EW158" s="311"/>
      <c r="EX158" s="311"/>
      <c r="EY158" s="311"/>
      <c r="EZ158" s="311"/>
      <c r="FA158" s="311"/>
      <c r="FB158" s="311"/>
      <c r="FC158" s="311"/>
      <c r="FD158" s="311"/>
      <c r="FE158" s="311"/>
      <c r="FF158" s="311"/>
      <c r="FG158" s="311"/>
      <c r="FH158" s="311"/>
      <c r="FI158" s="311"/>
      <c r="FJ158" s="311"/>
      <c r="FK158" s="311"/>
      <c r="FL158" s="311"/>
      <c r="FM158" s="311"/>
      <c r="FN158" s="311"/>
      <c r="FO158" s="311"/>
      <c r="FP158" s="311"/>
      <c r="FQ158" s="311"/>
      <c r="FR158" s="311"/>
      <c r="FS158" s="311"/>
      <c r="FT158" s="311"/>
      <c r="FU158" s="311"/>
      <c r="FV158" s="311"/>
      <c r="FW158" s="311"/>
      <c r="FX158" s="311"/>
      <c r="FY158" s="311"/>
      <c r="FZ158" s="311"/>
      <c r="GA158" s="311"/>
      <c r="GB158" s="311"/>
      <c r="GC158" s="311"/>
      <c r="GD158" s="311"/>
      <c r="GE158" s="311"/>
      <c r="GF158" s="311"/>
      <c r="GG158" s="311"/>
      <c r="GH158" s="311"/>
      <c r="GI158" s="311"/>
      <c r="GJ158" s="311"/>
      <c r="GK158" s="311"/>
      <c r="GL158" s="311"/>
      <c r="GM158" s="311"/>
      <c r="GN158" s="311"/>
      <c r="GO158" s="311"/>
      <c r="GP158" s="311"/>
      <c r="GQ158" s="311"/>
      <c r="GR158" s="311"/>
      <c r="GS158" s="311"/>
      <c r="GT158" s="311"/>
      <c r="GU158" s="311"/>
      <c r="GV158" s="311"/>
      <c r="GW158" s="311"/>
      <c r="GX158" s="311"/>
      <c r="GY158" s="311"/>
      <c r="GZ158" s="311"/>
      <c r="HA158" s="311"/>
      <c r="HB158" s="311"/>
      <c r="HC158" s="311"/>
      <c r="HD158" s="311"/>
      <c r="HE158" s="311"/>
      <c r="HF158" s="311"/>
      <c r="HG158" s="311"/>
      <c r="HH158" s="311"/>
      <c r="HI158" s="311"/>
      <c r="HJ158" s="311"/>
      <c r="HK158" s="311"/>
      <c r="HL158" s="311"/>
      <c r="HM158" s="311"/>
      <c r="HN158" s="311"/>
      <c r="HO158" s="311"/>
      <c r="HP158" s="311"/>
      <c r="HQ158" s="311"/>
      <c r="HR158" s="311"/>
      <c r="HS158" s="311"/>
      <c r="HT158" s="311"/>
      <c r="HU158" s="311"/>
      <c r="HV158" s="311"/>
      <c r="HW158" s="311"/>
      <c r="HX158" s="311"/>
      <c r="HY158" s="311"/>
      <c r="HZ158" s="311"/>
      <c r="IA158" s="311"/>
      <c r="IB158" s="311"/>
      <c r="IC158" s="311"/>
      <c r="ID158" s="311"/>
      <c r="IE158" s="311"/>
      <c r="IF158" s="311"/>
      <c r="IG158" s="311"/>
      <c r="IH158" s="311"/>
      <c r="II158" s="311"/>
      <c r="IJ158" s="311"/>
      <c r="IK158" s="311"/>
      <c r="IL158" s="311"/>
      <c r="IM158" s="311"/>
      <c r="IN158" s="311"/>
      <c r="IO158" s="311"/>
      <c r="IP158" s="311"/>
      <c r="IQ158" s="311"/>
      <c r="IR158" s="311"/>
      <c r="IS158" s="311"/>
      <c r="IT158" s="311"/>
      <c r="IU158" s="311"/>
      <c r="IV158" s="311"/>
    </row>
    <row r="159" spans="1:256" s="324" customFormat="1" x14ac:dyDescent="0.25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  <c r="O159" s="311"/>
      <c r="P159" s="311"/>
      <c r="Q159" s="311"/>
      <c r="R159" s="311"/>
      <c r="S159" s="311"/>
      <c r="T159" s="311"/>
      <c r="U159" s="311"/>
      <c r="V159" s="311"/>
      <c r="W159" s="311"/>
      <c r="X159" s="311"/>
      <c r="Y159" s="311"/>
      <c r="Z159" s="311"/>
      <c r="AA159" s="311"/>
      <c r="AB159" s="311"/>
      <c r="AC159" s="311"/>
      <c r="AD159" s="311"/>
      <c r="AE159" s="311"/>
      <c r="AF159" s="311"/>
      <c r="AG159" s="311"/>
      <c r="AH159" s="311"/>
      <c r="AI159" s="311"/>
      <c r="AJ159" s="311"/>
      <c r="AK159" s="311"/>
      <c r="AL159" s="311"/>
      <c r="AM159" s="311"/>
      <c r="AN159" s="311"/>
      <c r="AO159" s="311"/>
      <c r="AP159" s="311"/>
      <c r="AQ159" s="311"/>
      <c r="AR159" s="311"/>
      <c r="AS159" s="311"/>
      <c r="AT159" s="311"/>
      <c r="AU159" s="311"/>
      <c r="AV159" s="311"/>
      <c r="AW159" s="311"/>
      <c r="AX159" s="311"/>
      <c r="AY159" s="311"/>
      <c r="AZ159" s="311"/>
      <c r="BA159" s="311"/>
      <c r="BB159" s="311"/>
      <c r="BC159" s="311"/>
      <c r="BD159" s="311"/>
      <c r="BE159" s="311"/>
      <c r="BF159" s="311"/>
      <c r="BG159" s="311"/>
      <c r="BH159" s="311"/>
      <c r="BI159" s="311"/>
      <c r="BJ159" s="311"/>
      <c r="BK159" s="311"/>
      <c r="BL159" s="311"/>
      <c r="BM159" s="311"/>
      <c r="BN159" s="311"/>
      <c r="BO159" s="311"/>
      <c r="BP159" s="311"/>
      <c r="BQ159" s="311"/>
      <c r="BR159" s="311"/>
      <c r="BS159" s="311"/>
      <c r="BT159" s="311"/>
      <c r="BU159" s="311"/>
      <c r="BV159" s="311"/>
      <c r="BW159" s="311"/>
      <c r="BX159" s="311"/>
      <c r="BY159" s="311"/>
      <c r="BZ159" s="311"/>
      <c r="CA159" s="311"/>
      <c r="CB159" s="311"/>
      <c r="CC159" s="311"/>
      <c r="CD159" s="311"/>
      <c r="CE159" s="311"/>
      <c r="CF159" s="311"/>
      <c r="CG159" s="311"/>
      <c r="CH159" s="311"/>
      <c r="CI159" s="311"/>
      <c r="CJ159" s="311"/>
      <c r="CK159" s="311"/>
      <c r="CL159" s="311"/>
      <c r="CM159" s="311"/>
      <c r="CN159" s="311"/>
      <c r="CO159" s="311"/>
      <c r="CP159" s="311"/>
      <c r="CQ159" s="311"/>
      <c r="CR159" s="311"/>
      <c r="CS159" s="311"/>
      <c r="CT159" s="311"/>
      <c r="CU159" s="311"/>
      <c r="CV159" s="311"/>
      <c r="CW159" s="311"/>
      <c r="CX159" s="311"/>
      <c r="CY159" s="311"/>
      <c r="CZ159" s="311"/>
      <c r="DA159" s="311"/>
      <c r="DB159" s="311"/>
      <c r="DC159" s="311"/>
      <c r="DD159" s="311"/>
      <c r="DE159" s="311"/>
      <c r="DF159" s="311"/>
      <c r="DG159" s="311"/>
      <c r="DH159" s="311"/>
      <c r="DI159" s="311"/>
      <c r="DJ159" s="311"/>
      <c r="DK159" s="311"/>
      <c r="DL159" s="311"/>
      <c r="DM159" s="311"/>
      <c r="DN159" s="311"/>
      <c r="DO159" s="311"/>
      <c r="DP159" s="311"/>
      <c r="DQ159" s="311"/>
      <c r="DR159" s="311"/>
      <c r="DS159" s="311"/>
      <c r="DT159" s="311"/>
      <c r="DU159" s="311"/>
      <c r="DV159" s="311"/>
      <c r="DW159" s="311"/>
      <c r="DX159" s="311"/>
      <c r="DY159" s="311"/>
      <c r="DZ159" s="311"/>
      <c r="EA159" s="311"/>
      <c r="EB159" s="311"/>
      <c r="EC159" s="311"/>
      <c r="ED159" s="311"/>
      <c r="EE159" s="311"/>
      <c r="EF159" s="311"/>
      <c r="EG159" s="311"/>
      <c r="EH159" s="311"/>
      <c r="EI159" s="311"/>
      <c r="EJ159" s="311"/>
      <c r="EK159" s="311"/>
      <c r="EL159" s="311"/>
      <c r="EM159" s="311"/>
      <c r="EN159" s="311"/>
      <c r="EO159" s="311"/>
      <c r="EP159" s="311"/>
      <c r="EQ159" s="311"/>
      <c r="ER159" s="311"/>
      <c r="ES159" s="311"/>
      <c r="ET159" s="311"/>
      <c r="EU159" s="311"/>
      <c r="EV159" s="311"/>
      <c r="EW159" s="311"/>
      <c r="EX159" s="311"/>
      <c r="EY159" s="311"/>
      <c r="EZ159" s="311"/>
      <c r="FA159" s="311"/>
      <c r="FB159" s="311"/>
      <c r="FC159" s="311"/>
      <c r="FD159" s="311"/>
      <c r="FE159" s="311"/>
      <c r="FF159" s="311"/>
      <c r="FG159" s="311"/>
      <c r="FH159" s="311"/>
      <c r="FI159" s="311"/>
      <c r="FJ159" s="311"/>
      <c r="FK159" s="311"/>
      <c r="FL159" s="311"/>
      <c r="FM159" s="311"/>
      <c r="FN159" s="311"/>
      <c r="FO159" s="311"/>
      <c r="FP159" s="311"/>
      <c r="FQ159" s="311"/>
      <c r="FR159" s="311"/>
      <c r="FS159" s="311"/>
      <c r="FT159" s="311"/>
      <c r="FU159" s="311"/>
      <c r="FV159" s="311"/>
      <c r="FW159" s="311"/>
      <c r="FX159" s="311"/>
      <c r="FY159" s="311"/>
      <c r="FZ159" s="311"/>
      <c r="GA159" s="311"/>
      <c r="GB159" s="311"/>
      <c r="GC159" s="311"/>
      <c r="GD159" s="311"/>
      <c r="GE159" s="311"/>
      <c r="GF159" s="311"/>
      <c r="GG159" s="311"/>
      <c r="GH159" s="311"/>
      <c r="GI159" s="311"/>
      <c r="GJ159" s="311"/>
      <c r="GK159" s="311"/>
      <c r="GL159" s="311"/>
      <c r="GM159" s="311"/>
      <c r="GN159" s="311"/>
      <c r="GO159" s="311"/>
      <c r="GP159" s="311"/>
      <c r="GQ159" s="311"/>
      <c r="GR159" s="311"/>
      <c r="GS159" s="311"/>
      <c r="GT159" s="311"/>
      <c r="GU159" s="311"/>
      <c r="GV159" s="311"/>
      <c r="GW159" s="311"/>
      <c r="GX159" s="311"/>
      <c r="GY159" s="311"/>
      <c r="GZ159" s="311"/>
      <c r="HA159" s="311"/>
      <c r="HB159" s="311"/>
      <c r="HC159" s="311"/>
      <c r="HD159" s="311"/>
      <c r="HE159" s="311"/>
      <c r="HF159" s="311"/>
      <c r="HG159" s="311"/>
      <c r="HH159" s="311"/>
      <c r="HI159" s="311"/>
      <c r="HJ159" s="311"/>
      <c r="HK159" s="311"/>
      <c r="HL159" s="311"/>
      <c r="HM159" s="311"/>
      <c r="HN159" s="311"/>
      <c r="HO159" s="311"/>
      <c r="HP159" s="311"/>
      <c r="HQ159" s="311"/>
      <c r="HR159" s="311"/>
      <c r="HS159" s="311"/>
      <c r="HT159" s="311"/>
      <c r="HU159" s="311"/>
      <c r="HV159" s="311"/>
      <c r="HW159" s="311"/>
      <c r="HX159" s="311"/>
      <c r="HY159" s="311"/>
      <c r="HZ159" s="311"/>
      <c r="IA159" s="311"/>
      <c r="IB159" s="311"/>
      <c r="IC159" s="311"/>
      <c r="ID159" s="311"/>
      <c r="IE159" s="311"/>
      <c r="IF159" s="311"/>
      <c r="IG159" s="311"/>
      <c r="IH159" s="311"/>
      <c r="II159" s="311"/>
      <c r="IJ159" s="311"/>
      <c r="IK159" s="311"/>
      <c r="IL159" s="311"/>
      <c r="IM159" s="311"/>
      <c r="IN159" s="311"/>
      <c r="IO159" s="311"/>
      <c r="IP159" s="311"/>
      <c r="IQ159" s="311"/>
      <c r="IR159" s="311"/>
      <c r="IS159" s="311"/>
      <c r="IT159" s="311"/>
      <c r="IU159" s="311"/>
      <c r="IV159" s="311"/>
    </row>
    <row r="160" spans="1:256" s="324" customFormat="1" x14ac:dyDescent="0.25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  <c r="O160" s="311"/>
      <c r="P160" s="311"/>
      <c r="Q160" s="311"/>
      <c r="R160" s="311"/>
      <c r="S160" s="311"/>
      <c r="T160" s="311"/>
      <c r="U160" s="311"/>
      <c r="V160" s="311"/>
      <c r="W160" s="311"/>
      <c r="X160" s="311"/>
      <c r="Y160" s="311"/>
      <c r="Z160" s="311"/>
      <c r="AA160" s="311"/>
      <c r="AB160" s="311"/>
      <c r="AC160" s="311"/>
      <c r="AD160" s="311"/>
      <c r="AE160" s="311"/>
      <c r="AF160" s="311"/>
      <c r="AG160" s="311"/>
      <c r="AH160" s="311"/>
      <c r="AI160" s="311"/>
      <c r="AJ160" s="311"/>
      <c r="AK160" s="311"/>
      <c r="AL160" s="311"/>
      <c r="AM160" s="311"/>
      <c r="AN160" s="311"/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311"/>
      <c r="AZ160" s="311"/>
      <c r="BA160" s="311"/>
      <c r="BB160" s="311"/>
      <c r="BC160" s="311"/>
      <c r="BD160" s="311"/>
      <c r="BE160" s="311"/>
      <c r="BF160" s="311"/>
      <c r="BG160" s="311"/>
      <c r="BH160" s="311"/>
      <c r="BI160" s="311"/>
      <c r="BJ160" s="311"/>
      <c r="BK160" s="311"/>
      <c r="BL160" s="311"/>
      <c r="BM160" s="311"/>
      <c r="BN160" s="311"/>
      <c r="BO160" s="311"/>
      <c r="BP160" s="311"/>
      <c r="BQ160" s="311"/>
      <c r="BR160" s="311"/>
      <c r="BS160" s="311"/>
      <c r="BT160" s="311"/>
      <c r="BU160" s="311"/>
      <c r="BV160" s="311"/>
      <c r="BW160" s="311"/>
      <c r="BX160" s="311"/>
      <c r="BY160" s="311"/>
      <c r="BZ160" s="311"/>
      <c r="CA160" s="311"/>
      <c r="CB160" s="311"/>
      <c r="CC160" s="311"/>
      <c r="CD160" s="311"/>
      <c r="CE160" s="311"/>
      <c r="CF160" s="311"/>
      <c r="CG160" s="311"/>
      <c r="CH160" s="311"/>
      <c r="CI160" s="311"/>
      <c r="CJ160" s="311"/>
      <c r="CK160" s="311"/>
      <c r="CL160" s="311"/>
      <c r="CM160" s="311"/>
      <c r="CN160" s="311"/>
      <c r="CO160" s="311"/>
      <c r="CP160" s="311"/>
      <c r="CQ160" s="311"/>
      <c r="CR160" s="311"/>
      <c r="CS160" s="311"/>
      <c r="CT160" s="311"/>
      <c r="CU160" s="311"/>
      <c r="CV160" s="311"/>
      <c r="CW160" s="311"/>
      <c r="CX160" s="311"/>
      <c r="CY160" s="311"/>
      <c r="CZ160" s="311"/>
      <c r="DA160" s="311"/>
      <c r="DB160" s="311"/>
      <c r="DC160" s="311"/>
      <c r="DD160" s="311"/>
      <c r="DE160" s="311"/>
      <c r="DF160" s="311"/>
      <c r="DG160" s="311"/>
      <c r="DH160" s="311"/>
      <c r="DI160" s="311"/>
      <c r="DJ160" s="311"/>
      <c r="DK160" s="311"/>
      <c r="DL160" s="311"/>
      <c r="DM160" s="311"/>
      <c r="DN160" s="311"/>
      <c r="DO160" s="311"/>
      <c r="DP160" s="311"/>
      <c r="DQ160" s="311"/>
      <c r="DR160" s="311"/>
      <c r="DS160" s="311"/>
      <c r="DT160" s="311"/>
      <c r="DU160" s="311"/>
      <c r="DV160" s="311"/>
      <c r="DW160" s="311"/>
      <c r="DX160" s="311"/>
      <c r="DY160" s="311"/>
      <c r="DZ160" s="311"/>
      <c r="EA160" s="311"/>
      <c r="EB160" s="311"/>
      <c r="EC160" s="311"/>
      <c r="ED160" s="311"/>
      <c r="EE160" s="311"/>
      <c r="EF160" s="311"/>
      <c r="EG160" s="311"/>
      <c r="EH160" s="311"/>
      <c r="EI160" s="311"/>
      <c r="EJ160" s="311"/>
      <c r="EK160" s="311"/>
      <c r="EL160" s="311"/>
      <c r="EM160" s="311"/>
      <c r="EN160" s="311"/>
      <c r="EO160" s="311"/>
      <c r="EP160" s="311"/>
      <c r="EQ160" s="311"/>
      <c r="ER160" s="311"/>
      <c r="ES160" s="311"/>
      <c r="ET160" s="311"/>
      <c r="EU160" s="311"/>
      <c r="EV160" s="311"/>
      <c r="EW160" s="311"/>
      <c r="EX160" s="311"/>
      <c r="EY160" s="311"/>
      <c r="EZ160" s="311"/>
      <c r="FA160" s="311"/>
      <c r="FB160" s="311"/>
      <c r="FC160" s="311"/>
      <c r="FD160" s="311"/>
      <c r="FE160" s="311"/>
      <c r="FF160" s="311"/>
      <c r="FG160" s="311"/>
      <c r="FH160" s="311"/>
      <c r="FI160" s="311"/>
      <c r="FJ160" s="311"/>
      <c r="FK160" s="311"/>
      <c r="FL160" s="311"/>
      <c r="FM160" s="311"/>
      <c r="FN160" s="311"/>
      <c r="FO160" s="311"/>
      <c r="FP160" s="311"/>
      <c r="FQ160" s="311"/>
      <c r="FR160" s="311"/>
      <c r="FS160" s="311"/>
      <c r="FT160" s="311"/>
      <c r="FU160" s="311"/>
      <c r="FV160" s="311"/>
      <c r="FW160" s="311"/>
      <c r="FX160" s="311"/>
      <c r="FY160" s="311"/>
      <c r="FZ160" s="311"/>
      <c r="GA160" s="311"/>
      <c r="GB160" s="311"/>
      <c r="GC160" s="311"/>
      <c r="GD160" s="311"/>
      <c r="GE160" s="311"/>
      <c r="GF160" s="311"/>
      <c r="GG160" s="311"/>
      <c r="GH160" s="311"/>
      <c r="GI160" s="311"/>
      <c r="GJ160" s="311"/>
      <c r="GK160" s="311"/>
      <c r="GL160" s="311"/>
      <c r="GM160" s="311"/>
      <c r="GN160" s="311"/>
      <c r="GO160" s="311"/>
      <c r="GP160" s="311"/>
      <c r="GQ160" s="311"/>
      <c r="GR160" s="311"/>
      <c r="GS160" s="311"/>
      <c r="GT160" s="311"/>
      <c r="GU160" s="311"/>
      <c r="GV160" s="311"/>
      <c r="GW160" s="311"/>
      <c r="GX160" s="311"/>
      <c r="GY160" s="311"/>
      <c r="GZ160" s="311"/>
      <c r="HA160" s="311"/>
      <c r="HB160" s="311"/>
      <c r="HC160" s="311"/>
      <c r="HD160" s="311"/>
      <c r="HE160" s="311"/>
      <c r="HF160" s="311"/>
      <c r="HG160" s="311"/>
      <c r="HH160" s="311"/>
      <c r="HI160" s="311"/>
      <c r="HJ160" s="311"/>
      <c r="HK160" s="311"/>
      <c r="HL160" s="311"/>
      <c r="HM160" s="311"/>
      <c r="HN160" s="311"/>
      <c r="HO160" s="311"/>
      <c r="HP160" s="311"/>
      <c r="HQ160" s="311"/>
      <c r="HR160" s="311"/>
      <c r="HS160" s="311"/>
      <c r="HT160" s="311"/>
      <c r="HU160" s="311"/>
      <c r="HV160" s="311"/>
      <c r="HW160" s="311"/>
      <c r="HX160" s="311"/>
      <c r="HY160" s="311"/>
      <c r="HZ160" s="311"/>
      <c r="IA160" s="311"/>
      <c r="IB160" s="311"/>
      <c r="IC160" s="311"/>
      <c r="ID160" s="311"/>
      <c r="IE160" s="311"/>
      <c r="IF160" s="311"/>
      <c r="IG160" s="311"/>
      <c r="IH160" s="311"/>
      <c r="II160" s="311"/>
      <c r="IJ160" s="311"/>
      <c r="IK160" s="311"/>
      <c r="IL160" s="311"/>
      <c r="IM160" s="311"/>
      <c r="IN160" s="311"/>
      <c r="IO160" s="311"/>
      <c r="IP160" s="311"/>
      <c r="IQ160" s="311"/>
      <c r="IR160" s="311"/>
      <c r="IS160" s="311"/>
      <c r="IT160" s="311"/>
      <c r="IU160" s="311"/>
      <c r="IV160" s="311"/>
    </row>
    <row r="161" spans="1:256" s="324" customFormat="1" x14ac:dyDescent="0.25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  <c r="IC161" s="311"/>
      <c r="ID161" s="311"/>
      <c r="IE161" s="311"/>
      <c r="IF161" s="311"/>
      <c r="IG161" s="311"/>
      <c r="IH161" s="311"/>
      <c r="II161" s="311"/>
      <c r="IJ161" s="311"/>
      <c r="IK161" s="311"/>
      <c r="IL161" s="311"/>
      <c r="IM161" s="311"/>
      <c r="IN161" s="311"/>
      <c r="IO161" s="311"/>
      <c r="IP161" s="311"/>
      <c r="IQ161" s="311"/>
      <c r="IR161" s="311"/>
      <c r="IS161" s="311"/>
      <c r="IT161" s="311"/>
      <c r="IU161" s="311"/>
      <c r="IV161" s="311"/>
    </row>
    <row r="162" spans="1:256" s="324" customFormat="1" x14ac:dyDescent="0.25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  <c r="IC162" s="311"/>
      <c r="ID162" s="311"/>
      <c r="IE162" s="311"/>
      <c r="IF162" s="311"/>
      <c r="IG162" s="311"/>
      <c r="IH162" s="311"/>
      <c r="II162" s="311"/>
      <c r="IJ162" s="311"/>
      <c r="IK162" s="311"/>
      <c r="IL162" s="311"/>
      <c r="IM162" s="311"/>
      <c r="IN162" s="311"/>
      <c r="IO162" s="311"/>
      <c r="IP162" s="311"/>
      <c r="IQ162" s="311"/>
      <c r="IR162" s="311"/>
      <c r="IS162" s="311"/>
      <c r="IT162" s="311"/>
      <c r="IU162" s="311"/>
      <c r="IV162" s="311"/>
    </row>
    <row r="163" spans="1:256" s="324" customFormat="1" x14ac:dyDescent="0.25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  <c r="IC163" s="311"/>
      <c r="ID163" s="311"/>
      <c r="IE163" s="311"/>
      <c r="IF163" s="311"/>
      <c r="IG163" s="311"/>
      <c r="IH163" s="311"/>
      <c r="II163" s="311"/>
      <c r="IJ163" s="311"/>
      <c r="IK163" s="311"/>
      <c r="IL163" s="311"/>
      <c r="IM163" s="311"/>
      <c r="IN163" s="311"/>
      <c r="IO163" s="311"/>
      <c r="IP163" s="311"/>
      <c r="IQ163" s="311"/>
      <c r="IR163" s="311"/>
      <c r="IS163" s="311"/>
      <c r="IT163" s="311"/>
      <c r="IU163" s="311"/>
      <c r="IV163" s="311"/>
    </row>
    <row r="164" spans="1:256" s="324" customFormat="1" x14ac:dyDescent="0.25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  <c r="IC164" s="311"/>
      <c r="ID164" s="311"/>
      <c r="IE164" s="311"/>
      <c r="IF164" s="311"/>
      <c r="IG164" s="311"/>
      <c r="IH164" s="311"/>
      <c r="II164" s="311"/>
      <c r="IJ164" s="311"/>
      <c r="IK164" s="311"/>
      <c r="IL164" s="311"/>
      <c r="IM164" s="311"/>
      <c r="IN164" s="311"/>
      <c r="IO164" s="311"/>
      <c r="IP164" s="311"/>
      <c r="IQ164" s="311"/>
      <c r="IR164" s="311"/>
      <c r="IS164" s="311"/>
      <c r="IT164" s="311"/>
      <c r="IU164" s="311"/>
      <c r="IV164" s="311"/>
    </row>
    <row r="165" spans="1:256" s="324" customFormat="1" x14ac:dyDescent="0.25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/>
      <c r="U165" s="311"/>
      <c r="V165" s="311"/>
      <c r="W165" s="311"/>
      <c r="X165" s="311"/>
      <c r="Y165" s="311"/>
      <c r="Z165" s="311"/>
      <c r="AA165" s="311"/>
      <c r="AB165" s="311"/>
      <c r="AC165" s="311"/>
      <c r="AD165" s="311"/>
      <c r="AE165" s="311"/>
      <c r="AF165" s="311"/>
      <c r="AG165" s="311"/>
      <c r="AH165" s="311"/>
      <c r="AI165" s="311"/>
      <c r="AJ165" s="311"/>
      <c r="AK165" s="311"/>
      <c r="AL165" s="311"/>
      <c r="AM165" s="311"/>
      <c r="AN165" s="311"/>
      <c r="AO165" s="311"/>
      <c r="AP165" s="311"/>
      <c r="AQ165" s="311"/>
      <c r="AR165" s="311"/>
      <c r="AS165" s="311"/>
      <c r="AT165" s="311"/>
      <c r="AU165" s="311"/>
      <c r="AV165" s="311"/>
      <c r="AW165" s="311"/>
      <c r="AX165" s="311"/>
      <c r="AY165" s="311"/>
      <c r="AZ165" s="311"/>
      <c r="BA165" s="311"/>
      <c r="BB165" s="311"/>
      <c r="BC165" s="311"/>
      <c r="BD165" s="311"/>
      <c r="BE165" s="311"/>
      <c r="BF165" s="311"/>
      <c r="BG165" s="311"/>
      <c r="BH165" s="311"/>
      <c r="BI165" s="311"/>
      <c r="BJ165" s="311"/>
      <c r="BK165" s="311"/>
      <c r="BL165" s="311"/>
      <c r="BM165" s="311"/>
      <c r="BN165" s="311"/>
      <c r="BO165" s="311"/>
      <c r="BP165" s="311"/>
      <c r="BQ165" s="311"/>
      <c r="BR165" s="311"/>
      <c r="BS165" s="311"/>
      <c r="BT165" s="311"/>
      <c r="BU165" s="311"/>
      <c r="BV165" s="311"/>
      <c r="BW165" s="311"/>
      <c r="BX165" s="311"/>
      <c r="BY165" s="311"/>
      <c r="BZ165" s="311"/>
      <c r="CA165" s="311"/>
      <c r="CB165" s="311"/>
      <c r="CC165" s="311"/>
      <c r="CD165" s="311"/>
      <c r="CE165" s="311"/>
      <c r="CF165" s="311"/>
      <c r="CG165" s="311"/>
      <c r="CH165" s="311"/>
      <c r="CI165" s="311"/>
      <c r="CJ165" s="311"/>
      <c r="CK165" s="311"/>
      <c r="CL165" s="311"/>
      <c r="CM165" s="311"/>
      <c r="CN165" s="311"/>
      <c r="CO165" s="311"/>
      <c r="CP165" s="311"/>
      <c r="CQ165" s="311"/>
      <c r="CR165" s="311"/>
      <c r="CS165" s="311"/>
      <c r="CT165" s="311"/>
      <c r="CU165" s="311"/>
      <c r="CV165" s="311"/>
      <c r="CW165" s="311"/>
      <c r="CX165" s="311"/>
      <c r="CY165" s="311"/>
      <c r="CZ165" s="311"/>
      <c r="DA165" s="311"/>
      <c r="DB165" s="311"/>
      <c r="DC165" s="311"/>
      <c r="DD165" s="311"/>
      <c r="DE165" s="311"/>
      <c r="DF165" s="311"/>
      <c r="DG165" s="311"/>
      <c r="DH165" s="311"/>
      <c r="DI165" s="311"/>
      <c r="DJ165" s="311"/>
      <c r="DK165" s="311"/>
      <c r="DL165" s="311"/>
      <c r="DM165" s="311"/>
      <c r="DN165" s="311"/>
      <c r="DO165" s="311"/>
      <c r="DP165" s="311"/>
      <c r="DQ165" s="311"/>
      <c r="DR165" s="311"/>
      <c r="DS165" s="311"/>
      <c r="DT165" s="311"/>
      <c r="DU165" s="311"/>
      <c r="DV165" s="311"/>
      <c r="DW165" s="311"/>
      <c r="DX165" s="311"/>
      <c r="DY165" s="311"/>
      <c r="DZ165" s="311"/>
      <c r="EA165" s="311"/>
      <c r="EB165" s="311"/>
      <c r="EC165" s="311"/>
      <c r="ED165" s="311"/>
      <c r="EE165" s="311"/>
      <c r="EF165" s="311"/>
      <c r="EG165" s="311"/>
      <c r="EH165" s="311"/>
      <c r="EI165" s="311"/>
      <c r="EJ165" s="311"/>
      <c r="EK165" s="311"/>
      <c r="EL165" s="311"/>
      <c r="EM165" s="311"/>
      <c r="EN165" s="311"/>
      <c r="EO165" s="311"/>
      <c r="EP165" s="311"/>
      <c r="EQ165" s="311"/>
      <c r="ER165" s="311"/>
      <c r="ES165" s="311"/>
      <c r="ET165" s="311"/>
      <c r="EU165" s="311"/>
      <c r="EV165" s="311"/>
      <c r="EW165" s="311"/>
      <c r="EX165" s="311"/>
      <c r="EY165" s="311"/>
      <c r="EZ165" s="311"/>
      <c r="FA165" s="311"/>
      <c r="FB165" s="311"/>
      <c r="FC165" s="311"/>
      <c r="FD165" s="311"/>
      <c r="FE165" s="311"/>
      <c r="FF165" s="311"/>
      <c r="FG165" s="311"/>
      <c r="FH165" s="311"/>
      <c r="FI165" s="311"/>
      <c r="FJ165" s="311"/>
      <c r="FK165" s="311"/>
      <c r="FL165" s="311"/>
      <c r="FM165" s="311"/>
      <c r="FN165" s="311"/>
      <c r="FO165" s="311"/>
      <c r="FP165" s="311"/>
      <c r="FQ165" s="311"/>
      <c r="FR165" s="311"/>
      <c r="FS165" s="311"/>
      <c r="FT165" s="311"/>
      <c r="FU165" s="311"/>
      <c r="FV165" s="311"/>
      <c r="FW165" s="311"/>
      <c r="FX165" s="311"/>
      <c r="FY165" s="311"/>
      <c r="FZ165" s="311"/>
      <c r="GA165" s="311"/>
      <c r="GB165" s="311"/>
      <c r="GC165" s="311"/>
      <c r="GD165" s="311"/>
      <c r="GE165" s="311"/>
      <c r="GF165" s="311"/>
      <c r="GG165" s="311"/>
      <c r="GH165" s="311"/>
      <c r="GI165" s="311"/>
      <c r="GJ165" s="311"/>
      <c r="GK165" s="311"/>
      <c r="GL165" s="311"/>
      <c r="GM165" s="311"/>
      <c r="GN165" s="311"/>
      <c r="GO165" s="311"/>
      <c r="GP165" s="311"/>
      <c r="GQ165" s="311"/>
      <c r="GR165" s="311"/>
      <c r="GS165" s="311"/>
      <c r="GT165" s="311"/>
      <c r="GU165" s="311"/>
      <c r="GV165" s="311"/>
      <c r="GW165" s="311"/>
      <c r="GX165" s="311"/>
      <c r="GY165" s="311"/>
      <c r="GZ165" s="311"/>
      <c r="HA165" s="311"/>
      <c r="HB165" s="311"/>
      <c r="HC165" s="311"/>
      <c r="HD165" s="311"/>
      <c r="HE165" s="311"/>
      <c r="HF165" s="311"/>
      <c r="HG165" s="311"/>
      <c r="HH165" s="311"/>
      <c r="HI165" s="311"/>
      <c r="HJ165" s="311"/>
      <c r="HK165" s="311"/>
      <c r="HL165" s="311"/>
      <c r="HM165" s="311"/>
      <c r="HN165" s="311"/>
      <c r="HO165" s="311"/>
      <c r="HP165" s="311"/>
      <c r="HQ165" s="311"/>
      <c r="HR165" s="311"/>
      <c r="HS165" s="311"/>
      <c r="HT165" s="311"/>
      <c r="HU165" s="311"/>
      <c r="HV165" s="311"/>
      <c r="HW165" s="311"/>
      <c r="HX165" s="311"/>
      <c r="HY165" s="311"/>
      <c r="HZ165" s="311"/>
      <c r="IA165" s="311"/>
      <c r="IB165" s="311"/>
      <c r="IC165" s="311"/>
      <c r="ID165" s="311"/>
      <c r="IE165" s="311"/>
      <c r="IF165" s="311"/>
      <c r="IG165" s="311"/>
      <c r="IH165" s="311"/>
      <c r="II165" s="311"/>
      <c r="IJ165" s="311"/>
      <c r="IK165" s="311"/>
      <c r="IL165" s="311"/>
      <c r="IM165" s="311"/>
      <c r="IN165" s="311"/>
      <c r="IO165" s="311"/>
      <c r="IP165" s="311"/>
      <c r="IQ165" s="311"/>
      <c r="IR165" s="311"/>
      <c r="IS165" s="311"/>
      <c r="IT165" s="311"/>
      <c r="IU165" s="311"/>
      <c r="IV165" s="311"/>
    </row>
    <row r="166" spans="1:256" s="324" customFormat="1" x14ac:dyDescent="0.25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/>
      <c r="BY166" s="311"/>
      <c r="BZ166" s="311"/>
      <c r="CA166" s="311"/>
      <c r="CB166" s="311"/>
      <c r="CC166" s="311"/>
      <c r="CD166" s="311"/>
      <c r="CE166" s="311"/>
      <c r="CF166" s="311"/>
      <c r="CG166" s="311"/>
      <c r="CH166" s="311"/>
      <c r="CI166" s="311"/>
      <c r="CJ166" s="311"/>
      <c r="CK166" s="311"/>
      <c r="CL166" s="311"/>
      <c r="CM166" s="311"/>
      <c r="CN166" s="311"/>
      <c r="CO166" s="311"/>
      <c r="CP166" s="311"/>
      <c r="CQ166" s="311"/>
      <c r="CR166" s="311"/>
      <c r="CS166" s="311"/>
      <c r="CT166" s="311"/>
      <c r="CU166" s="311"/>
      <c r="CV166" s="311"/>
      <c r="CW166" s="311"/>
      <c r="CX166" s="311"/>
      <c r="CY166" s="311"/>
      <c r="CZ166" s="311"/>
      <c r="DA166" s="311"/>
      <c r="DB166" s="311"/>
      <c r="DC166" s="311"/>
      <c r="DD166" s="311"/>
      <c r="DE166" s="311"/>
      <c r="DF166" s="311"/>
      <c r="DG166" s="311"/>
      <c r="DH166" s="311"/>
      <c r="DI166" s="311"/>
      <c r="DJ166" s="311"/>
      <c r="DK166" s="311"/>
      <c r="DL166" s="311"/>
      <c r="DM166" s="311"/>
      <c r="DN166" s="311"/>
      <c r="DO166" s="311"/>
      <c r="DP166" s="311"/>
      <c r="DQ166" s="311"/>
      <c r="DR166" s="311"/>
      <c r="DS166" s="311"/>
      <c r="DT166" s="311"/>
      <c r="DU166" s="311"/>
      <c r="DV166" s="311"/>
      <c r="DW166" s="311"/>
      <c r="DX166" s="311"/>
      <c r="DY166" s="311"/>
      <c r="DZ166" s="311"/>
      <c r="EA166" s="311"/>
      <c r="EB166" s="311"/>
      <c r="EC166" s="311"/>
      <c r="ED166" s="311"/>
      <c r="EE166" s="311"/>
      <c r="EF166" s="311"/>
      <c r="EG166" s="311"/>
      <c r="EH166" s="311"/>
      <c r="EI166" s="311"/>
      <c r="EJ166" s="311"/>
      <c r="EK166" s="311"/>
      <c r="EL166" s="311"/>
      <c r="EM166" s="311"/>
      <c r="EN166" s="311"/>
      <c r="EO166" s="311"/>
      <c r="EP166" s="311"/>
      <c r="EQ166" s="311"/>
      <c r="ER166" s="311"/>
      <c r="ES166" s="311"/>
      <c r="ET166" s="311"/>
      <c r="EU166" s="311"/>
      <c r="EV166" s="311"/>
      <c r="EW166" s="311"/>
      <c r="EX166" s="311"/>
      <c r="EY166" s="311"/>
      <c r="EZ166" s="311"/>
      <c r="FA166" s="311"/>
      <c r="FB166" s="311"/>
      <c r="FC166" s="311"/>
      <c r="FD166" s="311"/>
      <c r="FE166" s="311"/>
      <c r="FF166" s="311"/>
      <c r="FG166" s="311"/>
      <c r="FH166" s="311"/>
      <c r="FI166" s="311"/>
      <c r="FJ166" s="311"/>
      <c r="FK166" s="311"/>
      <c r="FL166" s="311"/>
      <c r="FM166" s="311"/>
      <c r="FN166" s="311"/>
      <c r="FO166" s="311"/>
      <c r="FP166" s="311"/>
      <c r="FQ166" s="311"/>
      <c r="FR166" s="311"/>
      <c r="FS166" s="311"/>
      <c r="FT166" s="311"/>
      <c r="FU166" s="311"/>
      <c r="FV166" s="311"/>
      <c r="FW166" s="311"/>
      <c r="FX166" s="311"/>
      <c r="FY166" s="311"/>
      <c r="FZ166" s="311"/>
      <c r="GA166" s="311"/>
      <c r="GB166" s="311"/>
      <c r="GC166" s="311"/>
      <c r="GD166" s="311"/>
      <c r="GE166" s="311"/>
      <c r="GF166" s="311"/>
      <c r="GG166" s="311"/>
      <c r="GH166" s="311"/>
      <c r="GI166" s="311"/>
      <c r="GJ166" s="311"/>
      <c r="GK166" s="311"/>
      <c r="GL166" s="311"/>
      <c r="GM166" s="311"/>
      <c r="GN166" s="311"/>
      <c r="GO166" s="311"/>
      <c r="GP166" s="311"/>
      <c r="GQ166" s="311"/>
      <c r="GR166" s="311"/>
      <c r="GS166" s="311"/>
      <c r="GT166" s="311"/>
      <c r="GU166" s="311"/>
      <c r="GV166" s="311"/>
      <c r="GW166" s="311"/>
      <c r="GX166" s="311"/>
      <c r="GY166" s="311"/>
      <c r="GZ166" s="311"/>
      <c r="HA166" s="311"/>
      <c r="HB166" s="311"/>
      <c r="HC166" s="311"/>
      <c r="HD166" s="311"/>
      <c r="HE166" s="311"/>
      <c r="HF166" s="311"/>
      <c r="HG166" s="311"/>
      <c r="HH166" s="311"/>
      <c r="HI166" s="311"/>
      <c r="HJ166" s="311"/>
      <c r="HK166" s="311"/>
      <c r="HL166" s="311"/>
      <c r="HM166" s="311"/>
      <c r="HN166" s="311"/>
      <c r="HO166" s="311"/>
      <c r="HP166" s="311"/>
      <c r="HQ166" s="311"/>
      <c r="HR166" s="311"/>
      <c r="HS166" s="311"/>
      <c r="HT166" s="311"/>
      <c r="HU166" s="311"/>
      <c r="HV166" s="311"/>
      <c r="HW166" s="311"/>
      <c r="HX166" s="311"/>
      <c r="HY166" s="311"/>
      <c r="HZ166" s="311"/>
      <c r="IA166" s="311"/>
      <c r="IB166" s="311"/>
      <c r="IC166" s="311"/>
      <c r="ID166" s="311"/>
      <c r="IE166" s="311"/>
      <c r="IF166" s="311"/>
      <c r="IG166" s="311"/>
      <c r="IH166" s="311"/>
      <c r="II166" s="311"/>
      <c r="IJ166" s="311"/>
      <c r="IK166" s="311"/>
      <c r="IL166" s="311"/>
      <c r="IM166" s="311"/>
      <c r="IN166" s="311"/>
      <c r="IO166" s="311"/>
      <c r="IP166" s="311"/>
      <c r="IQ166" s="311"/>
      <c r="IR166" s="311"/>
      <c r="IS166" s="311"/>
      <c r="IT166" s="311"/>
      <c r="IU166" s="311"/>
      <c r="IV166" s="311"/>
    </row>
    <row r="167" spans="1:256" s="324" customFormat="1" x14ac:dyDescent="0.25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  <c r="O167" s="311"/>
      <c r="P167" s="311"/>
      <c r="Q167" s="311"/>
      <c r="R167" s="311"/>
      <c r="S167" s="311"/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1"/>
      <c r="AH167" s="311"/>
      <c r="AI167" s="311"/>
      <c r="AJ167" s="311"/>
      <c r="AK167" s="311"/>
      <c r="AL167" s="311"/>
      <c r="AM167" s="311"/>
      <c r="AN167" s="311"/>
      <c r="AO167" s="311"/>
      <c r="AP167" s="311"/>
      <c r="AQ167" s="311"/>
      <c r="AR167" s="311"/>
      <c r="AS167" s="311"/>
      <c r="AT167" s="311"/>
      <c r="AU167" s="311"/>
      <c r="AV167" s="311"/>
      <c r="AW167" s="311"/>
      <c r="AX167" s="311"/>
      <c r="AY167" s="311"/>
      <c r="AZ167" s="311"/>
      <c r="BA167" s="311"/>
      <c r="BB167" s="311"/>
      <c r="BC167" s="311"/>
      <c r="BD167" s="311"/>
      <c r="BE167" s="311"/>
      <c r="BF167" s="311"/>
      <c r="BG167" s="311"/>
      <c r="BH167" s="311"/>
      <c r="BI167" s="311"/>
      <c r="BJ167" s="311"/>
      <c r="BK167" s="311"/>
      <c r="BL167" s="311"/>
      <c r="BM167" s="311"/>
      <c r="BN167" s="311"/>
      <c r="BO167" s="311"/>
      <c r="BP167" s="311"/>
      <c r="BQ167" s="311"/>
      <c r="BR167" s="311"/>
      <c r="BS167" s="311"/>
      <c r="BT167" s="311"/>
      <c r="BU167" s="311"/>
      <c r="BV167" s="311"/>
      <c r="BW167" s="311"/>
      <c r="BX167" s="311"/>
      <c r="BY167" s="311"/>
      <c r="BZ167" s="311"/>
      <c r="CA167" s="311"/>
      <c r="CB167" s="311"/>
      <c r="CC167" s="311"/>
      <c r="CD167" s="311"/>
      <c r="CE167" s="311"/>
      <c r="CF167" s="311"/>
      <c r="CG167" s="311"/>
      <c r="CH167" s="311"/>
      <c r="CI167" s="311"/>
      <c r="CJ167" s="311"/>
      <c r="CK167" s="311"/>
      <c r="CL167" s="311"/>
      <c r="CM167" s="311"/>
      <c r="CN167" s="311"/>
      <c r="CO167" s="311"/>
      <c r="CP167" s="311"/>
      <c r="CQ167" s="311"/>
      <c r="CR167" s="311"/>
      <c r="CS167" s="311"/>
      <c r="CT167" s="311"/>
      <c r="CU167" s="311"/>
      <c r="CV167" s="311"/>
      <c r="CW167" s="311"/>
      <c r="CX167" s="311"/>
      <c r="CY167" s="311"/>
      <c r="CZ167" s="311"/>
      <c r="DA167" s="311"/>
      <c r="DB167" s="311"/>
      <c r="DC167" s="311"/>
      <c r="DD167" s="311"/>
      <c r="DE167" s="311"/>
      <c r="DF167" s="311"/>
      <c r="DG167" s="311"/>
      <c r="DH167" s="311"/>
      <c r="DI167" s="311"/>
      <c r="DJ167" s="311"/>
      <c r="DK167" s="311"/>
      <c r="DL167" s="311"/>
      <c r="DM167" s="311"/>
      <c r="DN167" s="311"/>
      <c r="DO167" s="311"/>
      <c r="DP167" s="311"/>
      <c r="DQ167" s="311"/>
      <c r="DR167" s="311"/>
      <c r="DS167" s="311"/>
      <c r="DT167" s="311"/>
      <c r="DU167" s="311"/>
      <c r="DV167" s="311"/>
      <c r="DW167" s="311"/>
      <c r="DX167" s="311"/>
      <c r="DY167" s="311"/>
      <c r="DZ167" s="311"/>
      <c r="EA167" s="311"/>
      <c r="EB167" s="311"/>
      <c r="EC167" s="311"/>
      <c r="ED167" s="311"/>
      <c r="EE167" s="311"/>
      <c r="EF167" s="311"/>
      <c r="EG167" s="311"/>
      <c r="EH167" s="311"/>
      <c r="EI167" s="311"/>
      <c r="EJ167" s="311"/>
      <c r="EK167" s="311"/>
      <c r="EL167" s="311"/>
      <c r="EM167" s="311"/>
      <c r="EN167" s="311"/>
      <c r="EO167" s="311"/>
      <c r="EP167" s="311"/>
      <c r="EQ167" s="311"/>
      <c r="ER167" s="311"/>
      <c r="ES167" s="311"/>
      <c r="ET167" s="311"/>
      <c r="EU167" s="311"/>
      <c r="EV167" s="311"/>
      <c r="EW167" s="311"/>
      <c r="EX167" s="311"/>
      <c r="EY167" s="311"/>
      <c r="EZ167" s="311"/>
      <c r="FA167" s="311"/>
      <c r="FB167" s="311"/>
      <c r="FC167" s="311"/>
      <c r="FD167" s="311"/>
      <c r="FE167" s="311"/>
      <c r="FF167" s="311"/>
      <c r="FG167" s="311"/>
      <c r="FH167" s="311"/>
      <c r="FI167" s="311"/>
      <c r="FJ167" s="311"/>
      <c r="FK167" s="311"/>
      <c r="FL167" s="311"/>
      <c r="FM167" s="311"/>
      <c r="FN167" s="311"/>
      <c r="FO167" s="311"/>
      <c r="FP167" s="311"/>
      <c r="FQ167" s="311"/>
      <c r="FR167" s="311"/>
      <c r="FS167" s="311"/>
      <c r="FT167" s="311"/>
      <c r="FU167" s="311"/>
      <c r="FV167" s="311"/>
      <c r="FW167" s="311"/>
      <c r="FX167" s="311"/>
      <c r="FY167" s="311"/>
      <c r="FZ167" s="311"/>
      <c r="GA167" s="311"/>
      <c r="GB167" s="311"/>
      <c r="GC167" s="311"/>
      <c r="GD167" s="311"/>
      <c r="GE167" s="311"/>
      <c r="GF167" s="311"/>
      <c r="GG167" s="311"/>
      <c r="GH167" s="311"/>
      <c r="GI167" s="311"/>
      <c r="GJ167" s="311"/>
      <c r="GK167" s="311"/>
      <c r="GL167" s="311"/>
      <c r="GM167" s="311"/>
      <c r="GN167" s="311"/>
      <c r="GO167" s="311"/>
      <c r="GP167" s="311"/>
      <c r="GQ167" s="311"/>
      <c r="GR167" s="311"/>
      <c r="GS167" s="311"/>
      <c r="GT167" s="311"/>
      <c r="GU167" s="311"/>
      <c r="GV167" s="311"/>
      <c r="GW167" s="311"/>
      <c r="GX167" s="311"/>
      <c r="GY167" s="311"/>
      <c r="GZ167" s="311"/>
      <c r="HA167" s="311"/>
      <c r="HB167" s="311"/>
      <c r="HC167" s="311"/>
      <c r="HD167" s="311"/>
      <c r="HE167" s="311"/>
      <c r="HF167" s="311"/>
      <c r="HG167" s="311"/>
      <c r="HH167" s="311"/>
      <c r="HI167" s="311"/>
      <c r="HJ167" s="311"/>
      <c r="HK167" s="311"/>
      <c r="HL167" s="311"/>
      <c r="HM167" s="311"/>
      <c r="HN167" s="311"/>
      <c r="HO167" s="311"/>
      <c r="HP167" s="311"/>
      <c r="HQ167" s="311"/>
      <c r="HR167" s="311"/>
      <c r="HS167" s="311"/>
      <c r="HT167" s="311"/>
      <c r="HU167" s="311"/>
      <c r="HV167" s="311"/>
      <c r="HW167" s="311"/>
      <c r="HX167" s="311"/>
      <c r="HY167" s="311"/>
      <c r="HZ167" s="311"/>
      <c r="IA167" s="311"/>
      <c r="IB167" s="311"/>
      <c r="IC167" s="311"/>
      <c r="ID167" s="311"/>
      <c r="IE167" s="311"/>
      <c r="IF167" s="311"/>
      <c r="IG167" s="311"/>
      <c r="IH167" s="311"/>
      <c r="II167" s="311"/>
      <c r="IJ167" s="311"/>
      <c r="IK167" s="311"/>
      <c r="IL167" s="311"/>
      <c r="IM167" s="311"/>
      <c r="IN167" s="311"/>
      <c r="IO167" s="311"/>
      <c r="IP167" s="311"/>
      <c r="IQ167" s="311"/>
      <c r="IR167" s="311"/>
      <c r="IS167" s="311"/>
      <c r="IT167" s="311"/>
      <c r="IU167" s="311"/>
      <c r="IV167" s="311"/>
    </row>
  </sheetData>
  <sheetProtection algorithmName="SHA-512" hashValue="GDNrkBsGbrmdzRxFZj71fzY4YVjSe5DaenKJhTYZkrDAwKU2tvKKKJVJsH7POOEJeVZh0ncFAw3FTOBA4CGI9A==" saltValue="lu1cYmoc3wlljV2ks+hZ7w==" spinCount="100000" sheet="1" objects="1" scenarios="1" sort="0" autoFilter="0" pivotTables="0"/>
  <mergeCells count="6">
    <mergeCell ref="A51:C51"/>
    <mergeCell ref="A3:D3"/>
    <mergeCell ref="A4:D4"/>
    <mergeCell ref="A5:D5"/>
    <mergeCell ref="A49:C49"/>
    <mergeCell ref="A50:C50"/>
  </mergeCell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</sheetPr>
  <dimension ref="A1:IV131"/>
  <sheetViews>
    <sheetView zoomScale="80" zoomScaleNormal="80" workbookViewId="0">
      <pane xSplit="2" ySplit="2" topLeftCell="C3" activePane="bottomRight" state="frozen"/>
      <selection activeCell="G31" sqref="G31"/>
      <selection pane="topRight" activeCell="G31" sqref="G31"/>
      <selection pane="bottomLeft" activeCell="G31" sqref="G31"/>
      <selection pane="bottomRight" activeCell="G31" sqref="G31"/>
    </sheetView>
  </sheetViews>
  <sheetFormatPr defaultColWidth="12.26953125" defaultRowHeight="15.5" x14ac:dyDescent="0.35"/>
  <cols>
    <col min="1" max="1" width="5.7265625" style="311" customWidth="1"/>
    <col min="2" max="2" width="61" style="311" bestFit="1" customWidth="1"/>
    <col min="3" max="3" width="38.81640625" style="311" customWidth="1"/>
    <col min="4" max="4" width="37.7265625" style="311" customWidth="1"/>
    <col min="5" max="5" width="63.7265625" style="311" customWidth="1"/>
    <col min="6" max="242" width="9.1796875" style="311" customWidth="1"/>
    <col min="243" max="243" width="5.7265625" style="311" customWidth="1"/>
    <col min="244" max="245" width="21.7265625" style="311" customWidth="1"/>
    <col min="246" max="248" width="14.26953125" style="311" customWidth="1"/>
    <col min="249" max="256" width="12.26953125" style="311"/>
    <col min="257" max="257" width="5.7265625" style="311" customWidth="1"/>
    <col min="258" max="259" width="38.81640625" style="311" customWidth="1"/>
    <col min="260" max="260" width="37.7265625" style="311" customWidth="1"/>
    <col min="261" max="498" width="9.1796875" style="311" customWidth="1"/>
    <col min="499" max="499" width="5.7265625" style="311" customWidth="1"/>
    <col min="500" max="501" width="21.7265625" style="311" customWidth="1"/>
    <col min="502" max="504" width="14.26953125" style="311" customWidth="1"/>
    <col min="505" max="512" width="12.26953125" style="311"/>
    <col min="513" max="513" width="5.7265625" style="311" customWidth="1"/>
    <col min="514" max="515" width="38.81640625" style="311" customWidth="1"/>
    <col min="516" max="516" width="37.7265625" style="311" customWidth="1"/>
    <col min="517" max="754" width="9.1796875" style="311" customWidth="1"/>
    <col min="755" max="755" width="5.7265625" style="311" customWidth="1"/>
    <col min="756" max="757" width="21.7265625" style="311" customWidth="1"/>
    <col min="758" max="760" width="14.26953125" style="311" customWidth="1"/>
    <col min="761" max="768" width="12.26953125" style="311"/>
    <col min="769" max="769" width="5.7265625" style="311" customWidth="1"/>
    <col min="770" max="771" width="38.81640625" style="311" customWidth="1"/>
    <col min="772" max="772" width="37.7265625" style="311" customWidth="1"/>
    <col min="773" max="1010" width="9.1796875" style="311" customWidth="1"/>
    <col min="1011" max="1011" width="5.7265625" style="311" customWidth="1"/>
    <col min="1012" max="1013" width="21.7265625" style="311" customWidth="1"/>
    <col min="1014" max="1016" width="14.26953125" style="311" customWidth="1"/>
    <col min="1017" max="1024" width="12.26953125" style="311"/>
    <col min="1025" max="1025" width="5.7265625" style="311" customWidth="1"/>
    <col min="1026" max="1027" width="38.81640625" style="311" customWidth="1"/>
    <col min="1028" max="1028" width="37.7265625" style="311" customWidth="1"/>
    <col min="1029" max="1266" width="9.1796875" style="311" customWidth="1"/>
    <col min="1267" max="1267" width="5.7265625" style="311" customWidth="1"/>
    <col min="1268" max="1269" width="21.7265625" style="311" customWidth="1"/>
    <col min="1270" max="1272" width="14.26953125" style="311" customWidth="1"/>
    <col min="1273" max="1280" width="12.26953125" style="311"/>
    <col min="1281" max="1281" width="5.7265625" style="311" customWidth="1"/>
    <col min="1282" max="1283" width="38.81640625" style="311" customWidth="1"/>
    <col min="1284" max="1284" width="37.7265625" style="311" customWidth="1"/>
    <col min="1285" max="1522" width="9.1796875" style="311" customWidth="1"/>
    <col min="1523" max="1523" width="5.7265625" style="311" customWidth="1"/>
    <col min="1524" max="1525" width="21.7265625" style="311" customWidth="1"/>
    <col min="1526" max="1528" width="14.26953125" style="311" customWidth="1"/>
    <col min="1529" max="1536" width="12.26953125" style="311"/>
    <col min="1537" max="1537" width="5.7265625" style="311" customWidth="1"/>
    <col min="1538" max="1539" width="38.81640625" style="311" customWidth="1"/>
    <col min="1540" max="1540" width="37.7265625" style="311" customWidth="1"/>
    <col min="1541" max="1778" width="9.1796875" style="311" customWidth="1"/>
    <col min="1779" max="1779" width="5.7265625" style="311" customWidth="1"/>
    <col min="1780" max="1781" width="21.7265625" style="311" customWidth="1"/>
    <col min="1782" max="1784" width="14.26953125" style="311" customWidth="1"/>
    <col min="1785" max="1792" width="12.26953125" style="311"/>
    <col min="1793" max="1793" width="5.7265625" style="311" customWidth="1"/>
    <col min="1794" max="1795" width="38.81640625" style="311" customWidth="1"/>
    <col min="1796" max="1796" width="37.7265625" style="311" customWidth="1"/>
    <col min="1797" max="2034" width="9.1796875" style="311" customWidth="1"/>
    <col min="2035" max="2035" width="5.7265625" style="311" customWidth="1"/>
    <col min="2036" max="2037" width="21.7265625" style="311" customWidth="1"/>
    <col min="2038" max="2040" width="14.26953125" style="311" customWidth="1"/>
    <col min="2041" max="2048" width="12.26953125" style="311"/>
    <col min="2049" max="2049" width="5.7265625" style="311" customWidth="1"/>
    <col min="2050" max="2051" width="38.81640625" style="311" customWidth="1"/>
    <col min="2052" max="2052" width="37.7265625" style="311" customWidth="1"/>
    <col min="2053" max="2290" width="9.1796875" style="311" customWidth="1"/>
    <col min="2291" max="2291" width="5.7265625" style="311" customWidth="1"/>
    <col min="2292" max="2293" width="21.7265625" style="311" customWidth="1"/>
    <col min="2294" max="2296" width="14.26953125" style="311" customWidth="1"/>
    <col min="2297" max="2304" width="12.26953125" style="311"/>
    <col min="2305" max="2305" width="5.7265625" style="311" customWidth="1"/>
    <col min="2306" max="2307" width="38.81640625" style="311" customWidth="1"/>
    <col min="2308" max="2308" width="37.7265625" style="311" customWidth="1"/>
    <col min="2309" max="2546" width="9.1796875" style="311" customWidth="1"/>
    <col min="2547" max="2547" width="5.7265625" style="311" customWidth="1"/>
    <col min="2548" max="2549" width="21.7265625" style="311" customWidth="1"/>
    <col min="2550" max="2552" width="14.26953125" style="311" customWidth="1"/>
    <col min="2553" max="2560" width="12.26953125" style="311"/>
    <col min="2561" max="2561" width="5.7265625" style="311" customWidth="1"/>
    <col min="2562" max="2563" width="38.81640625" style="311" customWidth="1"/>
    <col min="2564" max="2564" width="37.7265625" style="311" customWidth="1"/>
    <col min="2565" max="2802" width="9.1796875" style="311" customWidth="1"/>
    <col min="2803" max="2803" width="5.7265625" style="311" customWidth="1"/>
    <col min="2804" max="2805" width="21.7265625" style="311" customWidth="1"/>
    <col min="2806" max="2808" width="14.26953125" style="311" customWidth="1"/>
    <col min="2809" max="2816" width="12.26953125" style="311"/>
    <col min="2817" max="2817" width="5.7265625" style="311" customWidth="1"/>
    <col min="2818" max="2819" width="38.81640625" style="311" customWidth="1"/>
    <col min="2820" max="2820" width="37.7265625" style="311" customWidth="1"/>
    <col min="2821" max="3058" width="9.1796875" style="311" customWidth="1"/>
    <col min="3059" max="3059" width="5.7265625" style="311" customWidth="1"/>
    <col min="3060" max="3061" width="21.7265625" style="311" customWidth="1"/>
    <col min="3062" max="3064" width="14.26953125" style="311" customWidth="1"/>
    <col min="3065" max="3072" width="12.26953125" style="311"/>
    <col min="3073" max="3073" width="5.7265625" style="311" customWidth="1"/>
    <col min="3074" max="3075" width="38.81640625" style="311" customWidth="1"/>
    <col min="3076" max="3076" width="37.7265625" style="311" customWidth="1"/>
    <col min="3077" max="3314" width="9.1796875" style="311" customWidth="1"/>
    <col min="3315" max="3315" width="5.7265625" style="311" customWidth="1"/>
    <col min="3316" max="3317" width="21.7265625" style="311" customWidth="1"/>
    <col min="3318" max="3320" width="14.26953125" style="311" customWidth="1"/>
    <col min="3321" max="3328" width="12.26953125" style="311"/>
    <col min="3329" max="3329" width="5.7265625" style="311" customWidth="1"/>
    <col min="3330" max="3331" width="38.81640625" style="311" customWidth="1"/>
    <col min="3332" max="3332" width="37.7265625" style="311" customWidth="1"/>
    <col min="3333" max="3570" width="9.1796875" style="311" customWidth="1"/>
    <col min="3571" max="3571" width="5.7265625" style="311" customWidth="1"/>
    <col min="3572" max="3573" width="21.7265625" style="311" customWidth="1"/>
    <col min="3574" max="3576" width="14.26953125" style="311" customWidth="1"/>
    <col min="3577" max="3584" width="12.26953125" style="311"/>
    <col min="3585" max="3585" width="5.7265625" style="311" customWidth="1"/>
    <col min="3586" max="3587" width="38.81640625" style="311" customWidth="1"/>
    <col min="3588" max="3588" width="37.7265625" style="311" customWidth="1"/>
    <col min="3589" max="3826" width="9.1796875" style="311" customWidth="1"/>
    <col min="3827" max="3827" width="5.7265625" style="311" customWidth="1"/>
    <col min="3828" max="3829" width="21.7265625" style="311" customWidth="1"/>
    <col min="3830" max="3832" width="14.26953125" style="311" customWidth="1"/>
    <col min="3833" max="3840" width="12.26953125" style="311"/>
    <col min="3841" max="3841" width="5.7265625" style="311" customWidth="1"/>
    <col min="3842" max="3843" width="38.81640625" style="311" customWidth="1"/>
    <col min="3844" max="3844" width="37.7265625" style="311" customWidth="1"/>
    <col min="3845" max="4082" width="9.1796875" style="311" customWidth="1"/>
    <col min="4083" max="4083" width="5.7265625" style="311" customWidth="1"/>
    <col min="4084" max="4085" width="21.7265625" style="311" customWidth="1"/>
    <col min="4086" max="4088" width="14.26953125" style="311" customWidth="1"/>
    <col min="4089" max="4096" width="12.26953125" style="311"/>
    <col min="4097" max="4097" width="5.7265625" style="311" customWidth="1"/>
    <col min="4098" max="4099" width="38.81640625" style="311" customWidth="1"/>
    <col min="4100" max="4100" width="37.7265625" style="311" customWidth="1"/>
    <col min="4101" max="4338" width="9.1796875" style="311" customWidth="1"/>
    <col min="4339" max="4339" width="5.7265625" style="311" customWidth="1"/>
    <col min="4340" max="4341" width="21.7265625" style="311" customWidth="1"/>
    <col min="4342" max="4344" width="14.26953125" style="311" customWidth="1"/>
    <col min="4345" max="4352" width="12.26953125" style="311"/>
    <col min="4353" max="4353" width="5.7265625" style="311" customWidth="1"/>
    <col min="4354" max="4355" width="38.81640625" style="311" customWidth="1"/>
    <col min="4356" max="4356" width="37.7265625" style="311" customWidth="1"/>
    <col min="4357" max="4594" width="9.1796875" style="311" customWidth="1"/>
    <col min="4595" max="4595" width="5.7265625" style="311" customWidth="1"/>
    <col min="4596" max="4597" width="21.7265625" style="311" customWidth="1"/>
    <col min="4598" max="4600" width="14.26953125" style="311" customWidth="1"/>
    <col min="4601" max="4608" width="12.26953125" style="311"/>
    <col min="4609" max="4609" width="5.7265625" style="311" customWidth="1"/>
    <col min="4610" max="4611" width="38.81640625" style="311" customWidth="1"/>
    <col min="4612" max="4612" width="37.7265625" style="311" customWidth="1"/>
    <col min="4613" max="4850" width="9.1796875" style="311" customWidth="1"/>
    <col min="4851" max="4851" width="5.7265625" style="311" customWidth="1"/>
    <col min="4852" max="4853" width="21.7265625" style="311" customWidth="1"/>
    <col min="4854" max="4856" width="14.26953125" style="311" customWidth="1"/>
    <col min="4857" max="4864" width="12.26953125" style="311"/>
    <col min="4865" max="4865" width="5.7265625" style="311" customWidth="1"/>
    <col min="4866" max="4867" width="38.81640625" style="311" customWidth="1"/>
    <col min="4868" max="4868" width="37.7265625" style="311" customWidth="1"/>
    <col min="4869" max="5106" width="9.1796875" style="311" customWidth="1"/>
    <col min="5107" max="5107" width="5.7265625" style="311" customWidth="1"/>
    <col min="5108" max="5109" width="21.7265625" style="311" customWidth="1"/>
    <col min="5110" max="5112" width="14.26953125" style="311" customWidth="1"/>
    <col min="5113" max="5120" width="12.26953125" style="311"/>
    <col min="5121" max="5121" width="5.7265625" style="311" customWidth="1"/>
    <col min="5122" max="5123" width="38.81640625" style="311" customWidth="1"/>
    <col min="5124" max="5124" width="37.7265625" style="311" customWidth="1"/>
    <col min="5125" max="5362" width="9.1796875" style="311" customWidth="1"/>
    <col min="5363" max="5363" width="5.7265625" style="311" customWidth="1"/>
    <col min="5364" max="5365" width="21.7265625" style="311" customWidth="1"/>
    <col min="5366" max="5368" width="14.26953125" style="311" customWidth="1"/>
    <col min="5369" max="5376" width="12.26953125" style="311"/>
    <col min="5377" max="5377" width="5.7265625" style="311" customWidth="1"/>
    <col min="5378" max="5379" width="38.81640625" style="311" customWidth="1"/>
    <col min="5380" max="5380" width="37.7265625" style="311" customWidth="1"/>
    <col min="5381" max="5618" width="9.1796875" style="311" customWidth="1"/>
    <col min="5619" max="5619" width="5.7265625" style="311" customWidth="1"/>
    <col min="5620" max="5621" width="21.7265625" style="311" customWidth="1"/>
    <col min="5622" max="5624" width="14.26953125" style="311" customWidth="1"/>
    <col min="5625" max="5632" width="12.26953125" style="311"/>
    <col min="5633" max="5633" width="5.7265625" style="311" customWidth="1"/>
    <col min="5634" max="5635" width="38.81640625" style="311" customWidth="1"/>
    <col min="5636" max="5636" width="37.7265625" style="311" customWidth="1"/>
    <col min="5637" max="5874" width="9.1796875" style="311" customWidth="1"/>
    <col min="5875" max="5875" width="5.7265625" style="311" customWidth="1"/>
    <col min="5876" max="5877" width="21.7265625" style="311" customWidth="1"/>
    <col min="5878" max="5880" width="14.26953125" style="311" customWidth="1"/>
    <col min="5881" max="5888" width="12.26953125" style="311"/>
    <col min="5889" max="5889" width="5.7265625" style="311" customWidth="1"/>
    <col min="5890" max="5891" width="38.81640625" style="311" customWidth="1"/>
    <col min="5892" max="5892" width="37.7265625" style="311" customWidth="1"/>
    <col min="5893" max="6130" width="9.1796875" style="311" customWidth="1"/>
    <col min="6131" max="6131" width="5.7265625" style="311" customWidth="1"/>
    <col min="6132" max="6133" width="21.7265625" style="311" customWidth="1"/>
    <col min="6134" max="6136" width="14.26953125" style="311" customWidth="1"/>
    <col min="6137" max="6144" width="12.26953125" style="311"/>
    <col min="6145" max="6145" width="5.7265625" style="311" customWidth="1"/>
    <col min="6146" max="6147" width="38.81640625" style="311" customWidth="1"/>
    <col min="6148" max="6148" width="37.7265625" style="311" customWidth="1"/>
    <col min="6149" max="6386" width="9.1796875" style="311" customWidth="1"/>
    <col min="6387" max="6387" width="5.7265625" style="311" customWidth="1"/>
    <col min="6388" max="6389" width="21.7265625" style="311" customWidth="1"/>
    <col min="6390" max="6392" width="14.26953125" style="311" customWidth="1"/>
    <col min="6393" max="6400" width="12.26953125" style="311"/>
    <col min="6401" max="6401" width="5.7265625" style="311" customWidth="1"/>
    <col min="6402" max="6403" width="38.81640625" style="311" customWidth="1"/>
    <col min="6404" max="6404" width="37.7265625" style="311" customWidth="1"/>
    <col min="6405" max="6642" width="9.1796875" style="311" customWidth="1"/>
    <col min="6643" max="6643" width="5.7265625" style="311" customWidth="1"/>
    <col min="6644" max="6645" width="21.7265625" style="311" customWidth="1"/>
    <col min="6646" max="6648" width="14.26953125" style="311" customWidth="1"/>
    <col min="6649" max="6656" width="12.26953125" style="311"/>
    <col min="6657" max="6657" width="5.7265625" style="311" customWidth="1"/>
    <col min="6658" max="6659" width="38.81640625" style="311" customWidth="1"/>
    <col min="6660" max="6660" width="37.7265625" style="311" customWidth="1"/>
    <col min="6661" max="6898" width="9.1796875" style="311" customWidth="1"/>
    <col min="6899" max="6899" width="5.7265625" style="311" customWidth="1"/>
    <col min="6900" max="6901" width="21.7265625" style="311" customWidth="1"/>
    <col min="6902" max="6904" width="14.26953125" style="311" customWidth="1"/>
    <col min="6905" max="6912" width="12.26953125" style="311"/>
    <col min="6913" max="6913" width="5.7265625" style="311" customWidth="1"/>
    <col min="6914" max="6915" width="38.81640625" style="311" customWidth="1"/>
    <col min="6916" max="6916" width="37.7265625" style="311" customWidth="1"/>
    <col min="6917" max="7154" width="9.1796875" style="311" customWidth="1"/>
    <col min="7155" max="7155" width="5.7265625" style="311" customWidth="1"/>
    <col min="7156" max="7157" width="21.7265625" style="311" customWidth="1"/>
    <col min="7158" max="7160" width="14.26953125" style="311" customWidth="1"/>
    <col min="7161" max="7168" width="12.26953125" style="311"/>
    <col min="7169" max="7169" width="5.7265625" style="311" customWidth="1"/>
    <col min="7170" max="7171" width="38.81640625" style="311" customWidth="1"/>
    <col min="7172" max="7172" width="37.7265625" style="311" customWidth="1"/>
    <col min="7173" max="7410" width="9.1796875" style="311" customWidth="1"/>
    <col min="7411" max="7411" width="5.7265625" style="311" customWidth="1"/>
    <col min="7412" max="7413" width="21.7265625" style="311" customWidth="1"/>
    <col min="7414" max="7416" width="14.26953125" style="311" customWidth="1"/>
    <col min="7417" max="7424" width="12.26953125" style="311"/>
    <col min="7425" max="7425" width="5.7265625" style="311" customWidth="1"/>
    <col min="7426" max="7427" width="38.81640625" style="311" customWidth="1"/>
    <col min="7428" max="7428" width="37.7265625" style="311" customWidth="1"/>
    <col min="7429" max="7666" width="9.1796875" style="311" customWidth="1"/>
    <col min="7667" max="7667" width="5.7265625" style="311" customWidth="1"/>
    <col min="7668" max="7669" width="21.7265625" style="311" customWidth="1"/>
    <col min="7670" max="7672" width="14.26953125" style="311" customWidth="1"/>
    <col min="7673" max="7680" width="12.26953125" style="311"/>
    <col min="7681" max="7681" width="5.7265625" style="311" customWidth="1"/>
    <col min="7682" max="7683" width="38.81640625" style="311" customWidth="1"/>
    <col min="7684" max="7684" width="37.7265625" style="311" customWidth="1"/>
    <col min="7685" max="7922" width="9.1796875" style="311" customWidth="1"/>
    <col min="7923" max="7923" width="5.7265625" style="311" customWidth="1"/>
    <col min="7924" max="7925" width="21.7265625" style="311" customWidth="1"/>
    <col min="7926" max="7928" width="14.26953125" style="311" customWidth="1"/>
    <col min="7929" max="7936" width="12.26953125" style="311"/>
    <col min="7937" max="7937" width="5.7265625" style="311" customWidth="1"/>
    <col min="7938" max="7939" width="38.81640625" style="311" customWidth="1"/>
    <col min="7940" max="7940" width="37.7265625" style="311" customWidth="1"/>
    <col min="7941" max="8178" width="9.1796875" style="311" customWidth="1"/>
    <col min="8179" max="8179" width="5.7265625" style="311" customWidth="1"/>
    <col min="8180" max="8181" width="21.7265625" style="311" customWidth="1"/>
    <col min="8182" max="8184" width="14.26953125" style="311" customWidth="1"/>
    <col min="8185" max="8192" width="12.26953125" style="311"/>
    <col min="8193" max="8193" width="5.7265625" style="311" customWidth="1"/>
    <col min="8194" max="8195" width="38.81640625" style="311" customWidth="1"/>
    <col min="8196" max="8196" width="37.7265625" style="311" customWidth="1"/>
    <col min="8197" max="8434" width="9.1796875" style="311" customWidth="1"/>
    <col min="8435" max="8435" width="5.7265625" style="311" customWidth="1"/>
    <col min="8436" max="8437" width="21.7265625" style="311" customWidth="1"/>
    <col min="8438" max="8440" width="14.26953125" style="311" customWidth="1"/>
    <col min="8441" max="8448" width="12.26953125" style="311"/>
    <col min="8449" max="8449" width="5.7265625" style="311" customWidth="1"/>
    <col min="8450" max="8451" width="38.81640625" style="311" customWidth="1"/>
    <col min="8452" max="8452" width="37.7265625" style="311" customWidth="1"/>
    <col min="8453" max="8690" width="9.1796875" style="311" customWidth="1"/>
    <col min="8691" max="8691" width="5.7265625" style="311" customWidth="1"/>
    <col min="8692" max="8693" width="21.7265625" style="311" customWidth="1"/>
    <col min="8694" max="8696" width="14.26953125" style="311" customWidth="1"/>
    <col min="8697" max="8704" width="12.26953125" style="311"/>
    <col min="8705" max="8705" width="5.7265625" style="311" customWidth="1"/>
    <col min="8706" max="8707" width="38.81640625" style="311" customWidth="1"/>
    <col min="8708" max="8708" width="37.7265625" style="311" customWidth="1"/>
    <col min="8709" max="8946" width="9.1796875" style="311" customWidth="1"/>
    <col min="8947" max="8947" width="5.7265625" style="311" customWidth="1"/>
    <col min="8948" max="8949" width="21.7265625" style="311" customWidth="1"/>
    <col min="8950" max="8952" width="14.26953125" style="311" customWidth="1"/>
    <col min="8953" max="8960" width="12.26953125" style="311"/>
    <col min="8961" max="8961" width="5.7265625" style="311" customWidth="1"/>
    <col min="8962" max="8963" width="38.81640625" style="311" customWidth="1"/>
    <col min="8964" max="8964" width="37.7265625" style="311" customWidth="1"/>
    <col min="8965" max="9202" width="9.1796875" style="311" customWidth="1"/>
    <col min="9203" max="9203" width="5.7265625" style="311" customWidth="1"/>
    <col min="9204" max="9205" width="21.7265625" style="311" customWidth="1"/>
    <col min="9206" max="9208" width="14.26953125" style="311" customWidth="1"/>
    <col min="9209" max="9216" width="12.26953125" style="311"/>
    <col min="9217" max="9217" width="5.7265625" style="311" customWidth="1"/>
    <col min="9218" max="9219" width="38.81640625" style="311" customWidth="1"/>
    <col min="9220" max="9220" width="37.7265625" style="311" customWidth="1"/>
    <col min="9221" max="9458" width="9.1796875" style="311" customWidth="1"/>
    <col min="9459" max="9459" width="5.7265625" style="311" customWidth="1"/>
    <col min="9460" max="9461" width="21.7265625" style="311" customWidth="1"/>
    <col min="9462" max="9464" width="14.26953125" style="311" customWidth="1"/>
    <col min="9465" max="9472" width="12.26953125" style="311"/>
    <col min="9473" max="9473" width="5.7265625" style="311" customWidth="1"/>
    <col min="9474" max="9475" width="38.81640625" style="311" customWidth="1"/>
    <col min="9476" max="9476" width="37.7265625" style="311" customWidth="1"/>
    <col min="9477" max="9714" width="9.1796875" style="311" customWidth="1"/>
    <col min="9715" max="9715" width="5.7265625" style="311" customWidth="1"/>
    <col min="9716" max="9717" width="21.7265625" style="311" customWidth="1"/>
    <col min="9718" max="9720" width="14.26953125" style="311" customWidth="1"/>
    <col min="9721" max="9728" width="12.26953125" style="311"/>
    <col min="9729" max="9729" width="5.7265625" style="311" customWidth="1"/>
    <col min="9730" max="9731" width="38.81640625" style="311" customWidth="1"/>
    <col min="9732" max="9732" width="37.7265625" style="311" customWidth="1"/>
    <col min="9733" max="9970" width="9.1796875" style="311" customWidth="1"/>
    <col min="9971" max="9971" width="5.7265625" style="311" customWidth="1"/>
    <col min="9972" max="9973" width="21.7265625" style="311" customWidth="1"/>
    <col min="9974" max="9976" width="14.26953125" style="311" customWidth="1"/>
    <col min="9977" max="9984" width="12.26953125" style="311"/>
    <col min="9985" max="9985" width="5.7265625" style="311" customWidth="1"/>
    <col min="9986" max="9987" width="38.81640625" style="311" customWidth="1"/>
    <col min="9988" max="9988" width="37.7265625" style="311" customWidth="1"/>
    <col min="9989" max="10226" width="9.1796875" style="311" customWidth="1"/>
    <col min="10227" max="10227" width="5.7265625" style="311" customWidth="1"/>
    <col min="10228" max="10229" width="21.7265625" style="311" customWidth="1"/>
    <col min="10230" max="10232" width="14.26953125" style="311" customWidth="1"/>
    <col min="10233" max="10240" width="12.26953125" style="311"/>
    <col min="10241" max="10241" width="5.7265625" style="311" customWidth="1"/>
    <col min="10242" max="10243" width="38.81640625" style="311" customWidth="1"/>
    <col min="10244" max="10244" width="37.7265625" style="311" customWidth="1"/>
    <col min="10245" max="10482" width="9.1796875" style="311" customWidth="1"/>
    <col min="10483" max="10483" width="5.7265625" style="311" customWidth="1"/>
    <col min="10484" max="10485" width="21.7265625" style="311" customWidth="1"/>
    <col min="10486" max="10488" width="14.26953125" style="311" customWidth="1"/>
    <col min="10489" max="10496" width="12.26953125" style="311"/>
    <col min="10497" max="10497" width="5.7265625" style="311" customWidth="1"/>
    <col min="10498" max="10499" width="38.81640625" style="311" customWidth="1"/>
    <col min="10500" max="10500" width="37.7265625" style="311" customWidth="1"/>
    <col min="10501" max="10738" width="9.1796875" style="311" customWidth="1"/>
    <col min="10739" max="10739" width="5.7265625" style="311" customWidth="1"/>
    <col min="10740" max="10741" width="21.7265625" style="311" customWidth="1"/>
    <col min="10742" max="10744" width="14.26953125" style="311" customWidth="1"/>
    <col min="10745" max="10752" width="12.26953125" style="311"/>
    <col min="10753" max="10753" width="5.7265625" style="311" customWidth="1"/>
    <col min="10754" max="10755" width="38.81640625" style="311" customWidth="1"/>
    <col min="10756" max="10756" width="37.7265625" style="311" customWidth="1"/>
    <col min="10757" max="10994" width="9.1796875" style="311" customWidth="1"/>
    <col min="10995" max="10995" width="5.7265625" style="311" customWidth="1"/>
    <col min="10996" max="10997" width="21.7265625" style="311" customWidth="1"/>
    <col min="10998" max="11000" width="14.26953125" style="311" customWidth="1"/>
    <col min="11001" max="11008" width="12.26953125" style="311"/>
    <col min="11009" max="11009" width="5.7265625" style="311" customWidth="1"/>
    <col min="11010" max="11011" width="38.81640625" style="311" customWidth="1"/>
    <col min="11012" max="11012" width="37.7265625" style="311" customWidth="1"/>
    <col min="11013" max="11250" width="9.1796875" style="311" customWidth="1"/>
    <col min="11251" max="11251" width="5.7265625" style="311" customWidth="1"/>
    <col min="11252" max="11253" width="21.7265625" style="311" customWidth="1"/>
    <col min="11254" max="11256" width="14.26953125" style="311" customWidth="1"/>
    <col min="11257" max="11264" width="12.26953125" style="311"/>
    <col min="11265" max="11265" width="5.7265625" style="311" customWidth="1"/>
    <col min="11266" max="11267" width="38.81640625" style="311" customWidth="1"/>
    <col min="11268" max="11268" width="37.7265625" style="311" customWidth="1"/>
    <col min="11269" max="11506" width="9.1796875" style="311" customWidth="1"/>
    <col min="11507" max="11507" width="5.7265625" style="311" customWidth="1"/>
    <col min="11508" max="11509" width="21.7265625" style="311" customWidth="1"/>
    <col min="11510" max="11512" width="14.26953125" style="311" customWidth="1"/>
    <col min="11513" max="11520" width="12.26953125" style="311"/>
    <col min="11521" max="11521" width="5.7265625" style="311" customWidth="1"/>
    <col min="11522" max="11523" width="38.81640625" style="311" customWidth="1"/>
    <col min="11524" max="11524" width="37.7265625" style="311" customWidth="1"/>
    <col min="11525" max="11762" width="9.1796875" style="311" customWidth="1"/>
    <col min="11763" max="11763" width="5.7265625" style="311" customWidth="1"/>
    <col min="11764" max="11765" width="21.7265625" style="311" customWidth="1"/>
    <col min="11766" max="11768" width="14.26953125" style="311" customWidth="1"/>
    <col min="11769" max="11776" width="12.26953125" style="311"/>
    <col min="11777" max="11777" width="5.7265625" style="311" customWidth="1"/>
    <col min="11778" max="11779" width="38.81640625" style="311" customWidth="1"/>
    <col min="11780" max="11780" width="37.7265625" style="311" customWidth="1"/>
    <col min="11781" max="12018" width="9.1796875" style="311" customWidth="1"/>
    <col min="12019" max="12019" width="5.7265625" style="311" customWidth="1"/>
    <col min="12020" max="12021" width="21.7265625" style="311" customWidth="1"/>
    <col min="12022" max="12024" width="14.26953125" style="311" customWidth="1"/>
    <col min="12025" max="12032" width="12.26953125" style="311"/>
    <col min="12033" max="12033" width="5.7265625" style="311" customWidth="1"/>
    <col min="12034" max="12035" width="38.81640625" style="311" customWidth="1"/>
    <col min="12036" max="12036" width="37.7265625" style="311" customWidth="1"/>
    <col min="12037" max="12274" width="9.1796875" style="311" customWidth="1"/>
    <col min="12275" max="12275" width="5.7265625" style="311" customWidth="1"/>
    <col min="12276" max="12277" width="21.7265625" style="311" customWidth="1"/>
    <col min="12278" max="12280" width="14.26953125" style="311" customWidth="1"/>
    <col min="12281" max="12288" width="12.26953125" style="311"/>
    <col min="12289" max="12289" width="5.7265625" style="311" customWidth="1"/>
    <col min="12290" max="12291" width="38.81640625" style="311" customWidth="1"/>
    <col min="12292" max="12292" width="37.7265625" style="311" customWidth="1"/>
    <col min="12293" max="12530" width="9.1796875" style="311" customWidth="1"/>
    <col min="12531" max="12531" width="5.7265625" style="311" customWidth="1"/>
    <col min="12532" max="12533" width="21.7265625" style="311" customWidth="1"/>
    <col min="12534" max="12536" width="14.26953125" style="311" customWidth="1"/>
    <col min="12537" max="12544" width="12.26953125" style="311"/>
    <col min="12545" max="12545" width="5.7265625" style="311" customWidth="1"/>
    <col min="12546" max="12547" width="38.81640625" style="311" customWidth="1"/>
    <col min="12548" max="12548" width="37.7265625" style="311" customWidth="1"/>
    <col min="12549" max="12786" width="9.1796875" style="311" customWidth="1"/>
    <col min="12787" max="12787" width="5.7265625" style="311" customWidth="1"/>
    <col min="12788" max="12789" width="21.7265625" style="311" customWidth="1"/>
    <col min="12790" max="12792" width="14.26953125" style="311" customWidth="1"/>
    <col min="12793" max="12800" width="12.26953125" style="311"/>
    <col min="12801" max="12801" width="5.7265625" style="311" customWidth="1"/>
    <col min="12802" max="12803" width="38.81640625" style="311" customWidth="1"/>
    <col min="12804" max="12804" width="37.7265625" style="311" customWidth="1"/>
    <col min="12805" max="13042" width="9.1796875" style="311" customWidth="1"/>
    <col min="13043" max="13043" width="5.7265625" style="311" customWidth="1"/>
    <col min="13044" max="13045" width="21.7265625" style="311" customWidth="1"/>
    <col min="13046" max="13048" width="14.26953125" style="311" customWidth="1"/>
    <col min="13049" max="13056" width="12.26953125" style="311"/>
    <col min="13057" max="13057" width="5.7265625" style="311" customWidth="1"/>
    <col min="13058" max="13059" width="38.81640625" style="311" customWidth="1"/>
    <col min="13060" max="13060" width="37.7265625" style="311" customWidth="1"/>
    <col min="13061" max="13298" width="9.1796875" style="311" customWidth="1"/>
    <col min="13299" max="13299" width="5.7265625" style="311" customWidth="1"/>
    <col min="13300" max="13301" width="21.7265625" style="311" customWidth="1"/>
    <col min="13302" max="13304" width="14.26953125" style="311" customWidth="1"/>
    <col min="13305" max="13312" width="12.26953125" style="311"/>
    <col min="13313" max="13313" width="5.7265625" style="311" customWidth="1"/>
    <col min="13314" max="13315" width="38.81640625" style="311" customWidth="1"/>
    <col min="13316" max="13316" width="37.7265625" style="311" customWidth="1"/>
    <col min="13317" max="13554" width="9.1796875" style="311" customWidth="1"/>
    <col min="13555" max="13555" width="5.7265625" style="311" customWidth="1"/>
    <col min="13556" max="13557" width="21.7265625" style="311" customWidth="1"/>
    <col min="13558" max="13560" width="14.26953125" style="311" customWidth="1"/>
    <col min="13561" max="13568" width="12.26953125" style="311"/>
    <col min="13569" max="13569" width="5.7265625" style="311" customWidth="1"/>
    <col min="13570" max="13571" width="38.81640625" style="311" customWidth="1"/>
    <col min="13572" max="13572" width="37.7265625" style="311" customWidth="1"/>
    <col min="13573" max="13810" width="9.1796875" style="311" customWidth="1"/>
    <col min="13811" max="13811" width="5.7265625" style="311" customWidth="1"/>
    <col min="13812" max="13813" width="21.7265625" style="311" customWidth="1"/>
    <col min="13814" max="13816" width="14.26953125" style="311" customWidth="1"/>
    <col min="13817" max="13824" width="12.26953125" style="311"/>
    <col min="13825" max="13825" width="5.7265625" style="311" customWidth="1"/>
    <col min="13826" max="13827" width="38.81640625" style="311" customWidth="1"/>
    <col min="13828" max="13828" width="37.7265625" style="311" customWidth="1"/>
    <col min="13829" max="14066" width="9.1796875" style="311" customWidth="1"/>
    <col min="14067" max="14067" width="5.7265625" style="311" customWidth="1"/>
    <col min="14068" max="14069" width="21.7265625" style="311" customWidth="1"/>
    <col min="14070" max="14072" width="14.26953125" style="311" customWidth="1"/>
    <col min="14073" max="14080" width="12.26953125" style="311"/>
    <col min="14081" max="14081" width="5.7265625" style="311" customWidth="1"/>
    <col min="14082" max="14083" width="38.81640625" style="311" customWidth="1"/>
    <col min="14084" max="14084" width="37.7265625" style="311" customWidth="1"/>
    <col min="14085" max="14322" width="9.1796875" style="311" customWidth="1"/>
    <col min="14323" max="14323" width="5.7265625" style="311" customWidth="1"/>
    <col min="14324" max="14325" width="21.7265625" style="311" customWidth="1"/>
    <col min="14326" max="14328" width="14.26953125" style="311" customWidth="1"/>
    <col min="14329" max="14336" width="12.26953125" style="311"/>
    <col min="14337" max="14337" width="5.7265625" style="311" customWidth="1"/>
    <col min="14338" max="14339" width="38.81640625" style="311" customWidth="1"/>
    <col min="14340" max="14340" width="37.7265625" style="311" customWidth="1"/>
    <col min="14341" max="14578" width="9.1796875" style="311" customWidth="1"/>
    <col min="14579" max="14579" width="5.7265625" style="311" customWidth="1"/>
    <col min="14580" max="14581" width="21.7265625" style="311" customWidth="1"/>
    <col min="14582" max="14584" width="14.26953125" style="311" customWidth="1"/>
    <col min="14585" max="14592" width="12.26953125" style="311"/>
    <col min="14593" max="14593" width="5.7265625" style="311" customWidth="1"/>
    <col min="14594" max="14595" width="38.81640625" style="311" customWidth="1"/>
    <col min="14596" max="14596" width="37.7265625" style="311" customWidth="1"/>
    <col min="14597" max="14834" width="9.1796875" style="311" customWidth="1"/>
    <col min="14835" max="14835" width="5.7265625" style="311" customWidth="1"/>
    <col min="14836" max="14837" width="21.7265625" style="311" customWidth="1"/>
    <col min="14838" max="14840" width="14.26953125" style="311" customWidth="1"/>
    <col min="14841" max="14848" width="12.26953125" style="311"/>
    <col min="14849" max="14849" width="5.7265625" style="311" customWidth="1"/>
    <col min="14850" max="14851" width="38.81640625" style="311" customWidth="1"/>
    <col min="14852" max="14852" width="37.7265625" style="311" customWidth="1"/>
    <col min="14853" max="15090" width="9.1796875" style="311" customWidth="1"/>
    <col min="15091" max="15091" width="5.7265625" style="311" customWidth="1"/>
    <col min="15092" max="15093" width="21.7265625" style="311" customWidth="1"/>
    <col min="15094" max="15096" width="14.26953125" style="311" customWidth="1"/>
    <col min="15097" max="15104" width="12.26953125" style="311"/>
    <col min="15105" max="15105" width="5.7265625" style="311" customWidth="1"/>
    <col min="15106" max="15107" width="38.81640625" style="311" customWidth="1"/>
    <col min="15108" max="15108" width="37.7265625" style="311" customWidth="1"/>
    <col min="15109" max="15346" width="9.1796875" style="311" customWidth="1"/>
    <col min="15347" max="15347" width="5.7265625" style="311" customWidth="1"/>
    <col min="15348" max="15349" width="21.7265625" style="311" customWidth="1"/>
    <col min="15350" max="15352" width="14.26953125" style="311" customWidth="1"/>
    <col min="15353" max="15360" width="12.26953125" style="311"/>
    <col min="15361" max="15361" width="5.7265625" style="311" customWidth="1"/>
    <col min="15362" max="15363" width="38.81640625" style="311" customWidth="1"/>
    <col min="15364" max="15364" width="37.7265625" style="311" customWidth="1"/>
    <col min="15365" max="15602" width="9.1796875" style="311" customWidth="1"/>
    <col min="15603" max="15603" width="5.7265625" style="311" customWidth="1"/>
    <col min="15604" max="15605" width="21.7265625" style="311" customWidth="1"/>
    <col min="15606" max="15608" width="14.26953125" style="311" customWidth="1"/>
    <col min="15609" max="15616" width="12.26953125" style="311"/>
    <col min="15617" max="15617" width="5.7265625" style="311" customWidth="1"/>
    <col min="15618" max="15619" width="38.81640625" style="311" customWidth="1"/>
    <col min="15620" max="15620" width="37.7265625" style="311" customWidth="1"/>
    <col min="15621" max="15858" width="9.1796875" style="311" customWidth="1"/>
    <col min="15859" max="15859" width="5.7265625" style="311" customWidth="1"/>
    <col min="15860" max="15861" width="21.7265625" style="311" customWidth="1"/>
    <col min="15862" max="15864" width="14.26953125" style="311" customWidth="1"/>
    <col min="15865" max="15872" width="12.26953125" style="311"/>
    <col min="15873" max="15873" width="5.7265625" style="311" customWidth="1"/>
    <col min="15874" max="15875" width="38.81640625" style="311" customWidth="1"/>
    <col min="15876" max="15876" width="37.7265625" style="311" customWidth="1"/>
    <col min="15877" max="16114" width="9.1796875" style="311" customWidth="1"/>
    <col min="16115" max="16115" width="5.7265625" style="311" customWidth="1"/>
    <col min="16116" max="16117" width="21.7265625" style="311" customWidth="1"/>
    <col min="16118" max="16120" width="14.26953125" style="311" customWidth="1"/>
    <col min="16121" max="16128" width="12.26953125" style="311"/>
    <col min="16129" max="16129" width="5.7265625" style="311" customWidth="1"/>
    <col min="16130" max="16131" width="38.81640625" style="311" customWidth="1"/>
    <col min="16132" max="16132" width="37.7265625" style="311" customWidth="1"/>
    <col min="16133" max="16370" width="9.1796875" style="311" customWidth="1"/>
    <col min="16371" max="16371" width="5.7265625" style="311" customWidth="1"/>
    <col min="16372" max="16373" width="21.7265625" style="311" customWidth="1"/>
    <col min="16374" max="16376" width="14.26953125" style="311" customWidth="1"/>
    <col min="16377" max="16384" width="12.26953125" style="311"/>
  </cols>
  <sheetData>
    <row r="1" spans="1:256" s="1" customFormat="1" x14ac:dyDescent="0.35">
      <c r="A1" s="1" t="s">
        <v>745</v>
      </c>
    </row>
    <row r="2" spans="1:256" x14ac:dyDescent="0.35">
      <c r="A2" s="369" t="s">
        <v>58</v>
      </c>
      <c r="B2" s="369"/>
    </row>
    <row r="3" spans="1:256" s="370" customFormat="1" ht="22.5" customHeight="1" x14ac:dyDescent="0.35">
      <c r="A3" s="1646" t="s">
        <v>746</v>
      </c>
      <c r="B3" s="1646"/>
      <c r="C3" s="1646"/>
      <c r="D3" s="1646"/>
    </row>
    <row r="4" spans="1:256" s="370" customFormat="1" ht="15" customHeight="1" x14ac:dyDescent="0.35">
      <c r="A4" s="1646" t="s">
        <v>561</v>
      </c>
      <c r="B4" s="1646"/>
      <c r="C4" s="1646"/>
      <c r="D4" s="1646"/>
    </row>
    <row r="5" spans="1:256" s="370" customFormat="1" ht="15" customHeight="1" x14ac:dyDescent="0.35">
      <c r="B5" s="371" t="str">
        <f>'[6]1'!E6</f>
        <v>TAHUN</v>
      </c>
      <c r="C5" s="372">
        <v>2024</v>
      </c>
      <c r="D5" s="373"/>
    </row>
    <row r="6" spans="1:256" ht="15" customHeight="1" thickBot="1" x14ac:dyDescent="0.4">
      <c r="A6" s="310"/>
      <c r="B6" s="310"/>
      <c r="C6" s="310"/>
      <c r="D6" s="310"/>
    </row>
    <row r="7" spans="1:256" ht="45" customHeight="1" x14ac:dyDescent="0.35">
      <c r="A7" s="312" t="s">
        <v>5</v>
      </c>
      <c r="B7" s="312" t="s">
        <v>747</v>
      </c>
      <c r="C7" s="312" t="s">
        <v>609</v>
      </c>
      <c r="D7" s="313" t="s">
        <v>748</v>
      </c>
    </row>
    <row r="8" spans="1:256" ht="14.25" customHeight="1" x14ac:dyDescent="0.35">
      <c r="A8" s="314">
        <v>1</v>
      </c>
      <c r="B8" s="315">
        <v>2</v>
      </c>
      <c r="C8" s="315">
        <v>3</v>
      </c>
      <c r="D8" s="314">
        <v>4</v>
      </c>
      <c r="E8" s="316"/>
    </row>
    <row r="9" spans="1:256" s="321" customFormat="1" ht="15" customHeight="1" x14ac:dyDescent="0.3">
      <c r="A9" s="317">
        <v>1</v>
      </c>
      <c r="B9" s="318" t="s">
        <v>749</v>
      </c>
      <c r="C9" s="319" t="s">
        <v>642</v>
      </c>
      <c r="D9" s="374">
        <v>1243</v>
      </c>
      <c r="E9" s="311"/>
      <c r="F9" s="311"/>
      <c r="G9" s="320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1"/>
      <c r="CK9" s="311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1"/>
      <c r="CW9" s="311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1"/>
      <c r="DI9" s="311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1"/>
      <c r="DU9" s="311"/>
      <c r="DV9" s="311"/>
      <c r="DW9" s="311"/>
      <c r="DX9" s="311"/>
      <c r="DY9" s="311"/>
      <c r="DZ9" s="311"/>
      <c r="EA9" s="311"/>
      <c r="EB9" s="311"/>
      <c r="EC9" s="311"/>
      <c r="ED9" s="311"/>
      <c r="EE9" s="311"/>
      <c r="EF9" s="311"/>
      <c r="EG9" s="311"/>
      <c r="EH9" s="311"/>
      <c r="EI9" s="311"/>
      <c r="EJ9" s="311"/>
      <c r="EK9" s="311"/>
      <c r="EL9" s="311"/>
      <c r="EM9" s="311"/>
      <c r="EN9" s="311"/>
      <c r="EO9" s="311"/>
      <c r="EP9" s="311"/>
      <c r="EQ9" s="311"/>
      <c r="ER9" s="311"/>
      <c r="ES9" s="311"/>
      <c r="ET9" s="311"/>
      <c r="EU9" s="311"/>
      <c r="EV9" s="311"/>
      <c r="EW9" s="311"/>
      <c r="EX9" s="311"/>
      <c r="EY9" s="311"/>
      <c r="EZ9" s="311"/>
      <c r="FA9" s="311"/>
      <c r="FB9" s="311"/>
      <c r="FC9" s="311"/>
      <c r="FD9" s="311"/>
      <c r="FE9" s="311"/>
      <c r="FF9" s="311"/>
      <c r="FG9" s="311"/>
      <c r="FH9" s="311"/>
      <c r="FI9" s="311"/>
      <c r="FJ9" s="311"/>
      <c r="FK9" s="311"/>
      <c r="FL9" s="311"/>
      <c r="FM9" s="311"/>
      <c r="FN9" s="311"/>
      <c r="FO9" s="311"/>
      <c r="FP9" s="311"/>
      <c r="FQ9" s="311"/>
      <c r="FR9" s="311"/>
      <c r="FS9" s="311"/>
      <c r="FT9" s="311"/>
      <c r="FU9" s="311"/>
      <c r="FV9" s="311"/>
      <c r="FW9" s="311"/>
      <c r="FX9" s="311"/>
      <c r="FY9" s="311"/>
      <c r="FZ9" s="311"/>
      <c r="GA9" s="311"/>
      <c r="GB9" s="311"/>
      <c r="GC9" s="311"/>
      <c r="GD9" s="311"/>
      <c r="GE9" s="311"/>
      <c r="GF9" s="311"/>
      <c r="GG9" s="311"/>
      <c r="GH9" s="311"/>
      <c r="GI9" s="311"/>
      <c r="GJ9" s="311"/>
      <c r="GK9" s="311"/>
      <c r="GL9" s="311"/>
      <c r="GM9" s="311"/>
      <c r="GN9" s="311"/>
      <c r="GO9" s="311"/>
      <c r="GP9" s="311"/>
      <c r="GQ9" s="311"/>
      <c r="GR9" s="311"/>
      <c r="GS9" s="311"/>
      <c r="GT9" s="311"/>
      <c r="GU9" s="311"/>
      <c r="GV9" s="311"/>
      <c r="GW9" s="311"/>
      <c r="GX9" s="311"/>
      <c r="GY9" s="311"/>
      <c r="GZ9" s="311"/>
      <c r="HA9" s="311"/>
      <c r="HB9" s="311"/>
      <c r="HC9" s="311"/>
      <c r="HD9" s="311"/>
      <c r="HE9" s="311"/>
      <c r="HF9" s="311"/>
      <c r="HG9" s="311"/>
      <c r="HH9" s="311"/>
      <c r="HI9" s="311"/>
      <c r="HJ9" s="311"/>
      <c r="HK9" s="311"/>
      <c r="HL9" s="311"/>
      <c r="HM9" s="311"/>
      <c r="HN9" s="311"/>
      <c r="HO9" s="311"/>
      <c r="HP9" s="311"/>
      <c r="HQ9" s="311"/>
      <c r="HR9" s="311"/>
      <c r="HS9" s="311"/>
      <c r="HT9" s="311"/>
      <c r="HU9" s="311"/>
      <c r="HV9" s="311"/>
      <c r="HW9" s="311"/>
      <c r="HX9" s="311"/>
      <c r="HY9" s="311"/>
      <c r="HZ9" s="311"/>
      <c r="IA9" s="311"/>
      <c r="IB9" s="311"/>
      <c r="IC9" s="311"/>
      <c r="ID9" s="311"/>
      <c r="IE9" s="311"/>
      <c r="IF9" s="311"/>
      <c r="IG9" s="311"/>
      <c r="IH9" s="311"/>
      <c r="II9" s="311"/>
      <c r="IJ9" s="311"/>
      <c r="IK9" s="311"/>
      <c r="IL9" s="311"/>
      <c r="IM9" s="311"/>
      <c r="IN9" s="311"/>
      <c r="IO9" s="311"/>
      <c r="IP9" s="311"/>
      <c r="IQ9" s="311"/>
      <c r="IR9" s="311"/>
      <c r="IS9" s="311"/>
      <c r="IT9" s="311"/>
      <c r="IU9" s="311"/>
      <c r="IV9" s="311"/>
    </row>
    <row r="10" spans="1:256" s="324" customFormat="1" ht="15" customHeight="1" x14ac:dyDescent="0.25">
      <c r="A10" s="317">
        <v>2</v>
      </c>
      <c r="B10" s="322" t="s">
        <v>750</v>
      </c>
      <c r="C10" s="323" t="s">
        <v>642</v>
      </c>
      <c r="D10" s="375">
        <v>750</v>
      </c>
      <c r="E10" s="311"/>
      <c r="F10" s="311"/>
      <c r="G10" s="320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1"/>
      <c r="BA10" s="31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1"/>
      <c r="CK10" s="311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1"/>
      <c r="CW10" s="311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1"/>
      <c r="DI10" s="311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1"/>
      <c r="DU10" s="311"/>
      <c r="DV10" s="311"/>
      <c r="DW10" s="311"/>
      <c r="DX10" s="311"/>
      <c r="DY10" s="311"/>
      <c r="DZ10" s="311"/>
      <c r="EA10" s="311"/>
      <c r="EB10" s="311"/>
      <c r="EC10" s="311"/>
      <c r="ED10" s="311"/>
      <c r="EE10" s="311"/>
      <c r="EF10" s="311"/>
      <c r="EG10" s="311"/>
      <c r="EH10" s="311"/>
      <c r="EI10" s="311"/>
      <c r="EJ10" s="311"/>
      <c r="EK10" s="311"/>
      <c r="EL10" s="311"/>
      <c r="EM10" s="311"/>
      <c r="EN10" s="311"/>
      <c r="EO10" s="311"/>
      <c r="EP10" s="311"/>
      <c r="EQ10" s="311"/>
      <c r="ER10" s="311"/>
      <c r="ES10" s="311"/>
      <c r="ET10" s="311"/>
      <c r="EU10" s="311"/>
      <c r="EV10" s="311"/>
      <c r="EW10" s="311"/>
      <c r="EX10" s="311"/>
      <c r="EY10" s="311"/>
      <c r="EZ10" s="311"/>
      <c r="FA10" s="311"/>
      <c r="FB10" s="311"/>
      <c r="FC10" s="311"/>
      <c r="FD10" s="311"/>
      <c r="FE10" s="311"/>
      <c r="FF10" s="311"/>
      <c r="FG10" s="311"/>
      <c r="FH10" s="311"/>
      <c r="FI10" s="311"/>
      <c r="FJ10" s="311"/>
      <c r="FK10" s="311"/>
      <c r="FL10" s="311"/>
      <c r="FM10" s="311"/>
      <c r="FN10" s="311"/>
      <c r="FO10" s="311"/>
      <c r="FP10" s="311"/>
      <c r="FQ10" s="311"/>
      <c r="FR10" s="311"/>
      <c r="FS10" s="311"/>
      <c r="FT10" s="311"/>
      <c r="FU10" s="311"/>
      <c r="FV10" s="311"/>
      <c r="FW10" s="311"/>
      <c r="FX10" s="311"/>
      <c r="FY10" s="311"/>
      <c r="FZ10" s="311"/>
      <c r="GA10" s="311"/>
      <c r="GB10" s="311"/>
      <c r="GC10" s="311"/>
      <c r="GD10" s="311"/>
      <c r="GE10" s="311"/>
      <c r="GF10" s="311"/>
      <c r="GG10" s="311"/>
      <c r="GH10" s="311"/>
      <c r="GI10" s="311"/>
      <c r="GJ10" s="311"/>
      <c r="GK10" s="311"/>
      <c r="GL10" s="311"/>
      <c r="GM10" s="311"/>
      <c r="GN10" s="311"/>
      <c r="GO10" s="311"/>
      <c r="GP10" s="311"/>
      <c r="GQ10" s="311"/>
      <c r="GR10" s="311"/>
      <c r="GS10" s="311"/>
      <c r="GT10" s="311"/>
      <c r="GU10" s="311"/>
      <c r="GV10" s="311"/>
      <c r="GW10" s="311"/>
      <c r="GX10" s="311"/>
      <c r="GY10" s="311"/>
      <c r="GZ10" s="311"/>
      <c r="HA10" s="311"/>
      <c r="HB10" s="311"/>
      <c r="HC10" s="311"/>
      <c r="HD10" s="311"/>
      <c r="HE10" s="311"/>
      <c r="HF10" s="311"/>
      <c r="HG10" s="311"/>
      <c r="HH10" s="311"/>
      <c r="HI10" s="311"/>
      <c r="HJ10" s="311"/>
      <c r="HK10" s="311"/>
      <c r="HL10" s="311"/>
      <c r="HM10" s="311"/>
      <c r="HN10" s="311"/>
      <c r="HO10" s="311"/>
      <c r="HP10" s="311"/>
      <c r="HQ10" s="311"/>
      <c r="HR10" s="311"/>
      <c r="HS10" s="311"/>
      <c r="HT10" s="311"/>
      <c r="HU10" s="311"/>
      <c r="HV10" s="311"/>
      <c r="HW10" s="311"/>
      <c r="HX10" s="311"/>
      <c r="HY10" s="311"/>
      <c r="HZ10" s="311"/>
      <c r="IA10" s="311"/>
      <c r="IB10" s="311"/>
      <c r="IC10" s="311"/>
      <c r="ID10" s="311"/>
      <c r="IE10" s="311"/>
      <c r="IF10" s="311"/>
      <c r="IG10" s="311"/>
      <c r="IH10" s="311"/>
      <c r="II10" s="311"/>
      <c r="IJ10" s="311"/>
      <c r="IK10" s="311"/>
      <c r="IL10" s="311"/>
      <c r="IM10" s="311"/>
      <c r="IN10" s="311"/>
      <c r="IO10" s="311"/>
      <c r="IP10" s="311"/>
      <c r="IQ10" s="311"/>
      <c r="IR10" s="311"/>
      <c r="IS10" s="311"/>
      <c r="IT10" s="311"/>
      <c r="IU10" s="311"/>
      <c r="IV10" s="311"/>
    </row>
    <row r="11" spans="1:256" s="324" customFormat="1" ht="15" customHeight="1" x14ac:dyDescent="0.25">
      <c r="A11" s="317">
        <v>3</v>
      </c>
      <c r="B11" s="322" t="s">
        <v>751</v>
      </c>
      <c r="C11" s="323" t="s">
        <v>642</v>
      </c>
      <c r="D11" s="375">
        <v>1243</v>
      </c>
      <c r="E11" s="311"/>
      <c r="F11" s="311"/>
      <c r="G11" s="320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1"/>
      <c r="CW11" s="31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1"/>
      <c r="DI11" s="31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1"/>
      <c r="DU11" s="311"/>
      <c r="DV11" s="311"/>
      <c r="DW11" s="311"/>
      <c r="DX11" s="311"/>
      <c r="DY11" s="311"/>
      <c r="DZ11" s="311"/>
      <c r="EA11" s="311"/>
      <c r="EB11" s="311"/>
      <c r="EC11" s="311"/>
      <c r="ED11" s="311"/>
      <c r="EE11" s="311"/>
      <c r="EF11" s="311"/>
      <c r="EG11" s="311"/>
      <c r="EH11" s="311"/>
      <c r="EI11" s="311"/>
      <c r="EJ11" s="311"/>
      <c r="EK11" s="311"/>
      <c r="EL11" s="311"/>
      <c r="EM11" s="311"/>
      <c r="EN11" s="311"/>
      <c r="EO11" s="311"/>
      <c r="EP11" s="311"/>
      <c r="EQ11" s="311"/>
      <c r="ER11" s="311"/>
      <c r="ES11" s="311"/>
      <c r="ET11" s="311"/>
      <c r="EU11" s="311"/>
      <c r="EV11" s="311"/>
      <c r="EW11" s="311"/>
      <c r="EX11" s="311"/>
      <c r="EY11" s="311"/>
      <c r="EZ11" s="311"/>
      <c r="FA11" s="311"/>
      <c r="FB11" s="311"/>
      <c r="FC11" s="311"/>
      <c r="FD11" s="311"/>
      <c r="FE11" s="311"/>
      <c r="FF11" s="311"/>
      <c r="FG11" s="311"/>
      <c r="FH11" s="311"/>
      <c r="FI11" s="311"/>
      <c r="FJ11" s="311"/>
      <c r="FK11" s="311"/>
      <c r="FL11" s="311"/>
      <c r="FM11" s="311"/>
      <c r="FN11" s="311"/>
      <c r="FO11" s="311"/>
      <c r="FP11" s="311"/>
      <c r="FQ11" s="311"/>
      <c r="FR11" s="311"/>
      <c r="FS11" s="311"/>
      <c r="FT11" s="311"/>
      <c r="FU11" s="311"/>
      <c r="FV11" s="311"/>
      <c r="FW11" s="311"/>
      <c r="FX11" s="311"/>
      <c r="FY11" s="311"/>
      <c r="FZ11" s="311"/>
      <c r="GA11" s="311"/>
      <c r="GB11" s="311"/>
      <c r="GC11" s="311"/>
      <c r="GD11" s="311"/>
      <c r="GE11" s="311"/>
      <c r="GF11" s="311"/>
      <c r="GG11" s="311"/>
      <c r="GH11" s="311"/>
      <c r="GI11" s="311"/>
      <c r="GJ11" s="311"/>
      <c r="GK11" s="311"/>
      <c r="GL11" s="311"/>
      <c r="GM11" s="311"/>
      <c r="GN11" s="311"/>
      <c r="GO11" s="311"/>
      <c r="GP11" s="311"/>
      <c r="GQ11" s="311"/>
      <c r="GR11" s="311"/>
      <c r="GS11" s="311"/>
      <c r="GT11" s="311"/>
      <c r="GU11" s="311"/>
      <c r="GV11" s="311"/>
      <c r="GW11" s="311"/>
      <c r="GX11" s="311"/>
      <c r="GY11" s="311"/>
      <c r="GZ11" s="311"/>
      <c r="HA11" s="311"/>
      <c r="HB11" s="311"/>
      <c r="HC11" s="311"/>
      <c r="HD11" s="311"/>
      <c r="HE11" s="311"/>
      <c r="HF11" s="311"/>
      <c r="HG11" s="311"/>
      <c r="HH11" s="311"/>
      <c r="HI11" s="311"/>
      <c r="HJ11" s="311"/>
      <c r="HK11" s="311"/>
      <c r="HL11" s="311"/>
      <c r="HM11" s="311"/>
      <c r="HN11" s="311"/>
      <c r="HO11" s="311"/>
      <c r="HP11" s="311"/>
      <c r="HQ11" s="311"/>
      <c r="HR11" s="311"/>
      <c r="HS11" s="311"/>
      <c r="HT11" s="311"/>
      <c r="HU11" s="311"/>
      <c r="HV11" s="311"/>
      <c r="HW11" s="311"/>
      <c r="HX11" s="311"/>
      <c r="HY11" s="311"/>
      <c r="HZ11" s="311"/>
      <c r="IA11" s="311"/>
      <c r="IB11" s="311"/>
      <c r="IC11" s="311"/>
      <c r="ID11" s="311"/>
      <c r="IE11" s="311"/>
      <c r="IF11" s="311"/>
      <c r="IG11" s="311"/>
      <c r="IH11" s="311"/>
      <c r="II11" s="311"/>
      <c r="IJ11" s="311"/>
      <c r="IK11" s="311"/>
      <c r="IL11" s="311"/>
      <c r="IM11" s="311"/>
      <c r="IN11" s="311"/>
      <c r="IO11" s="311"/>
      <c r="IP11" s="311"/>
      <c r="IQ11" s="311"/>
      <c r="IR11" s="311"/>
      <c r="IS11" s="311"/>
      <c r="IT11" s="311"/>
      <c r="IU11" s="311"/>
      <c r="IV11" s="311"/>
    </row>
    <row r="12" spans="1:256" s="324" customFormat="1" ht="15" customHeight="1" x14ac:dyDescent="0.25">
      <c r="A12" s="317">
        <v>4</v>
      </c>
      <c r="B12" s="322" t="s">
        <v>752</v>
      </c>
      <c r="C12" s="323" t="s">
        <v>642</v>
      </c>
      <c r="D12" s="375">
        <v>1243</v>
      </c>
      <c r="E12" s="311"/>
      <c r="F12" s="311"/>
      <c r="G12" s="320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11"/>
      <c r="ID12" s="311"/>
      <c r="IE12" s="311"/>
      <c r="IF12" s="311"/>
      <c r="IG12" s="311"/>
      <c r="IH12" s="311"/>
      <c r="II12" s="311"/>
      <c r="IJ12" s="311"/>
      <c r="IK12" s="311"/>
      <c r="IL12" s="311"/>
      <c r="IM12" s="311"/>
      <c r="IN12" s="311"/>
      <c r="IO12" s="311"/>
      <c r="IP12" s="311"/>
      <c r="IQ12" s="311"/>
      <c r="IR12" s="311"/>
      <c r="IS12" s="311"/>
      <c r="IT12" s="311"/>
      <c r="IU12" s="311"/>
      <c r="IV12" s="311"/>
    </row>
    <row r="13" spans="1:256" s="324" customFormat="1" ht="15" customHeight="1" x14ac:dyDescent="0.25">
      <c r="A13" s="317">
        <v>5</v>
      </c>
      <c r="B13" s="322" t="s">
        <v>753</v>
      </c>
      <c r="C13" s="323" t="s">
        <v>754</v>
      </c>
      <c r="D13" s="375">
        <v>1243</v>
      </c>
      <c r="E13" s="311"/>
      <c r="F13" s="376"/>
      <c r="G13" s="320"/>
      <c r="H13" s="376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  <c r="EL13" s="311"/>
      <c r="EM13" s="311"/>
      <c r="EN13" s="311"/>
      <c r="EO13" s="311"/>
      <c r="EP13" s="311"/>
      <c r="EQ13" s="311"/>
      <c r="ER13" s="311"/>
      <c r="ES13" s="311"/>
      <c r="ET13" s="311"/>
      <c r="EU13" s="311"/>
      <c r="EV13" s="311"/>
      <c r="EW13" s="311"/>
      <c r="EX13" s="311"/>
      <c r="EY13" s="311"/>
      <c r="EZ13" s="311"/>
      <c r="FA13" s="311"/>
      <c r="FB13" s="311"/>
      <c r="FC13" s="311"/>
      <c r="FD13" s="311"/>
      <c r="FE13" s="311"/>
      <c r="FF13" s="311"/>
      <c r="FG13" s="311"/>
      <c r="FH13" s="311"/>
      <c r="FI13" s="311"/>
      <c r="FJ13" s="311"/>
      <c r="FK13" s="311"/>
      <c r="FL13" s="311"/>
      <c r="FM13" s="311"/>
      <c r="FN13" s="311"/>
      <c r="FO13" s="311"/>
      <c r="FP13" s="311"/>
      <c r="FQ13" s="311"/>
      <c r="FR13" s="311"/>
      <c r="FS13" s="311"/>
      <c r="FT13" s="311"/>
      <c r="FU13" s="311"/>
      <c r="FV13" s="311"/>
      <c r="FW13" s="311"/>
      <c r="FX13" s="311"/>
      <c r="FY13" s="311"/>
      <c r="FZ13" s="311"/>
      <c r="GA13" s="311"/>
      <c r="GB13" s="311"/>
      <c r="GC13" s="311"/>
      <c r="GD13" s="311"/>
      <c r="GE13" s="311"/>
      <c r="GF13" s="311"/>
      <c r="GG13" s="311"/>
      <c r="GH13" s="311"/>
      <c r="GI13" s="311"/>
      <c r="GJ13" s="311"/>
      <c r="GK13" s="311"/>
      <c r="GL13" s="311"/>
      <c r="GM13" s="311"/>
      <c r="GN13" s="311"/>
      <c r="GO13" s="311"/>
      <c r="GP13" s="311"/>
      <c r="GQ13" s="311"/>
      <c r="GR13" s="311"/>
      <c r="GS13" s="311"/>
      <c r="GT13" s="311"/>
      <c r="GU13" s="311"/>
      <c r="GV13" s="311"/>
      <c r="GW13" s="311"/>
      <c r="GX13" s="311"/>
      <c r="GY13" s="311"/>
      <c r="GZ13" s="311"/>
      <c r="HA13" s="311"/>
      <c r="HB13" s="311"/>
      <c r="HC13" s="311"/>
      <c r="HD13" s="311"/>
      <c r="HE13" s="311"/>
      <c r="HF13" s="311"/>
      <c r="HG13" s="311"/>
      <c r="HH13" s="311"/>
      <c r="HI13" s="311"/>
      <c r="HJ13" s="311"/>
      <c r="HK13" s="311"/>
      <c r="HL13" s="311"/>
      <c r="HM13" s="311"/>
      <c r="HN13" s="311"/>
      <c r="HO13" s="311"/>
      <c r="HP13" s="311"/>
      <c r="HQ13" s="311"/>
      <c r="HR13" s="311"/>
      <c r="HS13" s="311"/>
      <c r="HT13" s="311"/>
      <c r="HU13" s="311"/>
      <c r="HV13" s="311"/>
      <c r="HW13" s="311"/>
      <c r="HX13" s="311"/>
      <c r="HY13" s="311"/>
      <c r="HZ13" s="311"/>
      <c r="IA13" s="311"/>
      <c r="IB13" s="311"/>
      <c r="IC13" s="311"/>
      <c r="ID13" s="311"/>
      <c r="IE13" s="311"/>
      <c r="IF13" s="311"/>
      <c r="IG13" s="311"/>
      <c r="IH13" s="311"/>
      <c r="II13" s="311"/>
      <c r="IJ13" s="311"/>
      <c r="IK13" s="311"/>
      <c r="IL13" s="311"/>
      <c r="IM13" s="311"/>
      <c r="IN13" s="311"/>
      <c r="IO13" s="311"/>
      <c r="IP13" s="311"/>
      <c r="IQ13" s="311"/>
      <c r="IR13" s="311"/>
      <c r="IS13" s="311"/>
      <c r="IT13" s="311"/>
      <c r="IU13" s="311"/>
      <c r="IV13" s="311"/>
    </row>
    <row r="14" spans="1:256" s="324" customFormat="1" ht="17.149999999999999" customHeight="1" x14ac:dyDescent="0.25">
      <c r="A14" s="1647" t="s">
        <v>755</v>
      </c>
      <c r="B14" s="1648"/>
      <c r="C14" s="1649"/>
      <c r="D14" s="256">
        <v>6</v>
      </c>
      <c r="E14" s="311"/>
      <c r="F14" s="311"/>
      <c r="G14" s="320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1"/>
      <c r="CW14" s="311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1"/>
      <c r="DI14" s="311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1"/>
      <c r="DU14" s="311"/>
      <c r="DV14" s="311"/>
      <c r="DW14" s="311"/>
      <c r="DX14" s="311"/>
      <c r="DY14" s="311"/>
      <c r="DZ14" s="311"/>
      <c r="EA14" s="311"/>
      <c r="EB14" s="311"/>
      <c r="EC14" s="311"/>
      <c r="ED14" s="311"/>
      <c r="EE14" s="311"/>
      <c r="EF14" s="311"/>
      <c r="EG14" s="311"/>
      <c r="EH14" s="311"/>
      <c r="EI14" s="311"/>
      <c r="EJ14" s="311"/>
      <c r="EK14" s="311"/>
      <c r="EL14" s="311"/>
      <c r="EM14" s="311"/>
      <c r="EN14" s="311"/>
      <c r="EO14" s="311"/>
      <c r="EP14" s="311"/>
      <c r="EQ14" s="311"/>
      <c r="ER14" s="311"/>
      <c r="ES14" s="311"/>
      <c r="ET14" s="311"/>
      <c r="EU14" s="311"/>
      <c r="EV14" s="311"/>
      <c r="EW14" s="311"/>
      <c r="EX14" s="311"/>
      <c r="EY14" s="311"/>
      <c r="EZ14" s="311"/>
      <c r="FA14" s="311"/>
      <c r="FB14" s="311"/>
      <c r="FC14" s="311"/>
      <c r="FD14" s="311"/>
      <c r="FE14" s="311"/>
      <c r="FF14" s="311"/>
      <c r="FG14" s="311"/>
      <c r="FH14" s="311"/>
      <c r="FI14" s="311"/>
      <c r="FJ14" s="311"/>
      <c r="FK14" s="311"/>
      <c r="FL14" s="311"/>
      <c r="FM14" s="311"/>
      <c r="FN14" s="311"/>
      <c r="FO14" s="311"/>
      <c r="FP14" s="311"/>
      <c r="FQ14" s="311"/>
      <c r="FR14" s="311"/>
      <c r="FS14" s="311"/>
      <c r="FT14" s="311"/>
      <c r="FU14" s="311"/>
      <c r="FV14" s="311"/>
      <c r="FW14" s="311"/>
      <c r="FX14" s="311"/>
      <c r="FY14" s="311"/>
      <c r="FZ14" s="311"/>
      <c r="GA14" s="311"/>
      <c r="GB14" s="311"/>
      <c r="GC14" s="311"/>
      <c r="GD14" s="311"/>
      <c r="GE14" s="311"/>
      <c r="GF14" s="311"/>
      <c r="GG14" s="311"/>
      <c r="GH14" s="311"/>
      <c r="GI14" s="311"/>
      <c r="GJ14" s="311"/>
      <c r="GK14" s="311"/>
      <c r="GL14" s="311"/>
      <c r="GM14" s="311"/>
      <c r="GN14" s="311"/>
      <c r="GO14" s="311"/>
      <c r="GP14" s="311"/>
      <c r="GQ14" s="311"/>
      <c r="GR14" s="311"/>
      <c r="GS14" s="311"/>
      <c r="GT14" s="311"/>
      <c r="GU14" s="311"/>
      <c r="GV14" s="311"/>
      <c r="GW14" s="311"/>
      <c r="GX14" s="311"/>
      <c r="GY14" s="311"/>
      <c r="GZ14" s="311"/>
      <c r="HA14" s="311"/>
      <c r="HB14" s="311"/>
      <c r="HC14" s="311"/>
      <c r="HD14" s="311"/>
      <c r="HE14" s="311"/>
      <c r="HF14" s="311"/>
      <c r="HG14" s="311"/>
      <c r="HH14" s="311"/>
      <c r="HI14" s="311"/>
      <c r="HJ14" s="311"/>
      <c r="HK14" s="311"/>
      <c r="HL14" s="311"/>
      <c r="HM14" s="311"/>
      <c r="HN14" s="311"/>
      <c r="HO14" s="311"/>
      <c r="HP14" s="311"/>
      <c r="HQ14" s="311"/>
      <c r="HR14" s="311"/>
      <c r="HS14" s="311"/>
      <c r="HT14" s="311"/>
      <c r="HU14" s="311"/>
      <c r="HV14" s="311"/>
      <c r="HW14" s="311"/>
      <c r="HX14" s="311"/>
      <c r="HY14" s="311"/>
      <c r="HZ14" s="311"/>
      <c r="IA14" s="311"/>
      <c r="IB14" s="311"/>
      <c r="IC14" s="311"/>
      <c r="ID14" s="311"/>
      <c r="IE14" s="311"/>
      <c r="IF14" s="311"/>
      <c r="IG14" s="311"/>
      <c r="IH14" s="311"/>
      <c r="II14" s="311"/>
      <c r="IJ14" s="311"/>
      <c r="IK14" s="311"/>
      <c r="IL14" s="311"/>
      <c r="IM14" s="311"/>
      <c r="IN14" s="311"/>
      <c r="IO14" s="311"/>
      <c r="IP14" s="311"/>
      <c r="IQ14" s="311"/>
      <c r="IR14" s="311"/>
      <c r="IS14" s="311"/>
      <c r="IT14" s="311"/>
      <c r="IU14" s="311"/>
      <c r="IV14" s="311"/>
    </row>
    <row r="15" spans="1:256" s="324" customFormat="1" ht="17.149999999999999" customHeight="1" thickBot="1" x14ac:dyDescent="0.3">
      <c r="A15" s="1643" t="s">
        <v>756</v>
      </c>
      <c r="B15" s="1644"/>
      <c r="C15" s="1645"/>
      <c r="D15" s="325">
        <f>COUNTIF(D9:D13,"V")/COUNTA(D9:D13)</f>
        <v>0</v>
      </c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1"/>
      <c r="CK15" s="311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1"/>
      <c r="CW15" s="311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1"/>
      <c r="DI15" s="311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1"/>
      <c r="DU15" s="311"/>
      <c r="DV15" s="311"/>
      <c r="DW15" s="311"/>
      <c r="DX15" s="311"/>
      <c r="DY15" s="311"/>
      <c r="DZ15" s="311"/>
      <c r="EA15" s="311"/>
      <c r="EB15" s="311"/>
      <c r="EC15" s="311"/>
      <c r="ED15" s="311"/>
      <c r="EE15" s="311"/>
      <c r="EF15" s="311"/>
      <c r="EG15" s="311"/>
      <c r="EH15" s="311"/>
      <c r="EI15" s="311"/>
      <c r="EJ15" s="311"/>
      <c r="EK15" s="311"/>
      <c r="EL15" s="311"/>
      <c r="EM15" s="311"/>
      <c r="EN15" s="311"/>
      <c r="EO15" s="311"/>
      <c r="EP15" s="311"/>
      <c r="EQ15" s="311"/>
      <c r="ER15" s="311"/>
      <c r="ES15" s="311"/>
      <c r="ET15" s="311"/>
      <c r="EU15" s="311"/>
      <c r="EV15" s="311"/>
      <c r="EW15" s="311"/>
      <c r="EX15" s="311"/>
      <c r="EY15" s="311"/>
      <c r="EZ15" s="311"/>
      <c r="FA15" s="311"/>
      <c r="FB15" s="311"/>
      <c r="FC15" s="311"/>
      <c r="FD15" s="311"/>
      <c r="FE15" s="311"/>
      <c r="FF15" s="311"/>
      <c r="FG15" s="311"/>
      <c r="FH15" s="311"/>
      <c r="FI15" s="311"/>
      <c r="FJ15" s="311"/>
      <c r="FK15" s="311"/>
      <c r="FL15" s="311"/>
      <c r="FM15" s="311"/>
      <c r="FN15" s="311"/>
      <c r="FO15" s="311"/>
      <c r="FP15" s="311"/>
      <c r="FQ15" s="311"/>
      <c r="FR15" s="311"/>
      <c r="FS15" s="311"/>
      <c r="FT15" s="311"/>
      <c r="FU15" s="311"/>
      <c r="FV15" s="311"/>
      <c r="FW15" s="311"/>
      <c r="FX15" s="311"/>
      <c r="FY15" s="311"/>
      <c r="FZ15" s="311"/>
      <c r="GA15" s="311"/>
      <c r="GB15" s="311"/>
      <c r="GC15" s="311"/>
      <c r="GD15" s="311"/>
      <c r="GE15" s="311"/>
      <c r="GF15" s="311"/>
      <c r="GG15" s="311"/>
      <c r="GH15" s="311"/>
      <c r="GI15" s="311"/>
      <c r="GJ15" s="311"/>
      <c r="GK15" s="311"/>
      <c r="GL15" s="311"/>
      <c r="GM15" s="311"/>
      <c r="GN15" s="311"/>
      <c r="GO15" s="311"/>
      <c r="GP15" s="311"/>
      <c r="GQ15" s="311"/>
      <c r="GR15" s="311"/>
      <c r="GS15" s="311"/>
      <c r="GT15" s="311"/>
      <c r="GU15" s="311"/>
      <c r="GV15" s="311"/>
      <c r="GW15" s="311"/>
      <c r="GX15" s="311"/>
      <c r="GY15" s="311"/>
      <c r="GZ15" s="311"/>
      <c r="HA15" s="311"/>
      <c r="HB15" s="311"/>
      <c r="HC15" s="311"/>
      <c r="HD15" s="311"/>
      <c r="HE15" s="311"/>
      <c r="HF15" s="311"/>
      <c r="HG15" s="311"/>
      <c r="HH15" s="311"/>
      <c r="HI15" s="311"/>
      <c r="HJ15" s="311"/>
      <c r="HK15" s="311"/>
      <c r="HL15" s="311"/>
      <c r="HM15" s="311"/>
      <c r="HN15" s="311"/>
      <c r="HO15" s="311"/>
      <c r="HP15" s="311"/>
      <c r="HQ15" s="311"/>
      <c r="HR15" s="311"/>
      <c r="HS15" s="311"/>
      <c r="HT15" s="311"/>
      <c r="HU15" s="311"/>
      <c r="HV15" s="311"/>
      <c r="HW15" s="311"/>
      <c r="HX15" s="311"/>
      <c r="HY15" s="311"/>
      <c r="HZ15" s="311"/>
      <c r="IA15" s="311"/>
      <c r="IB15" s="311"/>
      <c r="IC15" s="311"/>
      <c r="ID15" s="311"/>
      <c r="IE15" s="311"/>
      <c r="IF15" s="311"/>
      <c r="IG15" s="311"/>
      <c r="IH15" s="311"/>
      <c r="II15" s="311"/>
      <c r="IJ15" s="311"/>
      <c r="IK15" s="311"/>
      <c r="IL15" s="311"/>
      <c r="IM15" s="311"/>
      <c r="IN15" s="311"/>
      <c r="IO15" s="311"/>
      <c r="IP15" s="311"/>
      <c r="IQ15" s="311"/>
      <c r="IR15" s="311"/>
      <c r="IS15" s="311"/>
      <c r="IT15" s="311"/>
      <c r="IU15" s="311"/>
      <c r="IV15" s="311"/>
    </row>
    <row r="16" spans="1:256" s="324" customFormat="1" ht="17.149999999999999" customHeight="1" x14ac:dyDescent="0.25">
      <c r="A16" s="311"/>
      <c r="B16" s="311"/>
      <c r="C16" s="326"/>
      <c r="D16" s="304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1"/>
      <c r="CW16" s="31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1"/>
      <c r="DI16" s="31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1"/>
      <c r="DU16" s="311"/>
      <c r="DV16" s="311"/>
      <c r="DW16" s="311"/>
      <c r="DX16" s="311"/>
      <c r="DY16" s="311"/>
      <c r="DZ16" s="311"/>
      <c r="EA16" s="311"/>
      <c r="EB16" s="311"/>
      <c r="EC16" s="311"/>
      <c r="ED16" s="311"/>
      <c r="EE16" s="311"/>
      <c r="EF16" s="311"/>
      <c r="EG16" s="311"/>
      <c r="EH16" s="311"/>
      <c r="EI16" s="311"/>
      <c r="EJ16" s="311"/>
      <c r="EK16" s="311"/>
      <c r="EL16" s="311"/>
      <c r="EM16" s="311"/>
      <c r="EN16" s="311"/>
      <c r="EO16" s="311"/>
      <c r="EP16" s="311"/>
      <c r="EQ16" s="311"/>
      <c r="ER16" s="311"/>
      <c r="ES16" s="311"/>
      <c r="ET16" s="311"/>
      <c r="EU16" s="311"/>
      <c r="EV16" s="311"/>
      <c r="EW16" s="311"/>
      <c r="EX16" s="311"/>
      <c r="EY16" s="311"/>
      <c r="EZ16" s="311"/>
      <c r="FA16" s="311"/>
      <c r="FB16" s="311"/>
      <c r="FC16" s="311"/>
      <c r="FD16" s="311"/>
      <c r="FE16" s="311"/>
      <c r="FF16" s="311"/>
      <c r="FG16" s="311"/>
      <c r="FH16" s="311"/>
      <c r="FI16" s="311"/>
      <c r="FJ16" s="311"/>
      <c r="FK16" s="311"/>
      <c r="FL16" s="311"/>
      <c r="FM16" s="311"/>
      <c r="FN16" s="311"/>
      <c r="FO16" s="311"/>
      <c r="FP16" s="311"/>
      <c r="FQ16" s="311"/>
      <c r="FR16" s="311"/>
      <c r="FS16" s="311"/>
      <c r="FT16" s="311"/>
      <c r="FU16" s="311"/>
      <c r="FV16" s="311"/>
      <c r="FW16" s="311"/>
      <c r="FX16" s="311"/>
      <c r="FY16" s="311"/>
      <c r="FZ16" s="311"/>
      <c r="GA16" s="311"/>
      <c r="GB16" s="311"/>
      <c r="GC16" s="311"/>
      <c r="GD16" s="311"/>
      <c r="GE16" s="311"/>
      <c r="GF16" s="311"/>
      <c r="GG16" s="311"/>
      <c r="GH16" s="311"/>
      <c r="GI16" s="311"/>
      <c r="GJ16" s="311"/>
      <c r="GK16" s="311"/>
      <c r="GL16" s="311"/>
      <c r="GM16" s="311"/>
      <c r="GN16" s="311"/>
      <c r="GO16" s="311"/>
      <c r="GP16" s="311"/>
      <c r="GQ16" s="311"/>
      <c r="GR16" s="311"/>
      <c r="GS16" s="311"/>
      <c r="GT16" s="311"/>
      <c r="GU16" s="311"/>
      <c r="GV16" s="311"/>
      <c r="GW16" s="311"/>
      <c r="GX16" s="311"/>
      <c r="GY16" s="311"/>
      <c r="GZ16" s="311"/>
      <c r="HA16" s="311"/>
      <c r="HB16" s="311"/>
      <c r="HC16" s="311"/>
      <c r="HD16" s="311"/>
      <c r="HE16" s="311"/>
      <c r="HF16" s="311"/>
      <c r="HG16" s="311"/>
      <c r="HH16" s="311"/>
      <c r="HI16" s="311"/>
      <c r="HJ16" s="311"/>
      <c r="HK16" s="311"/>
      <c r="HL16" s="311"/>
      <c r="HM16" s="311"/>
      <c r="HN16" s="311"/>
      <c r="HO16" s="311"/>
      <c r="HP16" s="311"/>
      <c r="HQ16" s="311"/>
      <c r="HR16" s="311"/>
      <c r="HS16" s="311"/>
      <c r="HT16" s="311"/>
      <c r="HU16" s="311"/>
      <c r="HV16" s="311"/>
      <c r="HW16" s="311"/>
      <c r="HX16" s="311"/>
      <c r="HY16" s="311"/>
      <c r="HZ16" s="311"/>
      <c r="IA16" s="311"/>
      <c r="IB16" s="311"/>
      <c r="IC16" s="311"/>
      <c r="ID16" s="311"/>
      <c r="IE16" s="311"/>
      <c r="IF16" s="311"/>
      <c r="IG16" s="311"/>
      <c r="IH16" s="311"/>
      <c r="II16" s="311"/>
      <c r="IJ16" s="311"/>
      <c r="IK16" s="311"/>
      <c r="IL16" s="311"/>
      <c r="IM16" s="311"/>
      <c r="IN16" s="311"/>
      <c r="IO16" s="311"/>
      <c r="IP16" s="311"/>
      <c r="IQ16" s="311"/>
      <c r="IR16" s="311"/>
      <c r="IS16" s="311"/>
      <c r="IT16" s="311"/>
      <c r="IU16" s="311"/>
      <c r="IV16" s="311"/>
    </row>
    <row r="17" spans="1:256" s="324" customFormat="1" ht="17.149999999999999" customHeight="1" x14ac:dyDescent="0.25">
      <c r="A17" s="327" t="s">
        <v>757</v>
      </c>
      <c r="B17" s="327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1"/>
      <c r="BA17" s="31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1"/>
      <c r="CK17" s="311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1"/>
      <c r="CW17" s="311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1"/>
      <c r="DI17" s="311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1"/>
      <c r="DU17" s="311"/>
      <c r="DV17" s="311"/>
      <c r="DW17" s="311"/>
      <c r="DX17" s="311"/>
      <c r="DY17" s="311"/>
      <c r="DZ17" s="311"/>
      <c r="EA17" s="311"/>
      <c r="EB17" s="311"/>
      <c r="EC17" s="311"/>
      <c r="ED17" s="311"/>
      <c r="EE17" s="311"/>
      <c r="EF17" s="311"/>
      <c r="EG17" s="311"/>
      <c r="EH17" s="311"/>
      <c r="EI17" s="311"/>
      <c r="EJ17" s="311"/>
      <c r="EK17" s="311"/>
      <c r="EL17" s="311"/>
      <c r="EM17" s="311"/>
      <c r="EN17" s="311"/>
      <c r="EO17" s="311"/>
      <c r="EP17" s="311"/>
      <c r="EQ17" s="311"/>
      <c r="ER17" s="311"/>
      <c r="ES17" s="311"/>
      <c r="ET17" s="311"/>
      <c r="EU17" s="311"/>
      <c r="EV17" s="311"/>
      <c r="EW17" s="311"/>
      <c r="EX17" s="311"/>
      <c r="EY17" s="311"/>
      <c r="EZ17" s="311"/>
      <c r="FA17" s="311"/>
      <c r="FB17" s="311"/>
      <c r="FC17" s="311"/>
      <c r="FD17" s="311"/>
      <c r="FE17" s="311"/>
      <c r="FF17" s="311"/>
      <c r="FG17" s="311"/>
      <c r="FH17" s="311"/>
      <c r="FI17" s="311"/>
      <c r="FJ17" s="311"/>
      <c r="FK17" s="311"/>
      <c r="FL17" s="311"/>
      <c r="FM17" s="311"/>
      <c r="FN17" s="311"/>
      <c r="FO17" s="311"/>
      <c r="FP17" s="311"/>
      <c r="FQ17" s="311"/>
      <c r="FR17" s="311"/>
      <c r="FS17" s="311"/>
      <c r="FT17" s="311"/>
      <c r="FU17" s="311"/>
      <c r="FV17" s="311"/>
      <c r="FW17" s="311"/>
      <c r="FX17" s="311"/>
      <c r="FY17" s="311"/>
      <c r="FZ17" s="311"/>
      <c r="GA17" s="311"/>
      <c r="GB17" s="311"/>
      <c r="GC17" s="311"/>
      <c r="GD17" s="311"/>
      <c r="GE17" s="311"/>
      <c r="GF17" s="311"/>
      <c r="GG17" s="311"/>
      <c r="GH17" s="311"/>
      <c r="GI17" s="311"/>
      <c r="GJ17" s="311"/>
      <c r="GK17" s="311"/>
      <c r="GL17" s="311"/>
      <c r="GM17" s="311"/>
      <c r="GN17" s="311"/>
      <c r="GO17" s="311"/>
      <c r="GP17" s="311"/>
      <c r="GQ17" s="311"/>
      <c r="GR17" s="311"/>
      <c r="GS17" s="311"/>
      <c r="GT17" s="311"/>
      <c r="GU17" s="311"/>
      <c r="GV17" s="311"/>
      <c r="GW17" s="311"/>
      <c r="GX17" s="311"/>
      <c r="GY17" s="311"/>
      <c r="GZ17" s="311"/>
      <c r="HA17" s="311"/>
      <c r="HB17" s="311"/>
      <c r="HC17" s="311"/>
      <c r="HD17" s="311"/>
      <c r="HE17" s="311"/>
      <c r="HF17" s="311"/>
      <c r="HG17" s="311"/>
      <c r="HH17" s="311"/>
      <c r="HI17" s="311"/>
      <c r="HJ17" s="311"/>
      <c r="HK17" s="311"/>
      <c r="HL17" s="311"/>
      <c r="HM17" s="311"/>
      <c r="HN17" s="311"/>
      <c r="HO17" s="311"/>
      <c r="HP17" s="311"/>
      <c r="HQ17" s="311"/>
      <c r="HR17" s="311"/>
      <c r="HS17" s="311"/>
      <c r="HT17" s="311"/>
      <c r="HU17" s="311"/>
      <c r="HV17" s="311"/>
      <c r="HW17" s="311"/>
      <c r="HX17" s="311"/>
      <c r="HY17" s="311"/>
      <c r="HZ17" s="311"/>
      <c r="IA17" s="311"/>
      <c r="IB17" s="311"/>
      <c r="IC17" s="311"/>
      <c r="ID17" s="311"/>
      <c r="IE17" s="311"/>
      <c r="IF17" s="311"/>
      <c r="IG17" s="311"/>
      <c r="IH17" s="311"/>
      <c r="II17" s="311"/>
      <c r="IJ17" s="311"/>
      <c r="IK17" s="311"/>
      <c r="IL17" s="311"/>
      <c r="IM17" s="311"/>
      <c r="IN17" s="311"/>
      <c r="IO17" s="311"/>
      <c r="IP17" s="311"/>
      <c r="IQ17" s="311"/>
      <c r="IR17" s="311"/>
      <c r="IS17" s="311"/>
      <c r="IT17" s="311"/>
      <c r="IU17" s="311"/>
      <c r="IV17" s="311"/>
    </row>
    <row r="18" spans="1:256" s="324" customFormat="1" ht="17.149999999999999" customHeight="1" x14ac:dyDescent="0.25">
      <c r="A18" s="328" t="s">
        <v>758</v>
      </c>
      <c r="B18" s="327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  <c r="AD18" s="311"/>
      <c r="AE18" s="311"/>
      <c r="AF18" s="311"/>
      <c r="AG18" s="311"/>
      <c r="AH18" s="311"/>
      <c r="AI18" s="311"/>
      <c r="AJ18" s="311"/>
      <c r="AK18" s="311"/>
      <c r="AL18" s="311"/>
      <c r="AM18" s="311"/>
      <c r="AN18" s="311"/>
      <c r="AO18" s="311"/>
      <c r="AP18" s="311"/>
      <c r="AQ18" s="311"/>
      <c r="AR18" s="311"/>
      <c r="AS18" s="311"/>
      <c r="AT18" s="311"/>
      <c r="AU18" s="311"/>
      <c r="AV18" s="311"/>
      <c r="AW18" s="311"/>
      <c r="AX18" s="311"/>
      <c r="AY18" s="311"/>
      <c r="AZ18" s="311"/>
      <c r="BA18" s="311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1"/>
      <c r="BM18" s="311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/>
      <c r="BX18" s="311"/>
      <c r="BY18" s="311"/>
      <c r="BZ18" s="311"/>
      <c r="CA18" s="311"/>
      <c r="CB18" s="311"/>
      <c r="CC18" s="311"/>
      <c r="CD18" s="311"/>
      <c r="CE18" s="311"/>
      <c r="CF18" s="311"/>
      <c r="CG18" s="311"/>
      <c r="CH18" s="311"/>
      <c r="CI18" s="311"/>
      <c r="CJ18" s="311"/>
      <c r="CK18" s="311"/>
      <c r="CL18" s="311"/>
      <c r="CM18" s="311"/>
      <c r="CN18" s="311"/>
      <c r="CO18" s="311"/>
      <c r="CP18" s="311"/>
      <c r="CQ18" s="311"/>
      <c r="CR18" s="311"/>
      <c r="CS18" s="311"/>
      <c r="CT18" s="311"/>
      <c r="CU18" s="311"/>
      <c r="CV18" s="311"/>
      <c r="CW18" s="311"/>
      <c r="CX18" s="311"/>
      <c r="CY18" s="311"/>
      <c r="CZ18" s="311"/>
      <c r="DA18" s="311"/>
      <c r="DB18" s="311"/>
      <c r="DC18" s="311"/>
      <c r="DD18" s="311"/>
      <c r="DE18" s="311"/>
      <c r="DF18" s="311"/>
      <c r="DG18" s="311"/>
      <c r="DH18" s="311"/>
      <c r="DI18" s="311"/>
      <c r="DJ18" s="311"/>
      <c r="DK18" s="311"/>
      <c r="DL18" s="311"/>
      <c r="DM18" s="311"/>
      <c r="DN18" s="311"/>
      <c r="DO18" s="311"/>
      <c r="DP18" s="311"/>
      <c r="DQ18" s="311"/>
      <c r="DR18" s="311"/>
      <c r="DS18" s="311"/>
      <c r="DT18" s="311"/>
      <c r="DU18" s="311"/>
      <c r="DV18" s="311"/>
      <c r="DW18" s="311"/>
      <c r="DX18" s="311"/>
      <c r="DY18" s="311"/>
      <c r="DZ18" s="311"/>
      <c r="EA18" s="311"/>
      <c r="EB18" s="311"/>
      <c r="EC18" s="311"/>
      <c r="ED18" s="311"/>
      <c r="EE18" s="311"/>
      <c r="EF18" s="311"/>
      <c r="EG18" s="311"/>
      <c r="EH18" s="311"/>
      <c r="EI18" s="311"/>
      <c r="EJ18" s="311"/>
      <c r="EK18" s="311"/>
      <c r="EL18" s="311"/>
      <c r="EM18" s="311"/>
      <c r="EN18" s="311"/>
      <c r="EO18" s="311"/>
      <c r="EP18" s="311"/>
      <c r="EQ18" s="311"/>
      <c r="ER18" s="311"/>
      <c r="ES18" s="311"/>
      <c r="ET18" s="311"/>
      <c r="EU18" s="311"/>
      <c r="EV18" s="311"/>
      <c r="EW18" s="311"/>
      <c r="EX18" s="311"/>
      <c r="EY18" s="311"/>
      <c r="EZ18" s="311"/>
      <c r="FA18" s="311"/>
      <c r="FB18" s="311"/>
      <c r="FC18" s="311"/>
      <c r="FD18" s="311"/>
      <c r="FE18" s="311"/>
      <c r="FF18" s="311"/>
      <c r="FG18" s="311"/>
      <c r="FH18" s="311"/>
      <c r="FI18" s="311"/>
      <c r="FJ18" s="311"/>
      <c r="FK18" s="311"/>
      <c r="FL18" s="311"/>
      <c r="FM18" s="311"/>
      <c r="FN18" s="311"/>
      <c r="FO18" s="311"/>
      <c r="FP18" s="311"/>
      <c r="FQ18" s="311"/>
      <c r="FR18" s="311"/>
      <c r="FS18" s="311"/>
      <c r="FT18" s="311"/>
      <c r="FU18" s="311"/>
      <c r="FV18" s="311"/>
      <c r="FW18" s="311"/>
      <c r="FX18" s="311"/>
      <c r="FY18" s="311"/>
      <c r="FZ18" s="311"/>
      <c r="GA18" s="311"/>
      <c r="GB18" s="311"/>
      <c r="GC18" s="311"/>
      <c r="GD18" s="311"/>
      <c r="GE18" s="311"/>
      <c r="GF18" s="311"/>
      <c r="GG18" s="311"/>
      <c r="GH18" s="311"/>
      <c r="GI18" s="311"/>
      <c r="GJ18" s="311"/>
      <c r="GK18" s="311"/>
      <c r="GL18" s="311"/>
      <c r="GM18" s="311"/>
      <c r="GN18" s="311"/>
      <c r="GO18" s="311"/>
      <c r="GP18" s="311"/>
      <c r="GQ18" s="311"/>
      <c r="GR18" s="311"/>
      <c r="GS18" s="311"/>
      <c r="GT18" s="311"/>
      <c r="GU18" s="311"/>
      <c r="GV18" s="311"/>
      <c r="GW18" s="311"/>
      <c r="GX18" s="311"/>
      <c r="GY18" s="311"/>
      <c r="GZ18" s="311"/>
      <c r="HA18" s="311"/>
      <c r="HB18" s="311"/>
      <c r="HC18" s="311"/>
      <c r="HD18" s="311"/>
      <c r="HE18" s="311"/>
      <c r="HF18" s="311"/>
      <c r="HG18" s="311"/>
      <c r="HH18" s="311"/>
      <c r="HI18" s="311"/>
      <c r="HJ18" s="311"/>
      <c r="HK18" s="311"/>
      <c r="HL18" s="311"/>
      <c r="HM18" s="311"/>
      <c r="HN18" s="311"/>
      <c r="HO18" s="311"/>
      <c r="HP18" s="311"/>
      <c r="HQ18" s="311"/>
      <c r="HR18" s="311"/>
      <c r="HS18" s="311"/>
      <c r="HT18" s="311"/>
      <c r="HU18" s="311"/>
      <c r="HV18" s="311"/>
      <c r="HW18" s="311"/>
      <c r="HX18" s="311"/>
      <c r="HY18" s="311"/>
      <c r="HZ18" s="311"/>
      <c r="IA18" s="311"/>
      <c r="IB18" s="311"/>
      <c r="IC18" s="311"/>
      <c r="ID18" s="311"/>
      <c r="IE18" s="311"/>
      <c r="IF18" s="311"/>
      <c r="IG18" s="311"/>
      <c r="IH18" s="311"/>
      <c r="II18" s="311"/>
      <c r="IJ18" s="311"/>
      <c r="IK18" s="311"/>
      <c r="IL18" s="311"/>
      <c r="IM18" s="311"/>
      <c r="IN18" s="311"/>
      <c r="IO18" s="311"/>
      <c r="IP18" s="311"/>
      <c r="IQ18" s="311"/>
      <c r="IR18" s="311"/>
      <c r="IS18" s="311"/>
      <c r="IT18" s="311"/>
      <c r="IU18" s="311"/>
      <c r="IV18" s="311"/>
    </row>
    <row r="19" spans="1:256" s="324" customFormat="1" ht="17.149999999999999" customHeight="1" x14ac:dyDescent="0.25">
      <c r="A19" s="328" t="s">
        <v>759</v>
      </c>
      <c r="B19" s="327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  <c r="AT19" s="311"/>
      <c r="AU19" s="311"/>
      <c r="AV19" s="311"/>
      <c r="AW19" s="311"/>
      <c r="AX19" s="311"/>
      <c r="AY19" s="311"/>
      <c r="AZ19" s="311"/>
      <c r="BA19" s="311"/>
      <c r="BB19" s="311"/>
      <c r="BC19" s="311"/>
      <c r="BD19" s="311"/>
      <c r="BE19" s="311"/>
      <c r="BF19" s="311"/>
      <c r="BG19" s="311"/>
      <c r="BH19" s="311"/>
      <c r="BI19" s="311"/>
      <c r="BJ19" s="311"/>
      <c r="BK19" s="311"/>
      <c r="BL19" s="311"/>
      <c r="BM19" s="311"/>
      <c r="BN19" s="311"/>
      <c r="BO19" s="311"/>
      <c r="BP19" s="311"/>
      <c r="BQ19" s="311"/>
      <c r="BR19" s="311"/>
      <c r="BS19" s="311"/>
      <c r="BT19" s="311"/>
      <c r="BU19" s="311"/>
      <c r="BV19" s="311"/>
      <c r="BW19" s="311"/>
      <c r="BX19" s="311"/>
      <c r="BY19" s="311"/>
      <c r="BZ19" s="311"/>
      <c r="CA19" s="311"/>
      <c r="CB19" s="311"/>
      <c r="CC19" s="311"/>
      <c r="CD19" s="311"/>
      <c r="CE19" s="311"/>
      <c r="CF19" s="311"/>
      <c r="CG19" s="311"/>
      <c r="CH19" s="311"/>
      <c r="CI19" s="311"/>
      <c r="CJ19" s="311"/>
      <c r="CK19" s="311"/>
      <c r="CL19" s="311"/>
      <c r="CM19" s="311"/>
      <c r="CN19" s="311"/>
      <c r="CO19" s="311"/>
      <c r="CP19" s="311"/>
      <c r="CQ19" s="311"/>
      <c r="CR19" s="311"/>
      <c r="CS19" s="311"/>
      <c r="CT19" s="311"/>
      <c r="CU19" s="311"/>
      <c r="CV19" s="311"/>
      <c r="CW19" s="311"/>
      <c r="CX19" s="311"/>
      <c r="CY19" s="311"/>
      <c r="CZ19" s="311"/>
      <c r="DA19" s="311"/>
      <c r="DB19" s="311"/>
      <c r="DC19" s="311"/>
      <c r="DD19" s="311"/>
      <c r="DE19" s="311"/>
      <c r="DF19" s="311"/>
      <c r="DG19" s="311"/>
      <c r="DH19" s="311"/>
      <c r="DI19" s="311"/>
      <c r="DJ19" s="311"/>
      <c r="DK19" s="311"/>
      <c r="DL19" s="311"/>
      <c r="DM19" s="311"/>
      <c r="DN19" s="311"/>
      <c r="DO19" s="311"/>
      <c r="DP19" s="311"/>
      <c r="DQ19" s="311"/>
      <c r="DR19" s="311"/>
      <c r="DS19" s="311"/>
      <c r="DT19" s="311"/>
      <c r="DU19" s="311"/>
      <c r="DV19" s="311"/>
      <c r="DW19" s="311"/>
      <c r="DX19" s="311"/>
      <c r="DY19" s="311"/>
      <c r="DZ19" s="311"/>
      <c r="EA19" s="311"/>
      <c r="EB19" s="311"/>
      <c r="EC19" s="311"/>
      <c r="ED19" s="311"/>
      <c r="EE19" s="311"/>
      <c r="EF19" s="311"/>
      <c r="EG19" s="311"/>
      <c r="EH19" s="311"/>
      <c r="EI19" s="311"/>
      <c r="EJ19" s="311"/>
      <c r="EK19" s="311"/>
      <c r="EL19" s="311"/>
      <c r="EM19" s="311"/>
      <c r="EN19" s="311"/>
      <c r="EO19" s="311"/>
      <c r="EP19" s="311"/>
      <c r="EQ19" s="311"/>
      <c r="ER19" s="311"/>
      <c r="ES19" s="311"/>
      <c r="ET19" s="311"/>
      <c r="EU19" s="311"/>
      <c r="EV19" s="311"/>
      <c r="EW19" s="311"/>
      <c r="EX19" s="311"/>
      <c r="EY19" s="311"/>
      <c r="EZ19" s="311"/>
      <c r="FA19" s="311"/>
      <c r="FB19" s="311"/>
      <c r="FC19" s="311"/>
      <c r="FD19" s="311"/>
      <c r="FE19" s="311"/>
      <c r="FF19" s="311"/>
      <c r="FG19" s="311"/>
      <c r="FH19" s="311"/>
      <c r="FI19" s="311"/>
      <c r="FJ19" s="311"/>
      <c r="FK19" s="311"/>
      <c r="FL19" s="311"/>
      <c r="FM19" s="311"/>
      <c r="FN19" s="311"/>
      <c r="FO19" s="311"/>
      <c r="FP19" s="311"/>
      <c r="FQ19" s="311"/>
      <c r="FR19" s="311"/>
      <c r="FS19" s="311"/>
      <c r="FT19" s="311"/>
      <c r="FU19" s="311"/>
      <c r="FV19" s="311"/>
      <c r="FW19" s="311"/>
      <c r="FX19" s="311"/>
      <c r="FY19" s="311"/>
      <c r="FZ19" s="311"/>
      <c r="GA19" s="311"/>
      <c r="GB19" s="311"/>
      <c r="GC19" s="311"/>
      <c r="GD19" s="311"/>
      <c r="GE19" s="311"/>
      <c r="GF19" s="311"/>
      <c r="GG19" s="311"/>
      <c r="GH19" s="311"/>
      <c r="GI19" s="311"/>
      <c r="GJ19" s="311"/>
      <c r="GK19" s="311"/>
      <c r="GL19" s="311"/>
      <c r="GM19" s="311"/>
      <c r="GN19" s="311"/>
      <c r="GO19" s="311"/>
      <c r="GP19" s="311"/>
      <c r="GQ19" s="311"/>
      <c r="GR19" s="311"/>
      <c r="GS19" s="311"/>
      <c r="GT19" s="311"/>
      <c r="GU19" s="311"/>
      <c r="GV19" s="311"/>
      <c r="GW19" s="311"/>
      <c r="GX19" s="311"/>
      <c r="GY19" s="311"/>
      <c r="GZ19" s="311"/>
      <c r="HA19" s="311"/>
      <c r="HB19" s="311"/>
      <c r="HC19" s="311"/>
      <c r="HD19" s="311"/>
      <c r="HE19" s="311"/>
      <c r="HF19" s="311"/>
      <c r="HG19" s="311"/>
      <c r="HH19" s="311"/>
      <c r="HI19" s="311"/>
      <c r="HJ19" s="311"/>
      <c r="HK19" s="311"/>
      <c r="HL19" s="311"/>
      <c r="HM19" s="311"/>
      <c r="HN19" s="311"/>
      <c r="HO19" s="311"/>
      <c r="HP19" s="311"/>
      <c r="HQ19" s="311"/>
      <c r="HR19" s="311"/>
      <c r="HS19" s="311"/>
      <c r="HT19" s="311"/>
      <c r="HU19" s="311"/>
      <c r="HV19" s="311"/>
      <c r="HW19" s="311"/>
      <c r="HX19" s="311"/>
      <c r="HY19" s="311"/>
      <c r="HZ19" s="311"/>
      <c r="IA19" s="311"/>
      <c r="IB19" s="311"/>
      <c r="IC19" s="311"/>
      <c r="ID19" s="311"/>
      <c r="IE19" s="311"/>
      <c r="IF19" s="311"/>
      <c r="IG19" s="311"/>
      <c r="IH19" s="311"/>
      <c r="II19" s="311"/>
      <c r="IJ19" s="311"/>
      <c r="IK19" s="311"/>
      <c r="IL19" s="311"/>
      <c r="IM19" s="311"/>
      <c r="IN19" s="311"/>
      <c r="IO19" s="311"/>
      <c r="IP19" s="311"/>
      <c r="IQ19" s="311"/>
      <c r="IR19" s="311"/>
      <c r="IS19" s="311"/>
      <c r="IT19" s="311"/>
      <c r="IU19" s="311"/>
      <c r="IV19" s="311"/>
    </row>
    <row r="20" spans="1:256" s="324" customFormat="1" ht="17.149999999999999" customHeight="1" x14ac:dyDescent="0.25">
      <c r="A20" s="311"/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311"/>
      <c r="AK20" s="311"/>
      <c r="AL20" s="311"/>
      <c r="AM20" s="311"/>
      <c r="AN20" s="311"/>
      <c r="AO20" s="311"/>
      <c r="AP20" s="311"/>
      <c r="AQ20" s="311"/>
      <c r="AR20" s="311"/>
      <c r="AS20" s="311"/>
      <c r="AT20" s="311"/>
      <c r="AU20" s="311"/>
      <c r="AV20" s="311"/>
      <c r="AW20" s="311"/>
      <c r="AX20" s="311"/>
      <c r="AY20" s="311"/>
      <c r="AZ20" s="311"/>
      <c r="BA20" s="311"/>
      <c r="BB20" s="311"/>
      <c r="BC20" s="311"/>
      <c r="BD20" s="311"/>
      <c r="BE20" s="311"/>
      <c r="BF20" s="311"/>
      <c r="BG20" s="311"/>
      <c r="BH20" s="311"/>
      <c r="BI20" s="311"/>
      <c r="BJ20" s="311"/>
      <c r="BK20" s="311"/>
      <c r="BL20" s="311"/>
      <c r="BM20" s="311"/>
      <c r="BN20" s="311"/>
      <c r="BO20" s="311"/>
      <c r="BP20" s="311"/>
      <c r="BQ20" s="311"/>
      <c r="BR20" s="311"/>
      <c r="BS20" s="311"/>
      <c r="BT20" s="311"/>
      <c r="BU20" s="311"/>
      <c r="BV20" s="311"/>
      <c r="BW20" s="311"/>
      <c r="BX20" s="311"/>
      <c r="BY20" s="311"/>
      <c r="BZ20" s="311"/>
      <c r="CA20" s="311"/>
      <c r="CB20" s="311"/>
      <c r="CC20" s="311"/>
      <c r="CD20" s="311"/>
      <c r="CE20" s="311"/>
      <c r="CF20" s="311"/>
      <c r="CG20" s="311"/>
      <c r="CH20" s="311"/>
      <c r="CI20" s="311"/>
      <c r="CJ20" s="311"/>
      <c r="CK20" s="311"/>
      <c r="CL20" s="311"/>
      <c r="CM20" s="311"/>
      <c r="CN20" s="311"/>
      <c r="CO20" s="311"/>
      <c r="CP20" s="311"/>
      <c r="CQ20" s="311"/>
      <c r="CR20" s="311"/>
      <c r="CS20" s="311"/>
      <c r="CT20" s="311"/>
      <c r="CU20" s="311"/>
      <c r="CV20" s="311"/>
      <c r="CW20" s="311"/>
      <c r="CX20" s="311"/>
      <c r="CY20" s="311"/>
      <c r="CZ20" s="311"/>
      <c r="DA20" s="311"/>
      <c r="DB20" s="311"/>
      <c r="DC20" s="311"/>
      <c r="DD20" s="311"/>
      <c r="DE20" s="311"/>
      <c r="DF20" s="311"/>
      <c r="DG20" s="311"/>
      <c r="DH20" s="311"/>
      <c r="DI20" s="311"/>
      <c r="DJ20" s="311"/>
      <c r="DK20" s="311"/>
      <c r="DL20" s="311"/>
      <c r="DM20" s="311"/>
      <c r="DN20" s="311"/>
      <c r="DO20" s="311"/>
      <c r="DP20" s="311"/>
      <c r="DQ20" s="311"/>
      <c r="DR20" s="311"/>
      <c r="DS20" s="311"/>
      <c r="DT20" s="311"/>
      <c r="DU20" s="311"/>
      <c r="DV20" s="311"/>
      <c r="DW20" s="311"/>
      <c r="DX20" s="311"/>
      <c r="DY20" s="311"/>
      <c r="DZ20" s="311"/>
      <c r="EA20" s="311"/>
      <c r="EB20" s="311"/>
      <c r="EC20" s="311"/>
      <c r="ED20" s="311"/>
      <c r="EE20" s="311"/>
      <c r="EF20" s="311"/>
      <c r="EG20" s="311"/>
      <c r="EH20" s="311"/>
      <c r="EI20" s="311"/>
      <c r="EJ20" s="311"/>
      <c r="EK20" s="311"/>
      <c r="EL20" s="311"/>
      <c r="EM20" s="311"/>
      <c r="EN20" s="311"/>
      <c r="EO20" s="311"/>
      <c r="EP20" s="311"/>
      <c r="EQ20" s="311"/>
      <c r="ER20" s="311"/>
      <c r="ES20" s="311"/>
      <c r="ET20" s="311"/>
      <c r="EU20" s="311"/>
      <c r="EV20" s="311"/>
      <c r="EW20" s="311"/>
      <c r="EX20" s="311"/>
      <c r="EY20" s="311"/>
      <c r="EZ20" s="311"/>
      <c r="FA20" s="311"/>
      <c r="FB20" s="311"/>
      <c r="FC20" s="311"/>
      <c r="FD20" s="311"/>
      <c r="FE20" s="311"/>
      <c r="FF20" s="311"/>
      <c r="FG20" s="311"/>
      <c r="FH20" s="311"/>
      <c r="FI20" s="311"/>
      <c r="FJ20" s="311"/>
      <c r="FK20" s="311"/>
      <c r="FL20" s="311"/>
      <c r="FM20" s="311"/>
      <c r="FN20" s="311"/>
      <c r="FO20" s="311"/>
      <c r="FP20" s="311"/>
      <c r="FQ20" s="311"/>
      <c r="FR20" s="311"/>
      <c r="FS20" s="311"/>
      <c r="FT20" s="311"/>
      <c r="FU20" s="311"/>
      <c r="FV20" s="311"/>
      <c r="FW20" s="311"/>
      <c r="FX20" s="311"/>
      <c r="FY20" s="311"/>
      <c r="FZ20" s="311"/>
      <c r="GA20" s="311"/>
      <c r="GB20" s="311"/>
      <c r="GC20" s="311"/>
      <c r="GD20" s="311"/>
      <c r="GE20" s="311"/>
      <c r="GF20" s="311"/>
      <c r="GG20" s="311"/>
      <c r="GH20" s="311"/>
      <c r="GI20" s="311"/>
      <c r="GJ20" s="311"/>
      <c r="GK20" s="311"/>
      <c r="GL20" s="311"/>
      <c r="GM20" s="311"/>
      <c r="GN20" s="311"/>
      <c r="GO20" s="311"/>
      <c r="GP20" s="311"/>
      <c r="GQ20" s="311"/>
      <c r="GR20" s="311"/>
      <c r="GS20" s="311"/>
      <c r="GT20" s="311"/>
      <c r="GU20" s="311"/>
      <c r="GV20" s="311"/>
      <c r="GW20" s="311"/>
      <c r="GX20" s="311"/>
      <c r="GY20" s="311"/>
      <c r="GZ20" s="311"/>
      <c r="HA20" s="311"/>
      <c r="HB20" s="311"/>
      <c r="HC20" s="311"/>
      <c r="HD20" s="311"/>
      <c r="HE20" s="311"/>
      <c r="HF20" s="311"/>
      <c r="HG20" s="311"/>
      <c r="HH20" s="311"/>
      <c r="HI20" s="311"/>
      <c r="HJ20" s="311"/>
      <c r="HK20" s="311"/>
      <c r="HL20" s="311"/>
      <c r="HM20" s="311"/>
      <c r="HN20" s="311"/>
      <c r="HO20" s="311"/>
      <c r="HP20" s="311"/>
      <c r="HQ20" s="311"/>
      <c r="HR20" s="311"/>
      <c r="HS20" s="311"/>
      <c r="HT20" s="311"/>
      <c r="HU20" s="311"/>
      <c r="HV20" s="311"/>
      <c r="HW20" s="311"/>
      <c r="HX20" s="311"/>
      <c r="HY20" s="311"/>
      <c r="HZ20" s="311"/>
      <c r="IA20" s="311"/>
      <c r="IB20" s="311"/>
      <c r="IC20" s="311"/>
      <c r="ID20" s="311"/>
      <c r="IE20" s="311"/>
      <c r="IF20" s="311"/>
      <c r="IG20" s="311"/>
      <c r="IH20" s="311"/>
      <c r="II20" s="311"/>
      <c r="IJ20" s="311"/>
      <c r="IK20" s="311"/>
      <c r="IL20" s="311"/>
      <c r="IM20" s="311"/>
      <c r="IN20" s="311"/>
      <c r="IO20" s="311"/>
      <c r="IP20" s="311"/>
      <c r="IQ20" s="311"/>
      <c r="IR20" s="311"/>
      <c r="IS20" s="311"/>
      <c r="IT20" s="311"/>
      <c r="IU20" s="311"/>
      <c r="IV20" s="311"/>
    </row>
    <row r="21" spans="1:256" s="324" customFormat="1" ht="17.149999999999999" customHeight="1" x14ac:dyDescent="0.25">
      <c r="A21" s="311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311"/>
      <c r="AK21" s="311"/>
      <c r="AL21" s="311"/>
      <c r="AM21" s="311"/>
      <c r="AN21" s="311"/>
      <c r="AO21" s="311"/>
      <c r="AP21" s="311"/>
      <c r="AQ21" s="311"/>
      <c r="AR21" s="311"/>
      <c r="AS21" s="311"/>
      <c r="AT21" s="311"/>
      <c r="AU21" s="311"/>
      <c r="AV21" s="311"/>
      <c r="AW21" s="311"/>
      <c r="AX21" s="311"/>
      <c r="AY21" s="311"/>
      <c r="AZ21" s="311"/>
      <c r="BA21" s="311"/>
      <c r="BB21" s="311"/>
      <c r="BC21" s="311"/>
      <c r="BD21" s="311"/>
      <c r="BE21" s="311"/>
      <c r="BF21" s="311"/>
      <c r="BG21" s="311"/>
      <c r="BH21" s="311"/>
      <c r="BI21" s="311"/>
      <c r="BJ21" s="311"/>
      <c r="BK21" s="311"/>
      <c r="BL21" s="311"/>
      <c r="BM21" s="311"/>
      <c r="BN21" s="311"/>
      <c r="BO21" s="311"/>
      <c r="BP21" s="311"/>
      <c r="BQ21" s="311"/>
      <c r="BR21" s="311"/>
      <c r="BS21" s="311"/>
      <c r="BT21" s="311"/>
      <c r="BU21" s="311"/>
      <c r="BV21" s="311"/>
      <c r="BW21" s="311"/>
      <c r="BX21" s="311"/>
      <c r="BY21" s="311"/>
      <c r="BZ21" s="311"/>
      <c r="CA21" s="311"/>
      <c r="CB21" s="311"/>
      <c r="CC21" s="311"/>
      <c r="CD21" s="311"/>
      <c r="CE21" s="311"/>
      <c r="CF21" s="311"/>
      <c r="CG21" s="311"/>
      <c r="CH21" s="311"/>
      <c r="CI21" s="311"/>
      <c r="CJ21" s="311"/>
      <c r="CK21" s="311"/>
      <c r="CL21" s="311"/>
      <c r="CM21" s="311"/>
      <c r="CN21" s="311"/>
      <c r="CO21" s="311"/>
      <c r="CP21" s="311"/>
      <c r="CQ21" s="311"/>
      <c r="CR21" s="311"/>
      <c r="CS21" s="311"/>
      <c r="CT21" s="311"/>
      <c r="CU21" s="311"/>
      <c r="CV21" s="311"/>
      <c r="CW21" s="311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1"/>
      <c r="DI21" s="311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1"/>
      <c r="DU21" s="311"/>
      <c r="DV21" s="311"/>
      <c r="DW21" s="311"/>
      <c r="DX21" s="311"/>
      <c r="DY21" s="311"/>
      <c r="DZ21" s="311"/>
      <c r="EA21" s="311"/>
      <c r="EB21" s="311"/>
      <c r="EC21" s="311"/>
      <c r="ED21" s="311"/>
      <c r="EE21" s="311"/>
      <c r="EF21" s="311"/>
      <c r="EG21" s="311"/>
      <c r="EH21" s="311"/>
      <c r="EI21" s="311"/>
      <c r="EJ21" s="311"/>
      <c r="EK21" s="311"/>
      <c r="EL21" s="311"/>
      <c r="EM21" s="311"/>
      <c r="EN21" s="311"/>
      <c r="EO21" s="311"/>
      <c r="EP21" s="311"/>
      <c r="EQ21" s="311"/>
      <c r="ER21" s="311"/>
      <c r="ES21" s="311"/>
      <c r="ET21" s="311"/>
      <c r="EU21" s="311"/>
      <c r="EV21" s="311"/>
      <c r="EW21" s="311"/>
      <c r="EX21" s="311"/>
      <c r="EY21" s="311"/>
      <c r="EZ21" s="311"/>
      <c r="FA21" s="311"/>
      <c r="FB21" s="311"/>
      <c r="FC21" s="311"/>
      <c r="FD21" s="311"/>
      <c r="FE21" s="311"/>
      <c r="FF21" s="311"/>
      <c r="FG21" s="311"/>
      <c r="FH21" s="311"/>
      <c r="FI21" s="311"/>
      <c r="FJ21" s="311"/>
      <c r="FK21" s="311"/>
      <c r="FL21" s="311"/>
      <c r="FM21" s="311"/>
      <c r="FN21" s="311"/>
      <c r="FO21" s="311"/>
      <c r="FP21" s="311"/>
      <c r="FQ21" s="311"/>
      <c r="FR21" s="311"/>
      <c r="FS21" s="311"/>
      <c r="FT21" s="311"/>
      <c r="FU21" s="311"/>
      <c r="FV21" s="311"/>
      <c r="FW21" s="311"/>
      <c r="FX21" s="311"/>
      <c r="FY21" s="311"/>
      <c r="FZ21" s="311"/>
      <c r="GA21" s="311"/>
      <c r="GB21" s="311"/>
      <c r="GC21" s="311"/>
      <c r="GD21" s="311"/>
      <c r="GE21" s="311"/>
      <c r="GF21" s="311"/>
      <c r="GG21" s="311"/>
      <c r="GH21" s="311"/>
      <c r="GI21" s="311"/>
      <c r="GJ21" s="311"/>
      <c r="GK21" s="311"/>
      <c r="GL21" s="311"/>
      <c r="GM21" s="311"/>
      <c r="GN21" s="311"/>
      <c r="GO21" s="311"/>
      <c r="GP21" s="311"/>
      <c r="GQ21" s="311"/>
      <c r="GR21" s="311"/>
      <c r="GS21" s="311"/>
      <c r="GT21" s="311"/>
      <c r="GU21" s="311"/>
      <c r="GV21" s="311"/>
      <c r="GW21" s="311"/>
      <c r="GX21" s="311"/>
      <c r="GY21" s="311"/>
      <c r="GZ21" s="311"/>
      <c r="HA21" s="311"/>
      <c r="HB21" s="311"/>
      <c r="HC21" s="311"/>
      <c r="HD21" s="311"/>
      <c r="HE21" s="311"/>
      <c r="HF21" s="311"/>
      <c r="HG21" s="311"/>
      <c r="HH21" s="311"/>
      <c r="HI21" s="311"/>
      <c r="HJ21" s="311"/>
      <c r="HK21" s="311"/>
      <c r="HL21" s="311"/>
      <c r="HM21" s="311"/>
      <c r="HN21" s="311"/>
      <c r="HO21" s="311"/>
      <c r="HP21" s="311"/>
      <c r="HQ21" s="311"/>
      <c r="HR21" s="311"/>
      <c r="HS21" s="311"/>
      <c r="HT21" s="311"/>
      <c r="HU21" s="311"/>
      <c r="HV21" s="311"/>
      <c r="HW21" s="311"/>
      <c r="HX21" s="311"/>
      <c r="HY21" s="311"/>
      <c r="HZ21" s="311"/>
      <c r="IA21" s="311"/>
      <c r="IB21" s="311"/>
      <c r="IC21" s="311"/>
      <c r="ID21" s="311"/>
      <c r="IE21" s="311"/>
      <c r="IF21" s="311"/>
      <c r="IG21" s="311"/>
      <c r="IH21" s="311"/>
      <c r="II21" s="311"/>
      <c r="IJ21" s="311"/>
      <c r="IK21" s="311"/>
      <c r="IL21" s="311"/>
      <c r="IM21" s="311"/>
      <c r="IN21" s="311"/>
      <c r="IO21" s="311"/>
      <c r="IP21" s="311"/>
      <c r="IQ21" s="311"/>
      <c r="IR21" s="311"/>
      <c r="IS21" s="311"/>
      <c r="IT21" s="311"/>
      <c r="IU21" s="311"/>
      <c r="IV21" s="311"/>
    </row>
    <row r="22" spans="1:256" s="324" customFormat="1" ht="17.149999999999999" customHeigh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11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11"/>
      <c r="IC22" s="311"/>
      <c r="ID22" s="311"/>
      <c r="IE22" s="311"/>
      <c r="IF22" s="311"/>
      <c r="IG22" s="311"/>
      <c r="IH22" s="311"/>
      <c r="II22" s="311"/>
      <c r="IJ22" s="311"/>
      <c r="IK22" s="311"/>
      <c r="IL22" s="311"/>
      <c r="IM22" s="311"/>
      <c r="IN22" s="311"/>
      <c r="IO22" s="311"/>
      <c r="IP22" s="311"/>
      <c r="IQ22" s="311"/>
      <c r="IR22" s="311"/>
      <c r="IS22" s="311"/>
      <c r="IT22" s="311"/>
      <c r="IU22" s="311"/>
      <c r="IV22" s="311"/>
    </row>
    <row r="23" spans="1:256" s="324" customFormat="1" ht="17.149999999999999" customHeight="1" x14ac:dyDescent="0.25">
      <c r="A23" s="311"/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1"/>
      <c r="CG23" s="311"/>
      <c r="CH23" s="311"/>
      <c r="CI23" s="311"/>
      <c r="CJ23" s="311"/>
      <c r="CK23" s="311"/>
      <c r="CL23" s="311"/>
      <c r="CM23" s="311"/>
      <c r="CN23" s="311"/>
      <c r="CO23" s="311"/>
      <c r="CP23" s="311"/>
      <c r="CQ23" s="311"/>
      <c r="CR23" s="311"/>
      <c r="CS23" s="311"/>
      <c r="CT23" s="311"/>
      <c r="CU23" s="311"/>
      <c r="CV23" s="311"/>
      <c r="CW23" s="311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1"/>
      <c r="DI23" s="311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1"/>
      <c r="DU23" s="311"/>
      <c r="DV23" s="311"/>
      <c r="DW23" s="311"/>
      <c r="DX23" s="311"/>
      <c r="DY23" s="311"/>
      <c r="DZ23" s="311"/>
      <c r="EA23" s="311"/>
      <c r="EB23" s="311"/>
      <c r="EC23" s="311"/>
      <c r="ED23" s="311"/>
      <c r="EE23" s="311"/>
      <c r="EF23" s="311"/>
      <c r="EG23" s="311"/>
      <c r="EH23" s="311"/>
      <c r="EI23" s="311"/>
      <c r="EJ23" s="311"/>
      <c r="EK23" s="311"/>
      <c r="EL23" s="311"/>
      <c r="EM23" s="311"/>
      <c r="EN23" s="311"/>
      <c r="EO23" s="311"/>
      <c r="EP23" s="311"/>
      <c r="EQ23" s="311"/>
      <c r="ER23" s="311"/>
      <c r="ES23" s="311"/>
      <c r="ET23" s="311"/>
      <c r="EU23" s="311"/>
      <c r="EV23" s="311"/>
      <c r="EW23" s="311"/>
      <c r="EX23" s="311"/>
      <c r="EY23" s="311"/>
      <c r="EZ23" s="311"/>
      <c r="FA23" s="311"/>
      <c r="FB23" s="311"/>
      <c r="FC23" s="311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  <c r="GJ23" s="311"/>
      <c r="GK23" s="311"/>
      <c r="GL23" s="311"/>
      <c r="GM23" s="311"/>
      <c r="GN23" s="311"/>
      <c r="GO23" s="311"/>
      <c r="GP23" s="311"/>
      <c r="GQ23" s="311"/>
      <c r="GR23" s="311"/>
      <c r="GS23" s="311"/>
      <c r="GT23" s="311"/>
      <c r="GU23" s="311"/>
      <c r="GV23" s="311"/>
      <c r="GW23" s="311"/>
      <c r="GX23" s="311"/>
      <c r="GY23" s="311"/>
      <c r="GZ23" s="311"/>
      <c r="HA23" s="311"/>
      <c r="HB23" s="311"/>
      <c r="HC23" s="311"/>
      <c r="HD23" s="311"/>
      <c r="HE23" s="311"/>
      <c r="HF23" s="311"/>
      <c r="HG23" s="311"/>
      <c r="HH23" s="311"/>
      <c r="HI23" s="311"/>
      <c r="HJ23" s="311"/>
      <c r="HK23" s="311"/>
      <c r="HL23" s="311"/>
      <c r="HM23" s="311"/>
      <c r="HN23" s="311"/>
      <c r="HO23" s="311"/>
      <c r="HP23" s="311"/>
      <c r="HQ23" s="311"/>
      <c r="HR23" s="311"/>
      <c r="HS23" s="311"/>
      <c r="HT23" s="311"/>
      <c r="HU23" s="311"/>
      <c r="HV23" s="311"/>
      <c r="HW23" s="311"/>
      <c r="HX23" s="311"/>
      <c r="HY23" s="311"/>
      <c r="HZ23" s="311"/>
      <c r="IA23" s="311"/>
      <c r="IB23" s="311"/>
      <c r="IC23" s="311"/>
      <c r="ID23" s="311"/>
      <c r="IE23" s="311"/>
      <c r="IF23" s="311"/>
      <c r="IG23" s="311"/>
      <c r="IH23" s="311"/>
      <c r="II23" s="311"/>
      <c r="IJ23" s="311"/>
      <c r="IK23" s="311"/>
      <c r="IL23" s="311"/>
      <c r="IM23" s="311"/>
      <c r="IN23" s="311"/>
      <c r="IO23" s="311"/>
      <c r="IP23" s="311"/>
      <c r="IQ23" s="311"/>
      <c r="IR23" s="311"/>
      <c r="IS23" s="311"/>
      <c r="IT23" s="311"/>
      <c r="IU23" s="311"/>
      <c r="IV23" s="311"/>
    </row>
    <row r="24" spans="1:256" s="324" customFormat="1" ht="17.149999999999999" customHeight="1" x14ac:dyDescent="0.25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1"/>
      <c r="BC24" s="311"/>
      <c r="BD24" s="311"/>
      <c r="BE24" s="311"/>
      <c r="BF24" s="311"/>
      <c r="BG24" s="311"/>
      <c r="BH24" s="311"/>
      <c r="BI24" s="311"/>
      <c r="BJ24" s="311"/>
      <c r="BK24" s="311"/>
      <c r="BL24" s="311"/>
      <c r="BM24" s="311"/>
      <c r="BN24" s="311"/>
      <c r="BO24" s="311"/>
      <c r="BP24" s="311"/>
      <c r="BQ24" s="311"/>
      <c r="BR24" s="311"/>
      <c r="BS24" s="311"/>
      <c r="BT24" s="311"/>
      <c r="BU24" s="311"/>
      <c r="BV24" s="311"/>
      <c r="BW24" s="311"/>
      <c r="BX24" s="311"/>
      <c r="BY24" s="311"/>
      <c r="BZ24" s="311"/>
      <c r="CA24" s="311"/>
      <c r="CB24" s="311"/>
      <c r="CC24" s="311"/>
      <c r="CD24" s="311"/>
      <c r="CE24" s="311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  <c r="CR24" s="311"/>
      <c r="CS24" s="311"/>
      <c r="CT24" s="311"/>
      <c r="CU24" s="311"/>
      <c r="CV24" s="311"/>
      <c r="CW24" s="311"/>
      <c r="CX24" s="311"/>
      <c r="CY24" s="311"/>
      <c r="CZ24" s="311"/>
      <c r="DA24" s="311"/>
      <c r="DB24" s="311"/>
      <c r="DC24" s="311"/>
      <c r="DD24" s="311"/>
      <c r="DE24" s="311"/>
      <c r="DF24" s="311"/>
      <c r="DG24" s="311"/>
      <c r="DH24" s="311"/>
      <c r="DI24" s="311"/>
      <c r="DJ24" s="311"/>
      <c r="DK24" s="311"/>
      <c r="DL24" s="311"/>
      <c r="DM24" s="311"/>
      <c r="DN24" s="311"/>
      <c r="DO24" s="311"/>
      <c r="DP24" s="311"/>
      <c r="DQ24" s="311"/>
      <c r="DR24" s="311"/>
      <c r="DS24" s="311"/>
      <c r="DT24" s="311"/>
      <c r="DU24" s="311"/>
      <c r="DV24" s="311"/>
      <c r="DW24" s="311"/>
      <c r="DX24" s="311"/>
      <c r="DY24" s="311"/>
      <c r="DZ24" s="311"/>
      <c r="EA24" s="311"/>
      <c r="EB24" s="311"/>
      <c r="EC24" s="311"/>
      <c r="ED24" s="311"/>
      <c r="EE24" s="311"/>
      <c r="EF24" s="311"/>
      <c r="EG24" s="311"/>
      <c r="EH24" s="311"/>
      <c r="EI24" s="311"/>
      <c r="EJ24" s="311"/>
      <c r="EK24" s="311"/>
      <c r="EL24" s="311"/>
      <c r="EM24" s="311"/>
      <c r="EN24" s="311"/>
      <c r="EO24" s="311"/>
      <c r="EP24" s="311"/>
      <c r="EQ24" s="311"/>
      <c r="ER24" s="311"/>
      <c r="ES24" s="311"/>
      <c r="ET24" s="311"/>
      <c r="EU24" s="311"/>
      <c r="EV24" s="311"/>
      <c r="EW24" s="311"/>
      <c r="EX24" s="311"/>
      <c r="EY24" s="311"/>
      <c r="EZ24" s="311"/>
      <c r="FA24" s="311"/>
      <c r="FB24" s="311"/>
      <c r="FC24" s="311"/>
      <c r="FD24" s="311"/>
      <c r="FE24" s="311"/>
      <c r="FF24" s="311"/>
      <c r="FG24" s="311"/>
      <c r="FH24" s="311"/>
      <c r="FI24" s="311"/>
      <c r="FJ24" s="311"/>
      <c r="FK24" s="311"/>
      <c r="FL24" s="311"/>
      <c r="FM24" s="311"/>
      <c r="FN24" s="311"/>
      <c r="FO24" s="311"/>
      <c r="FP24" s="311"/>
      <c r="FQ24" s="311"/>
      <c r="FR24" s="311"/>
      <c r="FS24" s="311"/>
      <c r="FT24" s="311"/>
      <c r="FU24" s="311"/>
      <c r="FV24" s="311"/>
      <c r="FW24" s="311"/>
      <c r="FX24" s="311"/>
      <c r="FY24" s="311"/>
      <c r="FZ24" s="311"/>
      <c r="GA24" s="311"/>
      <c r="GB24" s="311"/>
      <c r="GC24" s="311"/>
      <c r="GD24" s="311"/>
      <c r="GE24" s="311"/>
      <c r="GF24" s="311"/>
      <c r="GG24" s="311"/>
      <c r="GH24" s="311"/>
      <c r="GI24" s="311"/>
      <c r="GJ24" s="311"/>
      <c r="GK24" s="311"/>
      <c r="GL24" s="311"/>
      <c r="GM24" s="311"/>
      <c r="GN24" s="311"/>
      <c r="GO24" s="311"/>
      <c r="GP24" s="311"/>
      <c r="GQ24" s="311"/>
      <c r="GR24" s="311"/>
      <c r="GS24" s="311"/>
      <c r="GT24" s="311"/>
      <c r="GU24" s="311"/>
      <c r="GV24" s="311"/>
      <c r="GW24" s="311"/>
      <c r="GX24" s="311"/>
      <c r="GY24" s="311"/>
      <c r="GZ24" s="311"/>
      <c r="HA24" s="311"/>
      <c r="HB24" s="311"/>
      <c r="HC24" s="311"/>
      <c r="HD24" s="311"/>
      <c r="HE24" s="311"/>
      <c r="HF24" s="311"/>
      <c r="HG24" s="311"/>
      <c r="HH24" s="311"/>
      <c r="HI24" s="311"/>
      <c r="HJ24" s="311"/>
      <c r="HK24" s="311"/>
      <c r="HL24" s="311"/>
      <c r="HM24" s="311"/>
      <c r="HN24" s="311"/>
      <c r="HO24" s="311"/>
      <c r="HP24" s="311"/>
      <c r="HQ24" s="311"/>
      <c r="HR24" s="311"/>
      <c r="HS24" s="311"/>
      <c r="HT24" s="311"/>
      <c r="HU24" s="311"/>
      <c r="HV24" s="311"/>
      <c r="HW24" s="311"/>
      <c r="HX24" s="311"/>
      <c r="HY24" s="311"/>
      <c r="HZ24" s="311"/>
      <c r="IA24" s="311"/>
      <c r="IB24" s="311"/>
      <c r="IC24" s="311"/>
      <c r="ID24" s="311"/>
      <c r="IE24" s="311"/>
      <c r="IF24" s="311"/>
      <c r="IG24" s="311"/>
      <c r="IH24" s="311"/>
      <c r="II24" s="311"/>
      <c r="IJ24" s="311"/>
      <c r="IK24" s="311"/>
      <c r="IL24" s="311"/>
      <c r="IM24" s="311"/>
      <c r="IN24" s="311"/>
      <c r="IO24" s="311"/>
      <c r="IP24" s="311"/>
      <c r="IQ24" s="311"/>
      <c r="IR24" s="311"/>
      <c r="IS24" s="311"/>
      <c r="IT24" s="311"/>
      <c r="IU24" s="311"/>
      <c r="IV24" s="311"/>
    </row>
    <row r="25" spans="1:256" s="324" customFormat="1" ht="17.149999999999999" customHeight="1" x14ac:dyDescent="0.25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1"/>
      <c r="CB25" s="311"/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  <c r="CR25" s="311"/>
      <c r="CS25" s="311"/>
      <c r="CT25" s="311"/>
      <c r="CU25" s="311"/>
      <c r="CV25" s="311"/>
      <c r="CW25" s="311"/>
      <c r="CX25" s="311"/>
      <c r="CY25" s="311"/>
      <c r="CZ25" s="311"/>
      <c r="DA25" s="311"/>
      <c r="DB25" s="311"/>
      <c r="DC25" s="311"/>
      <c r="DD25" s="311"/>
      <c r="DE25" s="311"/>
      <c r="DF25" s="311"/>
      <c r="DG25" s="311"/>
      <c r="DH25" s="311"/>
      <c r="DI25" s="311"/>
      <c r="DJ25" s="311"/>
      <c r="DK25" s="311"/>
      <c r="DL25" s="311"/>
      <c r="DM25" s="311"/>
      <c r="DN25" s="311"/>
      <c r="DO25" s="311"/>
      <c r="DP25" s="311"/>
      <c r="DQ25" s="311"/>
      <c r="DR25" s="311"/>
      <c r="DS25" s="311"/>
      <c r="DT25" s="311"/>
      <c r="DU25" s="311"/>
      <c r="DV25" s="311"/>
      <c r="DW25" s="311"/>
      <c r="DX25" s="311"/>
      <c r="DY25" s="311"/>
      <c r="DZ25" s="311"/>
      <c r="EA25" s="311"/>
      <c r="EB25" s="311"/>
      <c r="EC25" s="311"/>
      <c r="ED25" s="311"/>
      <c r="EE25" s="311"/>
      <c r="EF25" s="311"/>
      <c r="EG25" s="311"/>
      <c r="EH25" s="311"/>
      <c r="EI25" s="311"/>
      <c r="EJ25" s="311"/>
      <c r="EK25" s="311"/>
      <c r="EL25" s="311"/>
      <c r="EM25" s="311"/>
      <c r="EN25" s="311"/>
      <c r="EO25" s="311"/>
      <c r="EP25" s="311"/>
      <c r="EQ25" s="311"/>
      <c r="ER25" s="311"/>
      <c r="ES25" s="311"/>
      <c r="ET25" s="311"/>
      <c r="EU25" s="311"/>
      <c r="EV25" s="311"/>
      <c r="EW25" s="311"/>
      <c r="EX25" s="311"/>
      <c r="EY25" s="311"/>
      <c r="EZ25" s="311"/>
      <c r="FA25" s="311"/>
      <c r="FB25" s="311"/>
      <c r="FC25" s="311"/>
      <c r="FD25" s="311"/>
      <c r="FE25" s="311"/>
      <c r="FF25" s="311"/>
      <c r="FG25" s="311"/>
      <c r="FH25" s="311"/>
      <c r="FI25" s="311"/>
      <c r="FJ25" s="311"/>
      <c r="FK25" s="311"/>
      <c r="FL25" s="311"/>
      <c r="FM25" s="311"/>
      <c r="FN25" s="311"/>
      <c r="FO25" s="311"/>
      <c r="FP25" s="311"/>
      <c r="FQ25" s="311"/>
      <c r="FR25" s="311"/>
      <c r="FS25" s="311"/>
      <c r="FT25" s="311"/>
      <c r="FU25" s="311"/>
      <c r="FV25" s="311"/>
      <c r="FW25" s="311"/>
      <c r="FX25" s="311"/>
      <c r="FY25" s="311"/>
      <c r="FZ25" s="311"/>
      <c r="GA25" s="311"/>
      <c r="GB25" s="311"/>
      <c r="GC25" s="311"/>
      <c r="GD25" s="311"/>
      <c r="GE25" s="311"/>
      <c r="GF25" s="311"/>
      <c r="GG25" s="311"/>
      <c r="GH25" s="311"/>
      <c r="GI25" s="311"/>
      <c r="GJ25" s="311"/>
      <c r="GK25" s="311"/>
      <c r="GL25" s="311"/>
      <c r="GM25" s="311"/>
      <c r="GN25" s="311"/>
      <c r="GO25" s="311"/>
      <c r="GP25" s="311"/>
      <c r="GQ25" s="311"/>
      <c r="GR25" s="311"/>
      <c r="GS25" s="311"/>
      <c r="GT25" s="311"/>
      <c r="GU25" s="311"/>
      <c r="GV25" s="311"/>
      <c r="GW25" s="311"/>
      <c r="GX25" s="311"/>
      <c r="GY25" s="311"/>
      <c r="GZ25" s="311"/>
      <c r="HA25" s="311"/>
      <c r="HB25" s="311"/>
      <c r="HC25" s="311"/>
      <c r="HD25" s="311"/>
      <c r="HE25" s="311"/>
      <c r="HF25" s="311"/>
      <c r="HG25" s="311"/>
      <c r="HH25" s="311"/>
      <c r="HI25" s="311"/>
      <c r="HJ25" s="311"/>
      <c r="HK25" s="311"/>
      <c r="HL25" s="311"/>
      <c r="HM25" s="311"/>
      <c r="HN25" s="311"/>
      <c r="HO25" s="311"/>
      <c r="HP25" s="311"/>
      <c r="HQ25" s="311"/>
      <c r="HR25" s="311"/>
      <c r="HS25" s="311"/>
      <c r="HT25" s="311"/>
      <c r="HU25" s="311"/>
      <c r="HV25" s="311"/>
      <c r="HW25" s="311"/>
      <c r="HX25" s="311"/>
      <c r="HY25" s="311"/>
      <c r="HZ25" s="311"/>
      <c r="IA25" s="311"/>
      <c r="IB25" s="311"/>
      <c r="IC25" s="311"/>
      <c r="ID25" s="311"/>
      <c r="IE25" s="311"/>
      <c r="IF25" s="311"/>
      <c r="IG25" s="311"/>
      <c r="IH25" s="311"/>
      <c r="II25" s="311"/>
      <c r="IJ25" s="311"/>
      <c r="IK25" s="311"/>
      <c r="IL25" s="311"/>
      <c r="IM25" s="311"/>
      <c r="IN25" s="311"/>
      <c r="IO25" s="311"/>
      <c r="IP25" s="311"/>
      <c r="IQ25" s="311"/>
      <c r="IR25" s="311"/>
      <c r="IS25" s="311"/>
      <c r="IT25" s="311"/>
      <c r="IU25" s="311"/>
      <c r="IV25" s="311"/>
    </row>
    <row r="26" spans="1:256" s="324" customFormat="1" ht="17.149999999999999" customHeight="1" x14ac:dyDescent="0.25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/>
      <c r="AC26" s="311"/>
      <c r="AD26" s="311"/>
      <c r="AE26" s="311"/>
      <c r="AF26" s="311"/>
      <c r="AG26" s="311"/>
      <c r="AH26" s="311"/>
      <c r="AI26" s="311"/>
      <c r="AJ26" s="311"/>
      <c r="AK26" s="311"/>
      <c r="AL26" s="311"/>
      <c r="AM26" s="311"/>
      <c r="AN26" s="311"/>
      <c r="AO26" s="311"/>
      <c r="AP26" s="311"/>
      <c r="AQ26" s="311"/>
      <c r="AR26" s="311"/>
      <c r="AS26" s="311"/>
      <c r="AT26" s="311"/>
      <c r="AU26" s="311"/>
      <c r="AV26" s="311"/>
      <c r="AW26" s="311"/>
      <c r="AX26" s="311"/>
      <c r="AY26" s="311"/>
      <c r="AZ26" s="311"/>
      <c r="BA26" s="311"/>
      <c r="BB26" s="311"/>
      <c r="BC26" s="311"/>
      <c r="BD26" s="311"/>
      <c r="BE26" s="311"/>
      <c r="BF26" s="311"/>
      <c r="BG26" s="311"/>
      <c r="BH26" s="311"/>
      <c r="BI26" s="311"/>
      <c r="BJ26" s="311"/>
      <c r="BK26" s="311"/>
      <c r="BL26" s="311"/>
      <c r="BM26" s="311"/>
      <c r="BN26" s="311"/>
      <c r="BO26" s="311"/>
      <c r="BP26" s="311"/>
      <c r="BQ26" s="311"/>
      <c r="BR26" s="311"/>
      <c r="BS26" s="311"/>
      <c r="BT26" s="311"/>
      <c r="BU26" s="311"/>
      <c r="BV26" s="311"/>
      <c r="BW26" s="311"/>
      <c r="BX26" s="311"/>
      <c r="BY26" s="311"/>
      <c r="BZ26" s="311"/>
      <c r="CA26" s="311"/>
      <c r="CB26" s="311"/>
      <c r="CC26" s="311"/>
      <c r="CD26" s="311"/>
      <c r="CE26" s="311"/>
      <c r="CF26" s="311"/>
      <c r="CG26" s="311"/>
      <c r="CH26" s="311"/>
      <c r="CI26" s="311"/>
      <c r="CJ26" s="311"/>
      <c r="CK26" s="311"/>
      <c r="CL26" s="311"/>
      <c r="CM26" s="311"/>
      <c r="CN26" s="311"/>
      <c r="CO26" s="311"/>
      <c r="CP26" s="311"/>
      <c r="CQ26" s="311"/>
      <c r="CR26" s="311"/>
      <c r="CS26" s="311"/>
      <c r="CT26" s="311"/>
      <c r="CU26" s="311"/>
      <c r="CV26" s="311"/>
      <c r="CW26" s="311"/>
      <c r="CX26" s="311"/>
      <c r="CY26" s="311"/>
      <c r="CZ26" s="311"/>
      <c r="DA26" s="311"/>
      <c r="DB26" s="311"/>
      <c r="DC26" s="311"/>
      <c r="DD26" s="311"/>
      <c r="DE26" s="311"/>
      <c r="DF26" s="311"/>
      <c r="DG26" s="311"/>
      <c r="DH26" s="311"/>
      <c r="DI26" s="311"/>
      <c r="DJ26" s="311"/>
      <c r="DK26" s="311"/>
      <c r="DL26" s="311"/>
      <c r="DM26" s="311"/>
      <c r="DN26" s="311"/>
      <c r="DO26" s="311"/>
      <c r="DP26" s="311"/>
      <c r="DQ26" s="311"/>
      <c r="DR26" s="311"/>
      <c r="DS26" s="311"/>
      <c r="DT26" s="311"/>
      <c r="DU26" s="311"/>
      <c r="DV26" s="311"/>
      <c r="DW26" s="311"/>
      <c r="DX26" s="311"/>
      <c r="DY26" s="311"/>
      <c r="DZ26" s="311"/>
      <c r="EA26" s="311"/>
      <c r="EB26" s="311"/>
      <c r="EC26" s="311"/>
      <c r="ED26" s="311"/>
      <c r="EE26" s="311"/>
      <c r="EF26" s="311"/>
      <c r="EG26" s="311"/>
      <c r="EH26" s="311"/>
      <c r="EI26" s="311"/>
      <c r="EJ26" s="311"/>
      <c r="EK26" s="311"/>
      <c r="EL26" s="311"/>
      <c r="EM26" s="311"/>
      <c r="EN26" s="311"/>
      <c r="EO26" s="311"/>
      <c r="EP26" s="311"/>
      <c r="EQ26" s="311"/>
      <c r="ER26" s="311"/>
      <c r="ES26" s="311"/>
      <c r="ET26" s="311"/>
      <c r="EU26" s="311"/>
      <c r="EV26" s="311"/>
      <c r="EW26" s="311"/>
      <c r="EX26" s="311"/>
      <c r="EY26" s="311"/>
      <c r="EZ26" s="311"/>
      <c r="FA26" s="311"/>
      <c r="FB26" s="311"/>
      <c r="FC26" s="311"/>
      <c r="FD26" s="311"/>
      <c r="FE26" s="311"/>
      <c r="FF26" s="311"/>
      <c r="FG26" s="311"/>
      <c r="FH26" s="311"/>
      <c r="FI26" s="311"/>
      <c r="FJ26" s="311"/>
      <c r="FK26" s="311"/>
      <c r="FL26" s="311"/>
      <c r="FM26" s="311"/>
      <c r="FN26" s="311"/>
      <c r="FO26" s="311"/>
      <c r="FP26" s="311"/>
      <c r="FQ26" s="311"/>
      <c r="FR26" s="311"/>
      <c r="FS26" s="311"/>
      <c r="FT26" s="311"/>
      <c r="FU26" s="311"/>
      <c r="FV26" s="311"/>
      <c r="FW26" s="311"/>
      <c r="FX26" s="311"/>
      <c r="FY26" s="311"/>
      <c r="FZ26" s="311"/>
      <c r="GA26" s="311"/>
      <c r="GB26" s="311"/>
      <c r="GC26" s="311"/>
      <c r="GD26" s="311"/>
      <c r="GE26" s="311"/>
      <c r="GF26" s="311"/>
      <c r="GG26" s="311"/>
      <c r="GH26" s="311"/>
      <c r="GI26" s="311"/>
      <c r="GJ26" s="311"/>
      <c r="GK26" s="311"/>
      <c r="GL26" s="311"/>
      <c r="GM26" s="311"/>
      <c r="GN26" s="311"/>
      <c r="GO26" s="311"/>
      <c r="GP26" s="311"/>
      <c r="GQ26" s="311"/>
      <c r="GR26" s="311"/>
      <c r="GS26" s="311"/>
      <c r="GT26" s="311"/>
      <c r="GU26" s="311"/>
      <c r="GV26" s="311"/>
      <c r="GW26" s="311"/>
      <c r="GX26" s="311"/>
      <c r="GY26" s="311"/>
      <c r="GZ26" s="311"/>
      <c r="HA26" s="311"/>
      <c r="HB26" s="311"/>
      <c r="HC26" s="311"/>
      <c r="HD26" s="311"/>
      <c r="HE26" s="311"/>
      <c r="HF26" s="311"/>
      <c r="HG26" s="311"/>
      <c r="HH26" s="311"/>
      <c r="HI26" s="311"/>
      <c r="HJ26" s="311"/>
      <c r="HK26" s="311"/>
      <c r="HL26" s="311"/>
      <c r="HM26" s="311"/>
      <c r="HN26" s="311"/>
      <c r="HO26" s="311"/>
      <c r="HP26" s="311"/>
      <c r="HQ26" s="311"/>
      <c r="HR26" s="311"/>
      <c r="HS26" s="311"/>
      <c r="HT26" s="311"/>
      <c r="HU26" s="311"/>
      <c r="HV26" s="311"/>
      <c r="HW26" s="311"/>
      <c r="HX26" s="311"/>
      <c r="HY26" s="311"/>
      <c r="HZ26" s="311"/>
      <c r="IA26" s="311"/>
      <c r="IB26" s="311"/>
      <c r="IC26" s="311"/>
      <c r="ID26" s="311"/>
      <c r="IE26" s="311"/>
      <c r="IF26" s="311"/>
      <c r="IG26" s="311"/>
      <c r="IH26" s="311"/>
      <c r="II26" s="311"/>
      <c r="IJ26" s="311"/>
      <c r="IK26" s="311"/>
      <c r="IL26" s="311"/>
      <c r="IM26" s="311"/>
      <c r="IN26" s="311"/>
      <c r="IO26" s="311"/>
      <c r="IP26" s="311"/>
      <c r="IQ26" s="311"/>
      <c r="IR26" s="311"/>
      <c r="IS26" s="311"/>
      <c r="IT26" s="311"/>
      <c r="IU26" s="311"/>
      <c r="IV26" s="311"/>
    </row>
    <row r="27" spans="1:256" s="324" customFormat="1" ht="17.149999999999999" customHeight="1" x14ac:dyDescent="0.25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  <c r="AN27" s="311"/>
      <c r="AO27" s="311"/>
      <c r="AP27" s="311"/>
      <c r="AQ27" s="311"/>
      <c r="AR27" s="311"/>
      <c r="AS27" s="311"/>
      <c r="AT27" s="311"/>
      <c r="AU27" s="311"/>
      <c r="AV27" s="311"/>
      <c r="AW27" s="311"/>
      <c r="AX27" s="311"/>
      <c r="AY27" s="311"/>
      <c r="AZ27" s="311"/>
      <c r="BA27" s="311"/>
      <c r="BB27" s="311"/>
      <c r="BC27" s="311"/>
      <c r="BD27" s="311"/>
      <c r="BE27" s="311"/>
      <c r="BF27" s="311"/>
      <c r="BG27" s="311"/>
      <c r="BH27" s="311"/>
      <c r="BI27" s="311"/>
      <c r="BJ27" s="311"/>
      <c r="BK27" s="311"/>
      <c r="BL27" s="311"/>
      <c r="BM27" s="311"/>
      <c r="BN27" s="311"/>
      <c r="BO27" s="311"/>
      <c r="BP27" s="311"/>
      <c r="BQ27" s="311"/>
      <c r="BR27" s="311"/>
      <c r="BS27" s="311"/>
      <c r="BT27" s="311"/>
      <c r="BU27" s="311"/>
      <c r="BV27" s="311"/>
      <c r="BW27" s="311"/>
      <c r="BX27" s="311"/>
      <c r="BY27" s="311"/>
      <c r="BZ27" s="311"/>
      <c r="CA27" s="311"/>
      <c r="CB27" s="311"/>
      <c r="CC27" s="311"/>
      <c r="CD27" s="311"/>
      <c r="CE27" s="311"/>
      <c r="CF27" s="311"/>
      <c r="CG27" s="311"/>
      <c r="CH27" s="311"/>
      <c r="CI27" s="311"/>
      <c r="CJ27" s="311"/>
      <c r="CK27" s="311"/>
      <c r="CL27" s="311"/>
      <c r="CM27" s="311"/>
      <c r="CN27" s="311"/>
      <c r="CO27" s="311"/>
      <c r="CP27" s="311"/>
      <c r="CQ27" s="311"/>
      <c r="CR27" s="311"/>
      <c r="CS27" s="311"/>
      <c r="CT27" s="311"/>
      <c r="CU27" s="311"/>
      <c r="CV27" s="311"/>
      <c r="CW27" s="311"/>
      <c r="CX27" s="311"/>
      <c r="CY27" s="311"/>
      <c r="CZ27" s="311"/>
      <c r="DA27" s="311"/>
      <c r="DB27" s="311"/>
      <c r="DC27" s="311"/>
      <c r="DD27" s="311"/>
      <c r="DE27" s="311"/>
      <c r="DF27" s="311"/>
      <c r="DG27" s="311"/>
      <c r="DH27" s="311"/>
      <c r="DI27" s="311"/>
      <c r="DJ27" s="311"/>
      <c r="DK27" s="311"/>
      <c r="DL27" s="311"/>
      <c r="DM27" s="311"/>
      <c r="DN27" s="311"/>
      <c r="DO27" s="311"/>
      <c r="DP27" s="311"/>
      <c r="DQ27" s="311"/>
      <c r="DR27" s="311"/>
      <c r="DS27" s="311"/>
      <c r="DT27" s="311"/>
      <c r="DU27" s="311"/>
      <c r="DV27" s="311"/>
      <c r="DW27" s="311"/>
      <c r="DX27" s="311"/>
      <c r="DY27" s="311"/>
      <c r="DZ27" s="311"/>
      <c r="EA27" s="311"/>
      <c r="EB27" s="311"/>
      <c r="EC27" s="311"/>
      <c r="ED27" s="311"/>
      <c r="EE27" s="311"/>
      <c r="EF27" s="311"/>
      <c r="EG27" s="311"/>
      <c r="EH27" s="311"/>
      <c r="EI27" s="311"/>
      <c r="EJ27" s="311"/>
      <c r="EK27" s="311"/>
      <c r="EL27" s="311"/>
      <c r="EM27" s="311"/>
      <c r="EN27" s="311"/>
      <c r="EO27" s="311"/>
      <c r="EP27" s="311"/>
      <c r="EQ27" s="311"/>
      <c r="ER27" s="311"/>
      <c r="ES27" s="311"/>
      <c r="ET27" s="311"/>
      <c r="EU27" s="311"/>
      <c r="EV27" s="311"/>
      <c r="EW27" s="311"/>
      <c r="EX27" s="311"/>
      <c r="EY27" s="311"/>
      <c r="EZ27" s="311"/>
      <c r="FA27" s="311"/>
      <c r="FB27" s="311"/>
      <c r="FC27" s="311"/>
      <c r="FD27" s="311"/>
      <c r="FE27" s="311"/>
      <c r="FF27" s="311"/>
      <c r="FG27" s="311"/>
      <c r="FH27" s="311"/>
      <c r="FI27" s="311"/>
      <c r="FJ27" s="311"/>
      <c r="FK27" s="311"/>
      <c r="FL27" s="311"/>
      <c r="FM27" s="311"/>
      <c r="FN27" s="311"/>
      <c r="FO27" s="311"/>
      <c r="FP27" s="311"/>
      <c r="FQ27" s="311"/>
      <c r="FR27" s="311"/>
      <c r="FS27" s="311"/>
      <c r="FT27" s="311"/>
      <c r="FU27" s="311"/>
      <c r="FV27" s="311"/>
      <c r="FW27" s="311"/>
      <c r="FX27" s="311"/>
      <c r="FY27" s="311"/>
      <c r="FZ27" s="311"/>
      <c r="GA27" s="311"/>
      <c r="GB27" s="311"/>
      <c r="GC27" s="311"/>
      <c r="GD27" s="311"/>
      <c r="GE27" s="311"/>
      <c r="GF27" s="311"/>
      <c r="GG27" s="311"/>
      <c r="GH27" s="311"/>
      <c r="GI27" s="311"/>
      <c r="GJ27" s="311"/>
      <c r="GK27" s="311"/>
      <c r="GL27" s="311"/>
      <c r="GM27" s="311"/>
      <c r="GN27" s="311"/>
      <c r="GO27" s="311"/>
      <c r="GP27" s="311"/>
      <c r="GQ27" s="311"/>
      <c r="GR27" s="311"/>
      <c r="GS27" s="311"/>
      <c r="GT27" s="311"/>
      <c r="GU27" s="311"/>
      <c r="GV27" s="311"/>
      <c r="GW27" s="311"/>
      <c r="GX27" s="311"/>
      <c r="GY27" s="311"/>
      <c r="GZ27" s="311"/>
      <c r="HA27" s="311"/>
      <c r="HB27" s="311"/>
      <c r="HC27" s="311"/>
      <c r="HD27" s="311"/>
      <c r="HE27" s="311"/>
      <c r="HF27" s="311"/>
      <c r="HG27" s="311"/>
      <c r="HH27" s="311"/>
      <c r="HI27" s="311"/>
      <c r="HJ27" s="311"/>
      <c r="HK27" s="311"/>
      <c r="HL27" s="311"/>
      <c r="HM27" s="311"/>
      <c r="HN27" s="311"/>
      <c r="HO27" s="311"/>
      <c r="HP27" s="311"/>
      <c r="HQ27" s="311"/>
      <c r="HR27" s="311"/>
      <c r="HS27" s="311"/>
      <c r="HT27" s="311"/>
      <c r="HU27" s="311"/>
      <c r="HV27" s="311"/>
      <c r="HW27" s="311"/>
      <c r="HX27" s="311"/>
      <c r="HY27" s="311"/>
      <c r="HZ27" s="311"/>
      <c r="IA27" s="311"/>
      <c r="IB27" s="311"/>
      <c r="IC27" s="311"/>
      <c r="ID27" s="311"/>
      <c r="IE27" s="311"/>
      <c r="IF27" s="311"/>
      <c r="IG27" s="311"/>
      <c r="IH27" s="311"/>
      <c r="II27" s="311"/>
      <c r="IJ27" s="311"/>
      <c r="IK27" s="311"/>
      <c r="IL27" s="311"/>
      <c r="IM27" s="311"/>
      <c r="IN27" s="311"/>
      <c r="IO27" s="311"/>
      <c r="IP27" s="311"/>
      <c r="IQ27" s="311"/>
      <c r="IR27" s="311"/>
      <c r="IS27" s="311"/>
      <c r="IT27" s="311"/>
      <c r="IU27" s="311"/>
      <c r="IV27" s="311"/>
    </row>
    <row r="28" spans="1:256" s="324" customFormat="1" ht="17.149999999999999" customHeight="1" x14ac:dyDescent="0.25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  <c r="AN28" s="311"/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  <c r="BL28" s="311"/>
      <c r="BM28" s="311"/>
      <c r="BN28" s="311"/>
      <c r="BO28" s="311"/>
      <c r="BP28" s="311"/>
      <c r="BQ28" s="311"/>
      <c r="BR28" s="311"/>
      <c r="BS28" s="311"/>
      <c r="BT28" s="311"/>
      <c r="BU28" s="311"/>
      <c r="BV28" s="311"/>
      <c r="BW28" s="311"/>
      <c r="BX28" s="311"/>
      <c r="BY28" s="311"/>
      <c r="BZ28" s="311"/>
      <c r="CA28" s="311"/>
      <c r="CB28" s="311"/>
      <c r="CC28" s="311"/>
      <c r="CD28" s="311"/>
      <c r="CE28" s="311"/>
      <c r="CF28" s="311"/>
      <c r="CG28" s="311"/>
      <c r="CH28" s="311"/>
      <c r="CI28" s="311"/>
      <c r="CJ28" s="311"/>
      <c r="CK28" s="311"/>
      <c r="CL28" s="311"/>
      <c r="CM28" s="311"/>
      <c r="CN28" s="311"/>
      <c r="CO28" s="311"/>
      <c r="CP28" s="311"/>
      <c r="CQ28" s="311"/>
      <c r="CR28" s="311"/>
      <c r="CS28" s="311"/>
      <c r="CT28" s="311"/>
      <c r="CU28" s="311"/>
      <c r="CV28" s="311"/>
      <c r="CW28" s="311"/>
      <c r="CX28" s="311"/>
      <c r="CY28" s="311"/>
      <c r="CZ28" s="311"/>
      <c r="DA28" s="311"/>
      <c r="DB28" s="311"/>
      <c r="DC28" s="311"/>
      <c r="DD28" s="311"/>
      <c r="DE28" s="311"/>
      <c r="DF28" s="311"/>
      <c r="DG28" s="311"/>
      <c r="DH28" s="311"/>
      <c r="DI28" s="311"/>
      <c r="DJ28" s="311"/>
      <c r="DK28" s="311"/>
      <c r="DL28" s="311"/>
      <c r="DM28" s="311"/>
      <c r="DN28" s="311"/>
      <c r="DO28" s="311"/>
      <c r="DP28" s="311"/>
      <c r="DQ28" s="311"/>
      <c r="DR28" s="311"/>
      <c r="DS28" s="311"/>
      <c r="DT28" s="311"/>
      <c r="DU28" s="311"/>
      <c r="DV28" s="311"/>
      <c r="DW28" s="311"/>
      <c r="DX28" s="311"/>
      <c r="DY28" s="311"/>
      <c r="DZ28" s="311"/>
      <c r="EA28" s="311"/>
      <c r="EB28" s="311"/>
      <c r="EC28" s="311"/>
      <c r="ED28" s="311"/>
      <c r="EE28" s="311"/>
      <c r="EF28" s="311"/>
      <c r="EG28" s="311"/>
      <c r="EH28" s="311"/>
      <c r="EI28" s="311"/>
      <c r="EJ28" s="311"/>
      <c r="EK28" s="311"/>
      <c r="EL28" s="311"/>
      <c r="EM28" s="311"/>
      <c r="EN28" s="311"/>
      <c r="EO28" s="311"/>
      <c r="EP28" s="311"/>
      <c r="EQ28" s="311"/>
      <c r="ER28" s="311"/>
      <c r="ES28" s="311"/>
      <c r="ET28" s="311"/>
      <c r="EU28" s="311"/>
      <c r="EV28" s="311"/>
      <c r="EW28" s="311"/>
      <c r="EX28" s="311"/>
      <c r="EY28" s="311"/>
      <c r="EZ28" s="311"/>
      <c r="FA28" s="311"/>
      <c r="FB28" s="311"/>
      <c r="FC28" s="311"/>
      <c r="FD28" s="311"/>
      <c r="FE28" s="311"/>
      <c r="FF28" s="311"/>
      <c r="FG28" s="311"/>
      <c r="FH28" s="311"/>
      <c r="FI28" s="311"/>
      <c r="FJ28" s="311"/>
      <c r="FK28" s="311"/>
      <c r="FL28" s="311"/>
      <c r="FM28" s="311"/>
      <c r="FN28" s="311"/>
      <c r="FO28" s="311"/>
      <c r="FP28" s="311"/>
      <c r="FQ28" s="311"/>
      <c r="FR28" s="311"/>
      <c r="FS28" s="311"/>
      <c r="FT28" s="311"/>
      <c r="FU28" s="311"/>
      <c r="FV28" s="311"/>
      <c r="FW28" s="311"/>
      <c r="FX28" s="311"/>
      <c r="FY28" s="311"/>
      <c r="FZ28" s="311"/>
      <c r="GA28" s="311"/>
      <c r="GB28" s="311"/>
      <c r="GC28" s="311"/>
      <c r="GD28" s="311"/>
      <c r="GE28" s="311"/>
      <c r="GF28" s="311"/>
      <c r="GG28" s="311"/>
      <c r="GH28" s="311"/>
      <c r="GI28" s="311"/>
      <c r="GJ28" s="311"/>
      <c r="GK28" s="311"/>
      <c r="GL28" s="311"/>
      <c r="GM28" s="311"/>
      <c r="GN28" s="311"/>
      <c r="GO28" s="311"/>
      <c r="GP28" s="311"/>
      <c r="GQ28" s="311"/>
      <c r="GR28" s="311"/>
      <c r="GS28" s="311"/>
      <c r="GT28" s="311"/>
      <c r="GU28" s="311"/>
      <c r="GV28" s="311"/>
      <c r="GW28" s="311"/>
      <c r="GX28" s="311"/>
      <c r="GY28" s="311"/>
      <c r="GZ28" s="311"/>
      <c r="HA28" s="311"/>
      <c r="HB28" s="311"/>
      <c r="HC28" s="311"/>
      <c r="HD28" s="311"/>
      <c r="HE28" s="311"/>
      <c r="HF28" s="311"/>
      <c r="HG28" s="311"/>
      <c r="HH28" s="311"/>
      <c r="HI28" s="311"/>
      <c r="HJ28" s="311"/>
      <c r="HK28" s="311"/>
      <c r="HL28" s="311"/>
      <c r="HM28" s="311"/>
      <c r="HN28" s="311"/>
      <c r="HO28" s="311"/>
      <c r="HP28" s="311"/>
      <c r="HQ28" s="311"/>
      <c r="HR28" s="311"/>
      <c r="HS28" s="311"/>
      <c r="HT28" s="311"/>
      <c r="HU28" s="311"/>
      <c r="HV28" s="311"/>
      <c r="HW28" s="311"/>
      <c r="HX28" s="311"/>
      <c r="HY28" s="311"/>
      <c r="HZ28" s="311"/>
      <c r="IA28" s="311"/>
      <c r="IB28" s="311"/>
      <c r="IC28" s="311"/>
      <c r="ID28" s="311"/>
      <c r="IE28" s="311"/>
      <c r="IF28" s="311"/>
      <c r="IG28" s="311"/>
      <c r="IH28" s="311"/>
      <c r="II28" s="311"/>
      <c r="IJ28" s="311"/>
      <c r="IK28" s="311"/>
      <c r="IL28" s="311"/>
      <c r="IM28" s="311"/>
      <c r="IN28" s="311"/>
      <c r="IO28" s="311"/>
      <c r="IP28" s="311"/>
      <c r="IQ28" s="311"/>
      <c r="IR28" s="311"/>
      <c r="IS28" s="311"/>
      <c r="IT28" s="311"/>
      <c r="IU28" s="311"/>
      <c r="IV28" s="311"/>
    </row>
    <row r="29" spans="1:256" s="324" customFormat="1" ht="17.149999999999999" customHeight="1" x14ac:dyDescent="0.25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11"/>
      <c r="BE29" s="311"/>
      <c r="BF29" s="311"/>
      <c r="BG29" s="311"/>
      <c r="BH29" s="311"/>
      <c r="BI29" s="311"/>
      <c r="BJ29" s="311"/>
      <c r="BK29" s="311"/>
      <c r="BL29" s="311"/>
      <c r="BM29" s="311"/>
      <c r="BN29" s="311"/>
      <c r="BO29" s="311"/>
      <c r="BP29" s="311"/>
      <c r="BQ29" s="311"/>
      <c r="BR29" s="311"/>
      <c r="BS29" s="311"/>
      <c r="BT29" s="311"/>
      <c r="BU29" s="311"/>
      <c r="BV29" s="311"/>
      <c r="BW29" s="311"/>
      <c r="BX29" s="311"/>
      <c r="BY29" s="311"/>
      <c r="BZ29" s="311"/>
      <c r="CA29" s="311"/>
      <c r="CB29" s="311"/>
      <c r="CC29" s="311"/>
      <c r="CD29" s="311"/>
      <c r="CE29" s="311"/>
      <c r="CF29" s="311"/>
      <c r="CG29" s="311"/>
      <c r="CH29" s="311"/>
      <c r="CI29" s="311"/>
      <c r="CJ29" s="311"/>
      <c r="CK29" s="311"/>
      <c r="CL29" s="311"/>
      <c r="CM29" s="311"/>
      <c r="CN29" s="311"/>
      <c r="CO29" s="311"/>
      <c r="CP29" s="311"/>
      <c r="CQ29" s="311"/>
      <c r="CR29" s="311"/>
      <c r="CS29" s="311"/>
      <c r="CT29" s="311"/>
      <c r="CU29" s="311"/>
      <c r="CV29" s="311"/>
      <c r="CW29" s="311"/>
      <c r="CX29" s="311"/>
      <c r="CY29" s="311"/>
      <c r="CZ29" s="311"/>
      <c r="DA29" s="311"/>
      <c r="DB29" s="311"/>
      <c r="DC29" s="311"/>
      <c r="DD29" s="311"/>
      <c r="DE29" s="311"/>
      <c r="DF29" s="311"/>
      <c r="DG29" s="311"/>
      <c r="DH29" s="311"/>
      <c r="DI29" s="311"/>
      <c r="DJ29" s="311"/>
      <c r="DK29" s="311"/>
      <c r="DL29" s="311"/>
      <c r="DM29" s="311"/>
      <c r="DN29" s="311"/>
      <c r="DO29" s="311"/>
      <c r="DP29" s="311"/>
      <c r="DQ29" s="311"/>
      <c r="DR29" s="311"/>
      <c r="DS29" s="311"/>
      <c r="DT29" s="311"/>
      <c r="DU29" s="311"/>
      <c r="DV29" s="311"/>
      <c r="DW29" s="311"/>
      <c r="DX29" s="311"/>
      <c r="DY29" s="311"/>
      <c r="DZ29" s="311"/>
      <c r="EA29" s="311"/>
      <c r="EB29" s="311"/>
      <c r="EC29" s="311"/>
      <c r="ED29" s="311"/>
      <c r="EE29" s="311"/>
      <c r="EF29" s="311"/>
      <c r="EG29" s="311"/>
      <c r="EH29" s="311"/>
      <c r="EI29" s="311"/>
      <c r="EJ29" s="311"/>
      <c r="EK29" s="311"/>
      <c r="EL29" s="311"/>
      <c r="EM29" s="311"/>
      <c r="EN29" s="311"/>
      <c r="EO29" s="311"/>
      <c r="EP29" s="311"/>
      <c r="EQ29" s="311"/>
      <c r="ER29" s="311"/>
      <c r="ES29" s="311"/>
      <c r="ET29" s="311"/>
      <c r="EU29" s="311"/>
      <c r="EV29" s="311"/>
      <c r="EW29" s="311"/>
      <c r="EX29" s="311"/>
      <c r="EY29" s="311"/>
      <c r="EZ29" s="311"/>
      <c r="FA29" s="311"/>
      <c r="FB29" s="311"/>
      <c r="FC29" s="311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  <c r="IL29" s="311"/>
      <c r="IM29" s="311"/>
      <c r="IN29" s="311"/>
      <c r="IO29" s="311"/>
      <c r="IP29" s="311"/>
      <c r="IQ29" s="311"/>
      <c r="IR29" s="311"/>
      <c r="IS29" s="311"/>
      <c r="IT29" s="311"/>
      <c r="IU29" s="311"/>
      <c r="IV29" s="311"/>
    </row>
    <row r="30" spans="1:256" s="324" customFormat="1" ht="17.149999999999999" customHeight="1" x14ac:dyDescent="0.25">
      <c r="A30" s="311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1"/>
      <c r="BL30" s="311"/>
      <c r="BM30" s="311"/>
      <c r="BN30" s="311"/>
      <c r="BO30" s="311"/>
      <c r="BP30" s="311"/>
      <c r="BQ30" s="311"/>
      <c r="BR30" s="311"/>
      <c r="BS30" s="311"/>
      <c r="BT30" s="311"/>
      <c r="BU30" s="311"/>
      <c r="BV30" s="311"/>
      <c r="BW30" s="311"/>
      <c r="BX30" s="311"/>
      <c r="BY30" s="311"/>
      <c r="BZ30" s="311"/>
      <c r="CA30" s="311"/>
      <c r="CB30" s="311"/>
      <c r="CC30" s="311"/>
      <c r="CD30" s="311"/>
      <c r="CE30" s="311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  <c r="CR30" s="311"/>
      <c r="CS30" s="311"/>
      <c r="CT30" s="311"/>
      <c r="CU30" s="311"/>
      <c r="CV30" s="311"/>
      <c r="CW30" s="311"/>
      <c r="CX30" s="311"/>
      <c r="CY30" s="311"/>
      <c r="CZ30" s="311"/>
      <c r="DA30" s="311"/>
      <c r="DB30" s="311"/>
      <c r="DC30" s="311"/>
      <c r="DD30" s="311"/>
      <c r="DE30" s="311"/>
      <c r="DF30" s="311"/>
      <c r="DG30" s="311"/>
      <c r="DH30" s="311"/>
      <c r="DI30" s="311"/>
      <c r="DJ30" s="311"/>
      <c r="DK30" s="311"/>
      <c r="DL30" s="311"/>
      <c r="DM30" s="311"/>
      <c r="DN30" s="311"/>
      <c r="DO30" s="311"/>
      <c r="DP30" s="311"/>
      <c r="DQ30" s="311"/>
      <c r="DR30" s="311"/>
      <c r="DS30" s="311"/>
      <c r="DT30" s="311"/>
      <c r="DU30" s="311"/>
      <c r="DV30" s="311"/>
      <c r="DW30" s="311"/>
      <c r="DX30" s="311"/>
      <c r="DY30" s="311"/>
      <c r="DZ30" s="311"/>
      <c r="EA30" s="311"/>
      <c r="EB30" s="311"/>
      <c r="EC30" s="311"/>
      <c r="ED30" s="311"/>
      <c r="EE30" s="311"/>
      <c r="EF30" s="311"/>
      <c r="EG30" s="311"/>
      <c r="EH30" s="311"/>
      <c r="EI30" s="311"/>
      <c r="EJ30" s="311"/>
      <c r="EK30" s="311"/>
      <c r="EL30" s="311"/>
      <c r="EM30" s="311"/>
      <c r="EN30" s="311"/>
      <c r="EO30" s="311"/>
      <c r="EP30" s="311"/>
      <c r="EQ30" s="311"/>
      <c r="ER30" s="311"/>
      <c r="ES30" s="311"/>
      <c r="ET30" s="311"/>
      <c r="EU30" s="311"/>
      <c r="EV30" s="311"/>
      <c r="EW30" s="311"/>
      <c r="EX30" s="311"/>
      <c r="EY30" s="311"/>
      <c r="EZ30" s="311"/>
      <c r="FA30" s="311"/>
      <c r="FB30" s="311"/>
      <c r="FC30" s="311"/>
      <c r="FD30" s="311"/>
      <c r="FE30" s="311"/>
      <c r="FF30" s="311"/>
      <c r="FG30" s="311"/>
      <c r="FH30" s="311"/>
      <c r="FI30" s="311"/>
      <c r="FJ30" s="311"/>
      <c r="FK30" s="311"/>
      <c r="FL30" s="311"/>
      <c r="FM30" s="311"/>
      <c r="FN30" s="311"/>
      <c r="FO30" s="311"/>
      <c r="FP30" s="311"/>
      <c r="FQ30" s="311"/>
      <c r="FR30" s="311"/>
      <c r="FS30" s="311"/>
      <c r="FT30" s="311"/>
      <c r="FU30" s="311"/>
      <c r="FV30" s="311"/>
      <c r="FW30" s="311"/>
      <c r="FX30" s="311"/>
      <c r="FY30" s="311"/>
      <c r="FZ30" s="311"/>
      <c r="GA30" s="311"/>
      <c r="GB30" s="311"/>
      <c r="GC30" s="311"/>
      <c r="GD30" s="311"/>
      <c r="GE30" s="311"/>
      <c r="GF30" s="311"/>
      <c r="GG30" s="311"/>
      <c r="GH30" s="311"/>
      <c r="GI30" s="311"/>
      <c r="GJ30" s="311"/>
      <c r="GK30" s="311"/>
      <c r="GL30" s="311"/>
      <c r="GM30" s="311"/>
      <c r="GN30" s="311"/>
      <c r="GO30" s="311"/>
      <c r="GP30" s="311"/>
      <c r="GQ30" s="311"/>
      <c r="GR30" s="311"/>
      <c r="GS30" s="311"/>
      <c r="GT30" s="311"/>
      <c r="GU30" s="311"/>
      <c r="GV30" s="311"/>
      <c r="GW30" s="311"/>
      <c r="GX30" s="311"/>
      <c r="GY30" s="311"/>
      <c r="GZ30" s="311"/>
      <c r="HA30" s="311"/>
      <c r="HB30" s="311"/>
      <c r="HC30" s="311"/>
      <c r="HD30" s="311"/>
      <c r="HE30" s="311"/>
      <c r="HF30" s="311"/>
      <c r="HG30" s="311"/>
      <c r="HH30" s="311"/>
      <c r="HI30" s="311"/>
      <c r="HJ30" s="311"/>
      <c r="HK30" s="311"/>
      <c r="HL30" s="311"/>
      <c r="HM30" s="311"/>
      <c r="HN30" s="311"/>
      <c r="HO30" s="311"/>
      <c r="HP30" s="311"/>
      <c r="HQ30" s="311"/>
      <c r="HR30" s="311"/>
      <c r="HS30" s="311"/>
      <c r="HT30" s="311"/>
      <c r="HU30" s="311"/>
      <c r="HV30" s="311"/>
      <c r="HW30" s="311"/>
      <c r="HX30" s="311"/>
      <c r="HY30" s="311"/>
      <c r="HZ30" s="311"/>
      <c r="IA30" s="311"/>
      <c r="IB30" s="311"/>
      <c r="IC30" s="311"/>
      <c r="ID30" s="311"/>
      <c r="IE30" s="311"/>
      <c r="IF30" s="311"/>
      <c r="IG30" s="311"/>
      <c r="IH30" s="311"/>
      <c r="II30" s="311"/>
      <c r="IJ30" s="311"/>
      <c r="IK30" s="311"/>
      <c r="IL30" s="311"/>
      <c r="IM30" s="311"/>
      <c r="IN30" s="311"/>
      <c r="IO30" s="311"/>
      <c r="IP30" s="311"/>
      <c r="IQ30" s="311"/>
      <c r="IR30" s="311"/>
      <c r="IS30" s="311"/>
      <c r="IT30" s="311"/>
      <c r="IU30" s="311"/>
      <c r="IV30" s="311"/>
    </row>
    <row r="31" spans="1:256" s="324" customFormat="1" ht="17.149999999999999" customHeight="1" x14ac:dyDescent="0.25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  <c r="AN31" s="311"/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  <c r="BL31" s="311"/>
      <c r="BM31" s="311"/>
      <c r="BN31" s="311"/>
      <c r="BO31" s="311"/>
      <c r="BP31" s="311"/>
      <c r="BQ31" s="311"/>
      <c r="BR31" s="311"/>
      <c r="BS31" s="311"/>
      <c r="BT31" s="311"/>
      <c r="BU31" s="311"/>
      <c r="BV31" s="311"/>
      <c r="BW31" s="311"/>
      <c r="BX31" s="311"/>
      <c r="BY31" s="311"/>
      <c r="BZ31" s="311"/>
      <c r="CA31" s="311"/>
      <c r="CB31" s="311"/>
      <c r="CC31" s="311"/>
      <c r="CD31" s="311"/>
      <c r="CE31" s="311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  <c r="CR31" s="311"/>
      <c r="CS31" s="311"/>
      <c r="CT31" s="311"/>
      <c r="CU31" s="311"/>
      <c r="CV31" s="311"/>
      <c r="CW31" s="311"/>
      <c r="CX31" s="311"/>
      <c r="CY31" s="311"/>
      <c r="CZ31" s="311"/>
      <c r="DA31" s="311"/>
      <c r="DB31" s="311"/>
      <c r="DC31" s="311"/>
      <c r="DD31" s="311"/>
      <c r="DE31" s="311"/>
      <c r="DF31" s="311"/>
      <c r="DG31" s="311"/>
      <c r="DH31" s="311"/>
      <c r="DI31" s="311"/>
      <c r="DJ31" s="311"/>
      <c r="DK31" s="311"/>
      <c r="DL31" s="311"/>
      <c r="DM31" s="311"/>
      <c r="DN31" s="311"/>
      <c r="DO31" s="311"/>
      <c r="DP31" s="311"/>
      <c r="DQ31" s="311"/>
      <c r="DR31" s="311"/>
      <c r="DS31" s="311"/>
      <c r="DT31" s="311"/>
      <c r="DU31" s="311"/>
      <c r="DV31" s="311"/>
      <c r="DW31" s="311"/>
      <c r="DX31" s="311"/>
      <c r="DY31" s="311"/>
      <c r="DZ31" s="311"/>
      <c r="EA31" s="311"/>
      <c r="EB31" s="311"/>
      <c r="EC31" s="311"/>
      <c r="ED31" s="311"/>
      <c r="EE31" s="311"/>
      <c r="EF31" s="311"/>
      <c r="EG31" s="311"/>
      <c r="EH31" s="311"/>
      <c r="EI31" s="311"/>
      <c r="EJ31" s="311"/>
      <c r="EK31" s="311"/>
      <c r="EL31" s="311"/>
      <c r="EM31" s="311"/>
      <c r="EN31" s="311"/>
      <c r="EO31" s="311"/>
      <c r="EP31" s="311"/>
      <c r="EQ31" s="311"/>
      <c r="ER31" s="311"/>
      <c r="ES31" s="311"/>
      <c r="ET31" s="311"/>
      <c r="EU31" s="311"/>
      <c r="EV31" s="311"/>
      <c r="EW31" s="311"/>
      <c r="EX31" s="311"/>
      <c r="EY31" s="311"/>
      <c r="EZ31" s="311"/>
      <c r="FA31" s="311"/>
      <c r="FB31" s="311"/>
      <c r="FC31" s="311"/>
      <c r="FD31" s="311"/>
      <c r="FE31" s="311"/>
      <c r="FF31" s="311"/>
      <c r="FG31" s="311"/>
      <c r="FH31" s="311"/>
      <c r="FI31" s="311"/>
      <c r="FJ31" s="311"/>
      <c r="FK31" s="311"/>
      <c r="FL31" s="311"/>
      <c r="FM31" s="311"/>
      <c r="FN31" s="311"/>
      <c r="FO31" s="311"/>
      <c r="FP31" s="311"/>
      <c r="FQ31" s="311"/>
      <c r="FR31" s="311"/>
      <c r="FS31" s="311"/>
      <c r="FT31" s="311"/>
      <c r="FU31" s="311"/>
      <c r="FV31" s="311"/>
      <c r="FW31" s="311"/>
      <c r="FX31" s="311"/>
      <c r="FY31" s="311"/>
      <c r="FZ31" s="311"/>
      <c r="GA31" s="311"/>
      <c r="GB31" s="311"/>
      <c r="GC31" s="311"/>
      <c r="GD31" s="311"/>
      <c r="GE31" s="311"/>
      <c r="GF31" s="311"/>
      <c r="GG31" s="311"/>
      <c r="GH31" s="311"/>
      <c r="GI31" s="311"/>
      <c r="GJ31" s="311"/>
      <c r="GK31" s="311"/>
      <c r="GL31" s="311"/>
      <c r="GM31" s="311"/>
      <c r="GN31" s="311"/>
      <c r="GO31" s="311"/>
      <c r="GP31" s="311"/>
      <c r="GQ31" s="311"/>
      <c r="GR31" s="311"/>
      <c r="GS31" s="311"/>
      <c r="GT31" s="311"/>
      <c r="GU31" s="311"/>
      <c r="GV31" s="311"/>
      <c r="GW31" s="311"/>
      <c r="GX31" s="311"/>
      <c r="GY31" s="311"/>
      <c r="GZ31" s="311"/>
      <c r="HA31" s="311"/>
      <c r="HB31" s="311"/>
      <c r="HC31" s="311"/>
      <c r="HD31" s="311"/>
      <c r="HE31" s="311"/>
      <c r="HF31" s="311"/>
      <c r="HG31" s="311"/>
      <c r="HH31" s="311"/>
      <c r="HI31" s="311"/>
      <c r="HJ31" s="311"/>
      <c r="HK31" s="311"/>
      <c r="HL31" s="311"/>
      <c r="HM31" s="311"/>
      <c r="HN31" s="311"/>
      <c r="HO31" s="311"/>
      <c r="HP31" s="311"/>
      <c r="HQ31" s="311"/>
      <c r="HR31" s="311"/>
      <c r="HS31" s="311"/>
      <c r="HT31" s="311"/>
      <c r="HU31" s="311"/>
      <c r="HV31" s="311"/>
      <c r="HW31" s="311"/>
      <c r="HX31" s="311"/>
      <c r="HY31" s="311"/>
      <c r="HZ31" s="311"/>
      <c r="IA31" s="311"/>
      <c r="IB31" s="311"/>
      <c r="IC31" s="311"/>
      <c r="ID31" s="311"/>
      <c r="IE31" s="311"/>
      <c r="IF31" s="311"/>
      <c r="IG31" s="311"/>
      <c r="IH31" s="311"/>
      <c r="II31" s="311"/>
      <c r="IJ31" s="311"/>
      <c r="IK31" s="311"/>
      <c r="IL31" s="311"/>
      <c r="IM31" s="311"/>
      <c r="IN31" s="311"/>
      <c r="IO31" s="311"/>
      <c r="IP31" s="311"/>
      <c r="IQ31" s="311"/>
      <c r="IR31" s="311"/>
      <c r="IS31" s="311"/>
      <c r="IT31" s="311"/>
      <c r="IU31" s="311"/>
      <c r="IV31" s="311"/>
    </row>
    <row r="32" spans="1:256" s="324" customFormat="1" ht="17.149999999999999" customHeight="1" x14ac:dyDescent="0.25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11"/>
      <c r="ID32" s="311"/>
      <c r="IE32" s="311"/>
      <c r="IF32" s="311"/>
      <c r="IG32" s="311"/>
      <c r="IH32" s="311"/>
      <c r="II32" s="311"/>
      <c r="IJ32" s="311"/>
      <c r="IK32" s="311"/>
      <c r="IL32" s="311"/>
      <c r="IM32" s="311"/>
      <c r="IN32" s="311"/>
      <c r="IO32" s="311"/>
      <c r="IP32" s="311"/>
      <c r="IQ32" s="311"/>
      <c r="IR32" s="311"/>
      <c r="IS32" s="311"/>
      <c r="IT32" s="311"/>
      <c r="IU32" s="311"/>
      <c r="IV32" s="311"/>
    </row>
    <row r="33" spans="1:256" s="324" customFormat="1" ht="17.149999999999999" customHeight="1" x14ac:dyDescent="0.25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J33" s="311"/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311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  <c r="CR33" s="311"/>
      <c r="CS33" s="311"/>
      <c r="CT33" s="311"/>
      <c r="CU33" s="311"/>
      <c r="CV33" s="311"/>
      <c r="CW33" s="311"/>
      <c r="CX33" s="311"/>
      <c r="CY33" s="311"/>
      <c r="CZ33" s="311"/>
      <c r="DA33" s="311"/>
      <c r="DB33" s="311"/>
      <c r="DC33" s="311"/>
      <c r="DD33" s="311"/>
      <c r="DE33" s="311"/>
      <c r="DF33" s="311"/>
      <c r="DG33" s="311"/>
      <c r="DH33" s="311"/>
      <c r="DI33" s="311"/>
      <c r="DJ33" s="311"/>
      <c r="DK33" s="311"/>
      <c r="DL33" s="311"/>
      <c r="DM33" s="311"/>
      <c r="DN33" s="311"/>
      <c r="DO33" s="311"/>
      <c r="DP33" s="311"/>
      <c r="DQ33" s="311"/>
      <c r="DR33" s="311"/>
      <c r="DS33" s="311"/>
      <c r="DT33" s="311"/>
      <c r="DU33" s="311"/>
      <c r="DV33" s="311"/>
      <c r="DW33" s="311"/>
      <c r="DX33" s="311"/>
      <c r="DY33" s="311"/>
      <c r="DZ33" s="311"/>
      <c r="EA33" s="311"/>
      <c r="EB33" s="311"/>
      <c r="EC33" s="311"/>
      <c r="ED33" s="311"/>
      <c r="EE33" s="311"/>
      <c r="EF33" s="311"/>
      <c r="EG33" s="311"/>
      <c r="EH33" s="311"/>
      <c r="EI33" s="311"/>
      <c r="EJ33" s="311"/>
      <c r="EK33" s="311"/>
      <c r="EL33" s="311"/>
      <c r="EM33" s="311"/>
      <c r="EN33" s="311"/>
      <c r="EO33" s="311"/>
      <c r="EP33" s="311"/>
      <c r="EQ33" s="311"/>
      <c r="ER33" s="311"/>
      <c r="ES33" s="311"/>
      <c r="ET33" s="311"/>
      <c r="EU33" s="311"/>
      <c r="EV33" s="311"/>
      <c r="EW33" s="311"/>
      <c r="EX33" s="311"/>
      <c r="EY33" s="311"/>
      <c r="EZ33" s="311"/>
      <c r="FA33" s="311"/>
      <c r="FB33" s="311"/>
      <c r="FC33" s="311"/>
      <c r="FD33" s="311"/>
      <c r="FE33" s="311"/>
      <c r="FF33" s="311"/>
      <c r="FG33" s="311"/>
      <c r="FH33" s="311"/>
      <c r="FI33" s="311"/>
      <c r="FJ33" s="311"/>
      <c r="FK33" s="311"/>
      <c r="FL33" s="311"/>
      <c r="FM33" s="311"/>
      <c r="FN33" s="311"/>
      <c r="FO33" s="311"/>
      <c r="FP33" s="311"/>
      <c r="FQ33" s="311"/>
      <c r="FR33" s="311"/>
      <c r="FS33" s="311"/>
      <c r="FT33" s="311"/>
      <c r="FU33" s="311"/>
      <c r="FV33" s="311"/>
      <c r="FW33" s="311"/>
      <c r="FX33" s="311"/>
      <c r="FY33" s="311"/>
      <c r="FZ33" s="311"/>
      <c r="GA33" s="311"/>
      <c r="GB33" s="311"/>
      <c r="GC33" s="311"/>
      <c r="GD33" s="311"/>
      <c r="GE33" s="311"/>
      <c r="GF33" s="311"/>
      <c r="GG33" s="311"/>
      <c r="GH33" s="311"/>
      <c r="GI33" s="311"/>
      <c r="GJ33" s="311"/>
      <c r="GK33" s="311"/>
      <c r="GL33" s="311"/>
      <c r="GM33" s="311"/>
      <c r="GN33" s="311"/>
      <c r="GO33" s="311"/>
      <c r="GP33" s="311"/>
      <c r="GQ33" s="311"/>
      <c r="GR33" s="311"/>
      <c r="GS33" s="311"/>
      <c r="GT33" s="311"/>
      <c r="GU33" s="311"/>
      <c r="GV33" s="311"/>
      <c r="GW33" s="311"/>
      <c r="GX33" s="311"/>
      <c r="GY33" s="311"/>
      <c r="GZ33" s="311"/>
      <c r="HA33" s="311"/>
      <c r="HB33" s="311"/>
      <c r="HC33" s="311"/>
      <c r="HD33" s="311"/>
      <c r="HE33" s="311"/>
      <c r="HF33" s="311"/>
      <c r="HG33" s="311"/>
      <c r="HH33" s="311"/>
      <c r="HI33" s="311"/>
      <c r="HJ33" s="311"/>
      <c r="HK33" s="311"/>
      <c r="HL33" s="311"/>
      <c r="HM33" s="311"/>
      <c r="HN33" s="311"/>
      <c r="HO33" s="311"/>
      <c r="HP33" s="311"/>
      <c r="HQ33" s="311"/>
      <c r="HR33" s="311"/>
      <c r="HS33" s="311"/>
      <c r="HT33" s="311"/>
      <c r="HU33" s="311"/>
      <c r="HV33" s="311"/>
      <c r="HW33" s="311"/>
      <c r="HX33" s="311"/>
      <c r="HY33" s="311"/>
      <c r="HZ33" s="311"/>
      <c r="IA33" s="311"/>
      <c r="IB33" s="311"/>
      <c r="IC33" s="311"/>
      <c r="ID33" s="311"/>
      <c r="IE33" s="311"/>
      <c r="IF33" s="311"/>
      <c r="IG33" s="311"/>
      <c r="IH33" s="311"/>
      <c r="II33" s="311"/>
      <c r="IJ33" s="311"/>
      <c r="IK33" s="311"/>
      <c r="IL33" s="311"/>
      <c r="IM33" s="311"/>
      <c r="IN33" s="311"/>
      <c r="IO33" s="311"/>
      <c r="IP33" s="311"/>
      <c r="IQ33" s="311"/>
      <c r="IR33" s="311"/>
      <c r="IS33" s="311"/>
      <c r="IT33" s="311"/>
      <c r="IU33" s="311"/>
      <c r="IV33" s="311"/>
    </row>
    <row r="34" spans="1:256" s="324" customFormat="1" ht="30.75" customHeight="1" x14ac:dyDescent="0.25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  <c r="CT34" s="311"/>
      <c r="CU34" s="311"/>
      <c r="CV34" s="311"/>
      <c r="CW34" s="311"/>
      <c r="CX34" s="311"/>
      <c r="CY34" s="311"/>
      <c r="CZ34" s="311"/>
      <c r="DA34" s="311"/>
      <c r="DB34" s="311"/>
      <c r="DC34" s="311"/>
      <c r="DD34" s="311"/>
      <c r="DE34" s="311"/>
      <c r="DF34" s="311"/>
      <c r="DG34" s="311"/>
      <c r="DH34" s="311"/>
      <c r="DI34" s="311"/>
      <c r="DJ34" s="311"/>
      <c r="DK34" s="311"/>
      <c r="DL34" s="311"/>
      <c r="DM34" s="311"/>
      <c r="DN34" s="311"/>
      <c r="DO34" s="311"/>
      <c r="DP34" s="311"/>
      <c r="DQ34" s="311"/>
      <c r="DR34" s="311"/>
      <c r="DS34" s="311"/>
      <c r="DT34" s="311"/>
      <c r="DU34" s="311"/>
      <c r="DV34" s="311"/>
      <c r="DW34" s="311"/>
      <c r="DX34" s="311"/>
      <c r="DY34" s="311"/>
      <c r="DZ34" s="311"/>
      <c r="EA34" s="311"/>
      <c r="EB34" s="311"/>
      <c r="EC34" s="311"/>
      <c r="ED34" s="311"/>
      <c r="EE34" s="311"/>
      <c r="EF34" s="311"/>
      <c r="EG34" s="311"/>
      <c r="EH34" s="311"/>
      <c r="EI34" s="311"/>
      <c r="EJ34" s="311"/>
      <c r="EK34" s="311"/>
      <c r="EL34" s="311"/>
      <c r="EM34" s="311"/>
      <c r="EN34" s="311"/>
      <c r="EO34" s="311"/>
      <c r="EP34" s="311"/>
      <c r="EQ34" s="311"/>
      <c r="ER34" s="311"/>
      <c r="ES34" s="311"/>
      <c r="ET34" s="311"/>
      <c r="EU34" s="311"/>
      <c r="EV34" s="311"/>
      <c r="EW34" s="311"/>
      <c r="EX34" s="311"/>
      <c r="EY34" s="311"/>
      <c r="EZ34" s="311"/>
      <c r="FA34" s="311"/>
      <c r="FB34" s="311"/>
      <c r="FC34" s="311"/>
      <c r="FD34" s="311"/>
      <c r="FE34" s="311"/>
      <c r="FF34" s="311"/>
      <c r="FG34" s="311"/>
      <c r="FH34" s="311"/>
      <c r="FI34" s="311"/>
      <c r="FJ34" s="311"/>
      <c r="FK34" s="311"/>
      <c r="FL34" s="311"/>
      <c r="FM34" s="311"/>
      <c r="FN34" s="311"/>
      <c r="FO34" s="311"/>
      <c r="FP34" s="311"/>
      <c r="FQ34" s="311"/>
      <c r="FR34" s="311"/>
      <c r="FS34" s="311"/>
      <c r="FT34" s="311"/>
      <c r="FU34" s="311"/>
      <c r="FV34" s="311"/>
      <c r="FW34" s="311"/>
      <c r="FX34" s="311"/>
      <c r="FY34" s="311"/>
      <c r="FZ34" s="311"/>
      <c r="GA34" s="311"/>
      <c r="GB34" s="311"/>
      <c r="GC34" s="311"/>
      <c r="GD34" s="311"/>
      <c r="GE34" s="311"/>
      <c r="GF34" s="311"/>
      <c r="GG34" s="311"/>
      <c r="GH34" s="311"/>
      <c r="GI34" s="311"/>
      <c r="GJ34" s="311"/>
      <c r="GK34" s="311"/>
      <c r="GL34" s="311"/>
      <c r="GM34" s="311"/>
      <c r="GN34" s="311"/>
      <c r="GO34" s="311"/>
      <c r="GP34" s="311"/>
      <c r="GQ34" s="311"/>
      <c r="GR34" s="311"/>
      <c r="GS34" s="311"/>
      <c r="GT34" s="311"/>
      <c r="GU34" s="311"/>
      <c r="GV34" s="311"/>
      <c r="GW34" s="311"/>
      <c r="GX34" s="311"/>
      <c r="GY34" s="311"/>
      <c r="GZ34" s="311"/>
      <c r="HA34" s="311"/>
      <c r="HB34" s="311"/>
      <c r="HC34" s="311"/>
      <c r="HD34" s="311"/>
      <c r="HE34" s="311"/>
      <c r="HF34" s="311"/>
      <c r="HG34" s="311"/>
      <c r="HH34" s="311"/>
      <c r="HI34" s="311"/>
      <c r="HJ34" s="311"/>
      <c r="HK34" s="311"/>
      <c r="HL34" s="311"/>
      <c r="HM34" s="311"/>
      <c r="HN34" s="311"/>
      <c r="HO34" s="311"/>
      <c r="HP34" s="311"/>
      <c r="HQ34" s="311"/>
      <c r="HR34" s="311"/>
      <c r="HS34" s="311"/>
      <c r="HT34" s="311"/>
      <c r="HU34" s="311"/>
      <c r="HV34" s="311"/>
      <c r="HW34" s="311"/>
      <c r="HX34" s="311"/>
      <c r="HY34" s="311"/>
      <c r="HZ34" s="311"/>
      <c r="IA34" s="311"/>
      <c r="IB34" s="311"/>
      <c r="IC34" s="311"/>
      <c r="ID34" s="311"/>
      <c r="IE34" s="311"/>
      <c r="IF34" s="311"/>
      <c r="IG34" s="311"/>
      <c r="IH34" s="311"/>
      <c r="II34" s="311"/>
      <c r="IJ34" s="311"/>
      <c r="IK34" s="311"/>
      <c r="IL34" s="311"/>
      <c r="IM34" s="311"/>
      <c r="IN34" s="311"/>
      <c r="IO34" s="311"/>
      <c r="IP34" s="311"/>
      <c r="IQ34" s="311"/>
      <c r="IR34" s="311"/>
      <c r="IS34" s="311"/>
      <c r="IT34" s="311"/>
      <c r="IU34" s="311"/>
      <c r="IV34" s="311"/>
    </row>
    <row r="35" spans="1:256" s="324" customFormat="1" ht="17.149999999999999" customHeight="1" x14ac:dyDescent="0.25">
      <c r="A35" s="311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1"/>
      <c r="DP35" s="311"/>
      <c r="DQ35" s="311"/>
      <c r="DR35" s="311"/>
      <c r="DS35" s="311"/>
      <c r="DT35" s="311"/>
      <c r="DU35" s="311"/>
      <c r="DV35" s="311"/>
      <c r="DW35" s="311"/>
      <c r="DX35" s="311"/>
      <c r="DY35" s="311"/>
      <c r="DZ35" s="311"/>
      <c r="EA35" s="311"/>
      <c r="EB35" s="311"/>
      <c r="EC35" s="311"/>
      <c r="ED35" s="311"/>
      <c r="EE35" s="311"/>
      <c r="EF35" s="311"/>
      <c r="EG35" s="311"/>
      <c r="EH35" s="311"/>
      <c r="EI35" s="311"/>
      <c r="EJ35" s="311"/>
      <c r="EK35" s="311"/>
      <c r="EL35" s="311"/>
      <c r="EM35" s="311"/>
      <c r="EN35" s="311"/>
      <c r="EO35" s="311"/>
      <c r="EP35" s="311"/>
      <c r="EQ35" s="311"/>
      <c r="ER35" s="311"/>
      <c r="ES35" s="311"/>
      <c r="ET35" s="311"/>
      <c r="EU35" s="311"/>
      <c r="EV35" s="311"/>
      <c r="EW35" s="311"/>
      <c r="EX35" s="311"/>
      <c r="EY35" s="311"/>
      <c r="EZ35" s="311"/>
      <c r="FA35" s="311"/>
      <c r="FB35" s="311"/>
      <c r="FC35" s="311"/>
      <c r="FD35" s="311"/>
      <c r="FE35" s="311"/>
      <c r="FF35" s="311"/>
      <c r="FG35" s="311"/>
      <c r="FH35" s="311"/>
      <c r="FI35" s="311"/>
      <c r="FJ35" s="311"/>
      <c r="FK35" s="311"/>
      <c r="FL35" s="311"/>
      <c r="FM35" s="311"/>
      <c r="FN35" s="311"/>
      <c r="FO35" s="311"/>
      <c r="FP35" s="311"/>
      <c r="FQ35" s="311"/>
      <c r="FR35" s="311"/>
      <c r="FS35" s="311"/>
      <c r="FT35" s="311"/>
      <c r="FU35" s="311"/>
      <c r="FV35" s="311"/>
      <c r="FW35" s="311"/>
      <c r="FX35" s="311"/>
      <c r="FY35" s="311"/>
      <c r="FZ35" s="311"/>
      <c r="GA35" s="311"/>
      <c r="GB35" s="311"/>
      <c r="GC35" s="311"/>
      <c r="GD35" s="311"/>
      <c r="GE35" s="311"/>
      <c r="GF35" s="311"/>
      <c r="GG35" s="311"/>
      <c r="GH35" s="311"/>
      <c r="GI35" s="311"/>
      <c r="GJ35" s="311"/>
      <c r="GK35" s="311"/>
      <c r="GL35" s="311"/>
      <c r="GM35" s="311"/>
      <c r="GN35" s="311"/>
      <c r="GO35" s="311"/>
      <c r="GP35" s="311"/>
      <c r="GQ35" s="311"/>
      <c r="GR35" s="311"/>
      <c r="GS35" s="311"/>
      <c r="GT35" s="311"/>
      <c r="GU35" s="311"/>
      <c r="GV35" s="311"/>
      <c r="GW35" s="311"/>
      <c r="GX35" s="311"/>
      <c r="GY35" s="311"/>
      <c r="GZ35" s="311"/>
      <c r="HA35" s="311"/>
      <c r="HB35" s="311"/>
      <c r="HC35" s="311"/>
      <c r="HD35" s="311"/>
      <c r="HE35" s="311"/>
      <c r="HF35" s="311"/>
      <c r="HG35" s="311"/>
      <c r="HH35" s="311"/>
      <c r="HI35" s="311"/>
      <c r="HJ35" s="311"/>
      <c r="HK35" s="311"/>
      <c r="HL35" s="311"/>
      <c r="HM35" s="311"/>
      <c r="HN35" s="311"/>
      <c r="HO35" s="311"/>
      <c r="HP35" s="311"/>
      <c r="HQ35" s="311"/>
      <c r="HR35" s="311"/>
      <c r="HS35" s="311"/>
      <c r="HT35" s="311"/>
      <c r="HU35" s="311"/>
      <c r="HV35" s="311"/>
      <c r="HW35" s="311"/>
      <c r="HX35" s="311"/>
      <c r="HY35" s="311"/>
      <c r="HZ35" s="311"/>
      <c r="IA35" s="311"/>
      <c r="IB35" s="311"/>
      <c r="IC35" s="311"/>
      <c r="ID35" s="311"/>
      <c r="IE35" s="311"/>
      <c r="IF35" s="311"/>
      <c r="IG35" s="311"/>
      <c r="IH35" s="311"/>
      <c r="II35" s="311"/>
      <c r="IJ35" s="311"/>
      <c r="IK35" s="311"/>
      <c r="IL35" s="311"/>
      <c r="IM35" s="311"/>
      <c r="IN35" s="311"/>
      <c r="IO35" s="311"/>
      <c r="IP35" s="311"/>
      <c r="IQ35" s="311"/>
      <c r="IR35" s="311"/>
      <c r="IS35" s="311"/>
      <c r="IT35" s="311"/>
      <c r="IU35" s="311"/>
      <c r="IV35" s="311"/>
    </row>
    <row r="36" spans="1:256" s="324" customFormat="1" ht="17.149999999999999" customHeight="1" x14ac:dyDescent="0.25">
      <c r="A36" s="311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1"/>
      <c r="CP36" s="311"/>
      <c r="CQ36" s="311"/>
      <c r="CR36" s="311"/>
      <c r="CS36" s="311"/>
      <c r="CT36" s="311"/>
      <c r="CU36" s="311"/>
      <c r="CV36" s="311"/>
      <c r="CW36" s="311"/>
      <c r="CX36" s="311"/>
      <c r="CY36" s="311"/>
      <c r="CZ36" s="311"/>
      <c r="DA36" s="311"/>
      <c r="DB36" s="311"/>
      <c r="DC36" s="311"/>
      <c r="DD36" s="311"/>
      <c r="DE36" s="311"/>
      <c r="DF36" s="311"/>
      <c r="DG36" s="311"/>
      <c r="DH36" s="311"/>
      <c r="DI36" s="311"/>
      <c r="DJ36" s="311"/>
      <c r="DK36" s="311"/>
      <c r="DL36" s="311"/>
      <c r="DM36" s="311"/>
      <c r="DN36" s="311"/>
      <c r="DO36" s="311"/>
      <c r="DP36" s="311"/>
      <c r="DQ36" s="311"/>
      <c r="DR36" s="311"/>
      <c r="DS36" s="311"/>
      <c r="DT36" s="311"/>
      <c r="DU36" s="311"/>
      <c r="DV36" s="311"/>
      <c r="DW36" s="311"/>
      <c r="DX36" s="311"/>
      <c r="DY36" s="311"/>
      <c r="DZ36" s="311"/>
      <c r="EA36" s="311"/>
      <c r="EB36" s="311"/>
      <c r="EC36" s="311"/>
      <c r="ED36" s="311"/>
      <c r="EE36" s="311"/>
      <c r="EF36" s="311"/>
      <c r="EG36" s="311"/>
      <c r="EH36" s="311"/>
      <c r="EI36" s="311"/>
      <c r="EJ36" s="311"/>
      <c r="EK36" s="311"/>
      <c r="EL36" s="311"/>
      <c r="EM36" s="311"/>
      <c r="EN36" s="311"/>
      <c r="EO36" s="311"/>
      <c r="EP36" s="311"/>
      <c r="EQ36" s="311"/>
      <c r="ER36" s="311"/>
      <c r="ES36" s="311"/>
      <c r="ET36" s="311"/>
      <c r="EU36" s="311"/>
      <c r="EV36" s="311"/>
      <c r="EW36" s="311"/>
      <c r="EX36" s="311"/>
      <c r="EY36" s="311"/>
      <c r="EZ36" s="311"/>
      <c r="FA36" s="311"/>
      <c r="FB36" s="311"/>
      <c r="FC36" s="311"/>
      <c r="FD36" s="311"/>
      <c r="FE36" s="311"/>
      <c r="FF36" s="311"/>
      <c r="FG36" s="311"/>
      <c r="FH36" s="311"/>
      <c r="FI36" s="311"/>
      <c r="FJ36" s="311"/>
      <c r="FK36" s="311"/>
      <c r="FL36" s="311"/>
      <c r="FM36" s="311"/>
      <c r="FN36" s="311"/>
      <c r="FO36" s="311"/>
      <c r="FP36" s="311"/>
      <c r="FQ36" s="311"/>
      <c r="FR36" s="311"/>
      <c r="FS36" s="311"/>
      <c r="FT36" s="311"/>
      <c r="FU36" s="311"/>
      <c r="FV36" s="311"/>
      <c r="FW36" s="311"/>
      <c r="FX36" s="311"/>
      <c r="FY36" s="311"/>
      <c r="FZ36" s="311"/>
      <c r="GA36" s="311"/>
      <c r="GB36" s="311"/>
      <c r="GC36" s="311"/>
      <c r="GD36" s="311"/>
      <c r="GE36" s="311"/>
      <c r="GF36" s="311"/>
      <c r="GG36" s="311"/>
      <c r="GH36" s="311"/>
      <c r="GI36" s="311"/>
      <c r="GJ36" s="311"/>
      <c r="GK36" s="311"/>
      <c r="GL36" s="311"/>
      <c r="GM36" s="311"/>
      <c r="GN36" s="311"/>
      <c r="GO36" s="311"/>
      <c r="GP36" s="311"/>
      <c r="GQ36" s="311"/>
      <c r="GR36" s="311"/>
      <c r="GS36" s="311"/>
      <c r="GT36" s="311"/>
      <c r="GU36" s="311"/>
      <c r="GV36" s="311"/>
      <c r="GW36" s="311"/>
      <c r="GX36" s="311"/>
      <c r="GY36" s="311"/>
      <c r="GZ36" s="311"/>
      <c r="HA36" s="311"/>
      <c r="HB36" s="311"/>
      <c r="HC36" s="311"/>
      <c r="HD36" s="311"/>
      <c r="HE36" s="311"/>
      <c r="HF36" s="311"/>
      <c r="HG36" s="311"/>
      <c r="HH36" s="311"/>
      <c r="HI36" s="311"/>
      <c r="HJ36" s="311"/>
      <c r="HK36" s="311"/>
      <c r="HL36" s="311"/>
      <c r="HM36" s="311"/>
      <c r="HN36" s="311"/>
      <c r="HO36" s="311"/>
      <c r="HP36" s="311"/>
      <c r="HQ36" s="311"/>
      <c r="HR36" s="311"/>
      <c r="HS36" s="311"/>
      <c r="HT36" s="311"/>
      <c r="HU36" s="311"/>
      <c r="HV36" s="311"/>
      <c r="HW36" s="311"/>
      <c r="HX36" s="311"/>
      <c r="HY36" s="311"/>
      <c r="HZ36" s="311"/>
      <c r="IA36" s="311"/>
      <c r="IB36" s="311"/>
      <c r="IC36" s="311"/>
      <c r="ID36" s="311"/>
      <c r="IE36" s="311"/>
      <c r="IF36" s="311"/>
      <c r="IG36" s="311"/>
      <c r="IH36" s="311"/>
      <c r="II36" s="311"/>
      <c r="IJ36" s="311"/>
      <c r="IK36" s="311"/>
      <c r="IL36" s="311"/>
      <c r="IM36" s="311"/>
      <c r="IN36" s="311"/>
      <c r="IO36" s="311"/>
      <c r="IP36" s="311"/>
      <c r="IQ36" s="311"/>
      <c r="IR36" s="311"/>
      <c r="IS36" s="311"/>
      <c r="IT36" s="311"/>
      <c r="IU36" s="311"/>
      <c r="IV36" s="311"/>
    </row>
    <row r="37" spans="1:256" s="324" customFormat="1" ht="17.149999999999999" customHeight="1" x14ac:dyDescent="0.25">
      <c r="A37" s="311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311"/>
      <c r="CF37" s="311"/>
      <c r="CG37" s="311"/>
      <c r="CH37" s="311"/>
      <c r="CI37" s="311"/>
      <c r="CJ37" s="311"/>
      <c r="CK37" s="311"/>
      <c r="CL37" s="311"/>
      <c r="CM37" s="311"/>
      <c r="CN37" s="311"/>
      <c r="CO37" s="311"/>
      <c r="CP37" s="311"/>
      <c r="CQ37" s="311"/>
      <c r="CR37" s="311"/>
      <c r="CS37" s="311"/>
      <c r="CT37" s="311"/>
      <c r="CU37" s="311"/>
      <c r="CV37" s="311"/>
      <c r="CW37" s="311"/>
      <c r="CX37" s="311"/>
      <c r="CY37" s="311"/>
      <c r="CZ37" s="311"/>
      <c r="DA37" s="311"/>
      <c r="DB37" s="311"/>
      <c r="DC37" s="311"/>
      <c r="DD37" s="311"/>
      <c r="DE37" s="311"/>
      <c r="DF37" s="311"/>
      <c r="DG37" s="311"/>
      <c r="DH37" s="311"/>
      <c r="DI37" s="311"/>
      <c r="DJ37" s="311"/>
      <c r="DK37" s="311"/>
      <c r="DL37" s="311"/>
      <c r="DM37" s="311"/>
      <c r="DN37" s="311"/>
      <c r="DO37" s="311"/>
      <c r="DP37" s="311"/>
      <c r="DQ37" s="311"/>
      <c r="DR37" s="311"/>
      <c r="DS37" s="311"/>
      <c r="DT37" s="311"/>
      <c r="DU37" s="311"/>
      <c r="DV37" s="311"/>
      <c r="DW37" s="311"/>
      <c r="DX37" s="311"/>
      <c r="DY37" s="311"/>
      <c r="DZ37" s="311"/>
      <c r="EA37" s="311"/>
      <c r="EB37" s="311"/>
      <c r="EC37" s="311"/>
      <c r="ED37" s="311"/>
      <c r="EE37" s="311"/>
      <c r="EF37" s="311"/>
      <c r="EG37" s="311"/>
      <c r="EH37" s="311"/>
      <c r="EI37" s="311"/>
      <c r="EJ37" s="311"/>
      <c r="EK37" s="311"/>
      <c r="EL37" s="311"/>
      <c r="EM37" s="311"/>
      <c r="EN37" s="311"/>
      <c r="EO37" s="311"/>
      <c r="EP37" s="311"/>
      <c r="EQ37" s="311"/>
      <c r="ER37" s="311"/>
      <c r="ES37" s="311"/>
      <c r="ET37" s="311"/>
      <c r="EU37" s="311"/>
      <c r="EV37" s="311"/>
      <c r="EW37" s="311"/>
      <c r="EX37" s="311"/>
      <c r="EY37" s="311"/>
      <c r="EZ37" s="311"/>
      <c r="FA37" s="311"/>
      <c r="FB37" s="311"/>
      <c r="FC37" s="311"/>
      <c r="FD37" s="311"/>
      <c r="FE37" s="311"/>
      <c r="FF37" s="311"/>
      <c r="FG37" s="311"/>
      <c r="FH37" s="311"/>
      <c r="FI37" s="311"/>
      <c r="FJ37" s="311"/>
      <c r="FK37" s="311"/>
      <c r="FL37" s="311"/>
      <c r="FM37" s="311"/>
      <c r="FN37" s="311"/>
      <c r="FO37" s="311"/>
      <c r="FP37" s="311"/>
      <c r="FQ37" s="311"/>
      <c r="FR37" s="311"/>
      <c r="FS37" s="311"/>
      <c r="FT37" s="311"/>
      <c r="FU37" s="311"/>
      <c r="FV37" s="311"/>
      <c r="FW37" s="311"/>
      <c r="FX37" s="311"/>
      <c r="FY37" s="311"/>
      <c r="FZ37" s="311"/>
      <c r="GA37" s="311"/>
      <c r="GB37" s="311"/>
      <c r="GC37" s="311"/>
      <c r="GD37" s="311"/>
      <c r="GE37" s="311"/>
      <c r="GF37" s="311"/>
      <c r="GG37" s="311"/>
      <c r="GH37" s="311"/>
      <c r="GI37" s="311"/>
      <c r="GJ37" s="311"/>
      <c r="GK37" s="311"/>
      <c r="GL37" s="311"/>
      <c r="GM37" s="311"/>
      <c r="GN37" s="311"/>
      <c r="GO37" s="311"/>
      <c r="GP37" s="311"/>
      <c r="GQ37" s="311"/>
      <c r="GR37" s="311"/>
      <c r="GS37" s="311"/>
      <c r="GT37" s="311"/>
      <c r="GU37" s="311"/>
      <c r="GV37" s="311"/>
      <c r="GW37" s="311"/>
      <c r="GX37" s="311"/>
      <c r="GY37" s="311"/>
      <c r="GZ37" s="311"/>
      <c r="HA37" s="311"/>
      <c r="HB37" s="311"/>
      <c r="HC37" s="311"/>
      <c r="HD37" s="311"/>
      <c r="HE37" s="311"/>
      <c r="HF37" s="311"/>
      <c r="HG37" s="311"/>
      <c r="HH37" s="311"/>
      <c r="HI37" s="311"/>
      <c r="HJ37" s="311"/>
      <c r="HK37" s="311"/>
      <c r="HL37" s="311"/>
      <c r="HM37" s="311"/>
      <c r="HN37" s="311"/>
      <c r="HO37" s="311"/>
      <c r="HP37" s="311"/>
      <c r="HQ37" s="311"/>
      <c r="HR37" s="311"/>
      <c r="HS37" s="311"/>
      <c r="HT37" s="311"/>
      <c r="HU37" s="311"/>
      <c r="HV37" s="311"/>
      <c r="HW37" s="311"/>
      <c r="HX37" s="311"/>
      <c r="HY37" s="311"/>
      <c r="HZ37" s="311"/>
      <c r="IA37" s="311"/>
      <c r="IB37" s="311"/>
      <c r="IC37" s="311"/>
      <c r="ID37" s="311"/>
      <c r="IE37" s="311"/>
      <c r="IF37" s="311"/>
      <c r="IG37" s="311"/>
      <c r="IH37" s="311"/>
      <c r="II37" s="311"/>
      <c r="IJ37" s="311"/>
      <c r="IK37" s="311"/>
      <c r="IL37" s="311"/>
      <c r="IM37" s="311"/>
      <c r="IN37" s="311"/>
      <c r="IO37" s="311"/>
      <c r="IP37" s="311"/>
      <c r="IQ37" s="311"/>
      <c r="IR37" s="311"/>
      <c r="IS37" s="311"/>
      <c r="IT37" s="311"/>
      <c r="IU37" s="311"/>
      <c r="IV37" s="311"/>
    </row>
    <row r="38" spans="1:256" s="324" customFormat="1" ht="17.149999999999999" customHeight="1" x14ac:dyDescent="0.25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CM38" s="311"/>
      <c r="CN38" s="311"/>
      <c r="CO38" s="311"/>
      <c r="CP38" s="311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  <c r="EY38" s="311"/>
      <c r="EZ38" s="311"/>
      <c r="FA38" s="311"/>
      <c r="FB38" s="311"/>
      <c r="FC38" s="311"/>
      <c r="FD38" s="311"/>
      <c r="FE38" s="311"/>
      <c r="FF38" s="311"/>
      <c r="FG38" s="311"/>
      <c r="FH38" s="311"/>
      <c r="FI38" s="311"/>
      <c r="FJ38" s="311"/>
      <c r="FK38" s="311"/>
      <c r="FL38" s="311"/>
      <c r="FM38" s="311"/>
      <c r="FN38" s="311"/>
      <c r="FO38" s="311"/>
      <c r="FP38" s="311"/>
      <c r="FQ38" s="311"/>
      <c r="FR38" s="311"/>
      <c r="FS38" s="311"/>
      <c r="FT38" s="311"/>
      <c r="FU38" s="311"/>
      <c r="FV38" s="311"/>
      <c r="FW38" s="311"/>
      <c r="FX38" s="311"/>
      <c r="FY38" s="311"/>
      <c r="FZ38" s="311"/>
      <c r="GA38" s="311"/>
      <c r="GB38" s="311"/>
      <c r="GC38" s="311"/>
      <c r="GD38" s="311"/>
      <c r="GE38" s="311"/>
      <c r="GF38" s="311"/>
      <c r="GG38" s="311"/>
      <c r="GH38" s="311"/>
      <c r="GI38" s="311"/>
      <c r="GJ38" s="311"/>
      <c r="GK38" s="311"/>
      <c r="GL38" s="311"/>
      <c r="GM38" s="311"/>
      <c r="GN38" s="311"/>
      <c r="GO38" s="311"/>
      <c r="GP38" s="311"/>
      <c r="GQ38" s="311"/>
      <c r="GR38" s="311"/>
      <c r="GS38" s="311"/>
      <c r="GT38" s="311"/>
      <c r="GU38" s="311"/>
      <c r="GV38" s="311"/>
      <c r="GW38" s="311"/>
      <c r="GX38" s="311"/>
      <c r="GY38" s="311"/>
      <c r="GZ38" s="311"/>
      <c r="HA38" s="311"/>
      <c r="HB38" s="311"/>
      <c r="HC38" s="311"/>
      <c r="HD38" s="311"/>
      <c r="HE38" s="311"/>
      <c r="HF38" s="311"/>
      <c r="HG38" s="311"/>
      <c r="HH38" s="311"/>
      <c r="HI38" s="311"/>
      <c r="HJ38" s="311"/>
      <c r="HK38" s="311"/>
      <c r="HL38" s="311"/>
      <c r="HM38" s="311"/>
      <c r="HN38" s="311"/>
      <c r="HO38" s="311"/>
      <c r="HP38" s="311"/>
      <c r="HQ38" s="311"/>
      <c r="HR38" s="311"/>
      <c r="HS38" s="311"/>
      <c r="HT38" s="311"/>
      <c r="HU38" s="311"/>
      <c r="HV38" s="311"/>
      <c r="HW38" s="311"/>
      <c r="HX38" s="311"/>
      <c r="HY38" s="311"/>
      <c r="HZ38" s="311"/>
      <c r="IA38" s="311"/>
      <c r="IB38" s="311"/>
      <c r="IC38" s="311"/>
      <c r="ID38" s="311"/>
      <c r="IE38" s="311"/>
      <c r="IF38" s="311"/>
      <c r="IG38" s="311"/>
      <c r="IH38" s="311"/>
      <c r="II38" s="311"/>
      <c r="IJ38" s="311"/>
      <c r="IK38" s="311"/>
      <c r="IL38" s="311"/>
      <c r="IM38" s="311"/>
      <c r="IN38" s="311"/>
      <c r="IO38" s="311"/>
      <c r="IP38" s="311"/>
      <c r="IQ38" s="311"/>
      <c r="IR38" s="311"/>
      <c r="IS38" s="311"/>
      <c r="IT38" s="311"/>
      <c r="IU38" s="311"/>
      <c r="IV38" s="311"/>
    </row>
    <row r="39" spans="1:256" s="324" customFormat="1" ht="17.149999999999999" customHeight="1" x14ac:dyDescent="0.25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311"/>
      <c r="CF39" s="311"/>
      <c r="CG39" s="311"/>
      <c r="CH39" s="311"/>
      <c r="CI39" s="311"/>
      <c r="CJ39" s="311"/>
      <c r="CK39" s="311"/>
      <c r="CL39" s="311"/>
      <c r="CM39" s="311"/>
      <c r="CN39" s="311"/>
      <c r="CO39" s="311"/>
      <c r="CP39" s="311"/>
      <c r="CQ39" s="311"/>
      <c r="CR39" s="311"/>
      <c r="CS39" s="311"/>
      <c r="CT39" s="311"/>
      <c r="CU39" s="311"/>
      <c r="CV39" s="311"/>
      <c r="CW39" s="311"/>
      <c r="CX39" s="311"/>
      <c r="CY39" s="311"/>
      <c r="CZ39" s="311"/>
      <c r="DA39" s="311"/>
      <c r="DB39" s="311"/>
      <c r="DC39" s="311"/>
      <c r="DD39" s="311"/>
      <c r="DE39" s="311"/>
      <c r="DF39" s="311"/>
      <c r="DG39" s="311"/>
      <c r="DH39" s="311"/>
      <c r="DI39" s="311"/>
      <c r="DJ39" s="311"/>
      <c r="DK39" s="311"/>
      <c r="DL39" s="311"/>
      <c r="DM39" s="311"/>
      <c r="DN39" s="311"/>
      <c r="DO39" s="311"/>
      <c r="DP39" s="311"/>
      <c r="DQ39" s="311"/>
      <c r="DR39" s="311"/>
      <c r="DS39" s="311"/>
      <c r="DT39" s="311"/>
      <c r="DU39" s="311"/>
      <c r="DV39" s="311"/>
      <c r="DW39" s="311"/>
      <c r="DX39" s="311"/>
      <c r="DY39" s="311"/>
      <c r="DZ39" s="311"/>
      <c r="EA39" s="311"/>
      <c r="EB39" s="311"/>
      <c r="EC39" s="311"/>
      <c r="ED39" s="311"/>
      <c r="EE39" s="311"/>
      <c r="EF39" s="311"/>
      <c r="EG39" s="311"/>
      <c r="EH39" s="311"/>
      <c r="EI39" s="311"/>
      <c r="EJ39" s="311"/>
      <c r="EK39" s="311"/>
      <c r="EL39" s="311"/>
      <c r="EM39" s="311"/>
      <c r="EN39" s="311"/>
      <c r="EO39" s="311"/>
      <c r="EP39" s="311"/>
      <c r="EQ39" s="311"/>
      <c r="ER39" s="311"/>
      <c r="ES39" s="311"/>
      <c r="ET39" s="311"/>
      <c r="EU39" s="311"/>
      <c r="EV39" s="311"/>
      <c r="EW39" s="311"/>
      <c r="EX39" s="311"/>
      <c r="EY39" s="311"/>
      <c r="EZ39" s="311"/>
      <c r="FA39" s="311"/>
      <c r="FB39" s="311"/>
      <c r="FC39" s="311"/>
      <c r="FD39" s="311"/>
      <c r="FE39" s="311"/>
      <c r="FF39" s="311"/>
      <c r="FG39" s="311"/>
      <c r="FH39" s="311"/>
      <c r="FI39" s="311"/>
      <c r="FJ39" s="311"/>
      <c r="FK39" s="311"/>
      <c r="FL39" s="311"/>
      <c r="FM39" s="311"/>
      <c r="FN39" s="311"/>
      <c r="FO39" s="311"/>
      <c r="FP39" s="311"/>
      <c r="FQ39" s="311"/>
      <c r="FR39" s="311"/>
      <c r="FS39" s="311"/>
      <c r="FT39" s="311"/>
      <c r="FU39" s="311"/>
      <c r="FV39" s="311"/>
      <c r="FW39" s="311"/>
      <c r="FX39" s="311"/>
      <c r="FY39" s="311"/>
      <c r="FZ39" s="311"/>
      <c r="GA39" s="311"/>
      <c r="GB39" s="311"/>
      <c r="GC39" s="311"/>
      <c r="GD39" s="311"/>
      <c r="GE39" s="311"/>
      <c r="GF39" s="311"/>
      <c r="GG39" s="311"/>
      <c r="GH39" s="311"/>
      <c r="GI39" s="311"/>
      <c r="GJ39" s="311"/>
      <c r="GK39" s="311"/>
      <c r="GL39" s="311"/>
      <c r="GM39" s="311"/>
      <c r="GN39" s="311"/>
      <c r="GO39" s="311"/>
      <c r="GP39" s="311"/>
      <c r="GQ39" s="311"/>
      <c r="GR39" s="311"/>
      <c r="GS39" s="311"/>
      <c r="GT39" s="311"/>
      <c r="GU39" s="311"/>
      <c r="GV39" s="311"/>
      <c r="GW39" s="311"/>
      <c r="GX39" s="311"/>
      <c r="GY39" s="311"/>
      <c r="GZ39" s="311"/>
      <c r="HA39" s="311"/>
      <c r="HB39" s="311"/>
      <c r="HC39" s="311"/>
      <c r="HD39" s="311"/>
      <c r="HE39" s="311"/>
      <c r="HF39" s="311"/>
      <c r="HG39" s="311"/>
      <c r="HH39" s="311"/>
      <c r="HI39" s="311"/>
      <c r="HJ39" s="311"/>
      <c r="HK39" s="311"/>
      <c r="HL39" s="311"/>
      <c r="HM39" s="311"/>
      <c r="HN39" s="311"/>
      <c r="HO39" s="311"/>
      <c r="HP39" s="311"/>
      <c r="HQ39" s="311"/>
      <c r="HR39" s="311"/>
      <c r="HS39" s="311"/>
      <c r="HT39" s="311"/>
      <c r="HU39" s="311"/>
      <c r="HV39" s="311"/>
      <c r="HW39" s="311"/>
      <c r="HX39" s="311"/>
      <c r="HY39" s="311"/>
      <c r="HZ39" s="311"/>
      <c r="IA39" s="311"/>
      <c r="IB39" s="311"/>
      <c r="IC39" s="311"/>
      <c r="ID39" s="311"/>
      <c r="IE39" s="311"/>
      <c r="IF39" s="311"/>
      <c r="IG39" s="311"/>
      <c r="IH39" s="311"/>
      <c r="II39" s="311"/>
      <c r="IJ39" s="311"/>
      <c r="IK39" s="311"/>
      <c r="IL39" s="311"/>
      <c r="IM39" s="311"/>
      <c r="IN39" s="311"/>
      <c r="IO39" s="311"/>
      <c r="IP39" s="311"/>
      <c r="IQ39" s="311"/>
      <c r="IR39" s="311"/>
      <c r="IS39" s="311"/>
      <c r="IT39" s="311"/>
      <c r="IU39" s="311"/>
      <c r="IV39" s="311"/>
    </row>
    <row r="40" spans="1:256" s="324" customFormat="1" ht="17.149999999999999" customHeight="1" x14ac:dyDescent="0.25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/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  <c r="DK40" s="311"/>
      <c r="DL40" s="311"/>
      <c r="DM40" s="311"/>
      <c r="DN40" s="311"/>
      <c r="DO40" s="311"/>
      <c r="DP40" s="311"/>
      <c r="DQ40" s="311"/>
      <c r="DR40" s="311"/>
      <c r="DS40" s="311"/>
      <c r="DT40" s="311"/>
      <c r="DU40" s="311"/>
      <c r="DV40" s="311"/>
      <c r="DW40" s="311"/>
      <c r="DX40" s="311"/>
      <c r="DY40" s="311"/>
      <c r="DZ40" s="311"/>
      <c r="EA40" s="311"/>
      <c r="EB40" s="311"/>
      <c r="EC40" s="311"/>
      <c r="ED40" s="311"/>
      <c r="EE40" s="311"/>
      <c r="EF40" s="311"/>
      <c r="EG40" s="311"/>
      <c r="EH40" s="311"/>
      <c r="EI40" s="311"/>
      <c r="EJ40" s="311"/>
      <c r="EK40" s="311"/>
      <c r="EL40" s="311"/>
      <c r="EM40" s="311"/>
      <c r="EN40" s="311"/>
      <c r="EO40" s="311"/>
      <c r="EP40" s="311"/>
      <c r="EQ40" s="311"/>
      <c r="ER40" s="311"/>
      <c r="ES40" s="311"/>
      <c r="ET40" s="311"/>
      <c r="EU40" s="311"/>
      <c r="EV40" s="311"/>
      <c r="EW40" s="311"/>
      <c r="EX40" s="311"/>
      <c r="EY40" s="311"/>
      <c r="EZ40" s="311"/>
      <c r="FA40" s="311"/>
      <c r="FB40" s="311"/>
      <c r="FC40" s="311"/>
      <c r="FD40" s="311"/>
      <c r="FE40" s="311"/>
      <c r="FF40" s="311"/>
      <c r="FG40" s="311"/>
      <c r="FH40" s="311"/>
      <c r="FI40" s="311"/>
      <c r="FJ40" s="311"/>
      <c r="FK40" s="311"/>
      <c r="FL40" s="311"/>
      <c r="FM40" s="311"/>
      <c r="FN40" s="311"/>
      <c r="FO40" s="311"/>
      <c r="FP40" s="311"/>
      <c r="FQ40" s="311"/>
      <c r="FR40" s="311"/>
      <c r="FS40" s="311"/>
      <c r="FT40" s="311"/>
      <c r="FU40" s="311"/>
      <c r="FV40" s="311"/>
      <c r="FW40" s="311"/>
      <c r="FX40" s="311"/>
      <c r="FY40" s="311"/>
      <c r="FZ40" s="311"/>
      <c r="GA40" s="311"/>
      <c r="GB40" s="311"/>
      <c r="GC40" s="311"/>
      <c r="GD40" s="311"/>
      <c r="GE40" s="311"/>
      <c r="GF40" s="311"/>
      <c r="GG40" s="311"/>
      <c r="GH40" s="311"/>
      <c r="GI40" s="311"/>
      <c r="GJ40" s="311"/>
      <c r="GK40" s="311"/>
      <c r="GL40" s="311"/>
      <c r="GM40" s="311"/>
      <c r="GN40" s="311"/>
      <c r="GO40" s="311"/>
      <c r="GP40" s="311"/>
      <c r="GQ40" s="311"/>
      <c r="GR40" s="311"/>
      <c r="GS40" s="311"/>
      <c r="GT40" s="311"/>
      <c r="GU40" s="311"/>
      <c r="GV40" s="311"/>
      <c r="GW40" s="311"/>
      <c r="GX40" s="311"/>
      <c r="GY40" s="311"/>
      <c r="GZ40" s="311"/>
      <c r="HA40" s="311"/>
      <c r="HB40" s="311"/>
      <c r="HC40" s="311"/>
      <c r="HD40" s="311"/>
      <c r="HE40" s="311"/>
      <c r="HF40" s="311"/>
      <c r="HG40" s="311"/>
      <c r="HH40" s="311"/>
      <c r="HI40" s="311"/>
      <c r="HJ40" s="311"/>
      <c r="HK40" s="311"/>
      <c r="HL40" s="311"/>
      <c r="HM40" s="311"/>
      <c r="HN40" s="311"/>
      <c r="HO40" s="311"/>
      <c r="HP40" s="311"/>
      <c r="HQ40" s="311"/>
      <c r="HR40" s="311"/>
      <c r="HS40" s="311"/>
      <c r="HT40" s="311"/>
      <c r="HU40" s="311"/>
      <c r="HV40" s="311"/>
      <c r="HW40" s="311"/>
      <c r="HX40" s="311"/>
      <c r="HY40" s="311"/>
      <c r="HZ40" s="311"/>
      <c r="IA40" s="311"/>
      <c r="IB40" s="311"/>
      <c r="IC40" s="311"/>
      <c r="ID40" s="311"/>
      <c r="IE40" s="311"/>
      <c r="IF40" s="311"/>
      <c r="IG40" s="311"/>
      <c r="IH40" s="311"/>
      <c r="II40" s="311"/>
      <c r="IJ40" s="311"/>
      <c r="IK40" s="311"/>
      <c r="IL40" s="311"/>
      <c r="IM40" s="311"/>
      <c r="IN40" s="311"/>
      <c r="IO40" s="311"/>
      <c r="IP40" s="311"/>
      <c r="IQ40" s="311"/>
      <c r="IR40" s="311"/>
      <c r="IS40" s="311"/>
      <c r="IT40" s="311"/>
      <c r="IU40" s="311"/>
      <c r="IV40" s="311"/>
    </row>
    <row r="41" spans="1:256" s="324" customFormat="1" ht="17.149999999999999" customHeight="1" x14ac:dyDescent="0.25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CM41" s="311"/>
      <c r="CN41" s="311"/>
      <c r="CO41" s="311"/>
      <c r="CP41" s="311"/>
      <c r="CQ41" s="311"/>
      <c r="CR41" s="311"/>
      <c r="CS41" s="311"/>
      <c r="CT41" s="311"/>
      <c r="CU41" s="311"/>
      <c r="CV41" s="311"/>
      <c r="CW41" s="311"/>
      <c r="CX41" s="311"/>
      <c r="CY41" s="311"/>
      <c r="CZ41" s="311"/>
      <c r="DA41" s="311"/>
      <c r="DB41" s="311"/>
      <c r="DC41" s="311"/>
      <c r="DD41" s="311"/>
      <c r="DE41" s="311"/>
      <c r="DF41" s="311"/>
      <c r="DG41" s="311"/>
      <c r="DH41" s="311"/>
      <c r="DI41" s="311"/>
      <c r="DJ41" s="311"/>
      <c r="DK41" s="311"/>
      <c r="DL41" s="311"/>
      <c r="DM41" s="311"/>
      <c r="DN41" s="311"/>
      <c r="DO41" s="311"/>
      <c r="DP41" s="311"/>
      <c r="DQ41" s="311"/>
      <c r="DR41" s="311"/>
      <c r="DS41" s="311"/>
      <c r="DT41" s="311"/>
      <c r="DU41" s="311"/>
      <c r="DV41" s="311"/>
      <c r="DW41" s="311"/>
      <c r="DX41" s="311"/>
      <c r="DY41" s="311"/>
      <c r="DZ41" s="311"/>
      <c r="EA41" s="311"/>
      <c r="EB41" s="311"/>
      <c r="EC41" s="311"/>
      <c r="ED41" s="311"/>
      <c r="EE41" s="311"/>
      <c r="EF41" s="311"/>
      <c r="EG41" s="311"/>
      <c r="EH41" s="311"/>
      <c r="EI41" s="311"/>
      <c r="EJ41" s="311"/>
      <c r="EK41" s="311"/>
      <c r="EL41" s="311"/>
      <c r="EM41" s="311"/>
      <c r="EN41" s="311"/>
      <c r="EO41" s="311"/>
      <c r="EP41" s="311"/>
      <c r="EQ41" s="311"/>
      <c r="ER41" s="311"/>
      <c r="ES41" s="311"/>
      <c r="ET41" s="311"/>
      <c r="EU41" s="311"/>
      <c r="EV41" s="311"/>
      <c r="EW41" s="311"/>
      <c r="EX41" s="311"/>
      <c r="EY41" s="311"/>
      <c r="EZ41" s="311"/>
      <c r="FA41" s="311"/>
      <c r="FB41" s="311"/>
      <c r="FC41" s="311"/>
      <c r="FD41" s="311"/>
      <c r="FE41" s="311"/>
      <c r="FF41" s="311"/>
      <c r="FG41" s="311"/>
      <c r="FH41" s="311"/>
      <c r="FI41" s="311"/>
      <c r="FJ41" s="311"/>
      <c r="FK41" s="311"/>
      <c r="FL41" s="311"/>
      <c r="FM41" s="311"/>
      <c r="FN41" s="311"/>
      <c r="FO41" s="311"/>
      <c r="FP41" s="311"/>
      <c r="FQ41" s="311"/>
      <c r="FR41" s="311"/>
      <c r="FS41" s="311"/>
      <c r="FT41" s="311"/>
      <c r="FU41" s="311"/>
      <c r="FV41" s="311"/>
      <c r="FW41" s="311"/>
      <c r="FX41" s="311"/>
      <c r="FY41" s="311"/>
      <c r="FZ41" s="311"/>
      <c r="GA41" s="311"/>
      <c r="GB41" s="311"/>
      <c r="GC41" s="311"/>
      <c r="GD41" s="311"/>
      <c r="GE41" s="311"/>
      <c r="GF41" s="311"/>
      <c r="GG41" s="311"/>
      <c r="GH41" s="311"/>
      <c r="GI41" s="311"/>
      <c r="GJ41" s="311"/>
      <c r="GK41" s="311"/>
      <c r="GL41" s="311"/>
      <c r="GM41" s="311"/>
      <c r="GN41" s="311"/>
      <c r="GO41" s="311"/>
      <c r="GP41" s="311"/>
      <c r="GQ41" s="311"/>
      <c r="GR41" s="311"/>
      <c r="GS41" s="311"/>
      <c r="GT41" s="311"/>
      <c r="GU41" s="311"/>
      <c r="GV41" s="311"/>
      <c r="GW41" s="311"/>
      <c r="GX41" s="311"/>
      <c r="GY41" s="311"/>
      <c r="GZ41" s="311"/>
      <c r="HA41" s="311"/>
      <c r="HB41" s="311"/>
      <c r="HC41" s="311"/>
      <c r="HD41" s="311"/>
      <c r="HE41" s="311"/>
      <c r="HF41" s="311"/>
      <c r="HG41" s="311"/>
      <c r="HH41" s="311"/>
      <c r="HI41" s="311"/>
      <c r="HJ41" s="311"/>
      <c r="HK41" s="311"/>
      <c r="HL41" s="311"/>
      <c r="HM41" s="311"/>
      <c r="HN41" s="311"/>
      <c r="HO41" s="311"/>
      <c r="HP41" s="311"/>
      <c r="HQ41" s="311"/>
      <c r="HR41" s="311"/>
      <c r="HS41" s="311"/>
      <c r="HT41" s="311"/>
      <c r="HU41" s="311"/>
      <c r="HV41" s="311"/>
      <c r="HW41" s="311"/>
      <c r="HX41" s="311"/>
      <c r="HY41" s="311"/>
      <c r="HZ41" s="311"/>
      <c r="IA41" s="311"/>
      <c r="IB41" s="311"/>
      <c r="IC41" s="311"/>
      <c r="ID41" s="311"/>
      <c r="IE41" s="311"/>
      <c r="IF41" s="311"/>
      <c r="IG41" s="311"/>
      <c r="IH41" s="311"/>
      <c r="II41" s="311"/>
      <c r="IJ41" s="311"/>
      <c r="IK41" s="311"/>
      <c r="IL41" s="311"/>
      <c r="IM41" s="311"/>
      <c r="IN41" s="311"/>
      <c r="IO41" s="311"/>
      <c r="IP41" s="311"/>
      <c r="IQ41" s="311"/>
      <c r="IR41" s="311"/>
      <c r="IS41" s="311"/>
      <c r="IT41" s="311"/>
      <c r="IU41" s="311"/>
      <c r="IV41" s="311"/>
    </row>
    <row r="42" spans="1:256" s="324" customFormat="1" ht="17.149999999999999" customHeight="1" x14ac:dyDescent="0.25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11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11"/>
      <c r="IC42" s="311"/>
      <c r="ID42" s="311"/>
      <c r="IE42" s="311"/>
      <c r="IF42" s="311"/>
      <c r="IG42" s="311"/>
      <c r="IH42" s="311"/>
      <c r="II42" s="311"/>
      <c r="IJ42" s="311"/>
      <c r="IK42" s="311"/>
      <c r="IL42" s="311"/>
      <c r="IM42" s="311"/>
      <c r="IN42" s="311"/>
      <c r="IO42" s="311"/>
      <c r="IP42" s="311"/>
      <c r="IQ42" s="311"/>
      <c r="IR42" s="311"/>
      <c r="IS42" s="311"/>
      <c r="IT42" s="311"/>
      <c r="IU42" s="311"/>
      <c r="IV42" s="311"/>
    </row>
    <row r="43" spans="1:256" s="324" customFormat="1" ht="17.149999999999999" customHeight="1" x14ac:dyDescent="0.25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  <c r="CR43" s="311"/>
      <c r="CS43" s="311"/>
      <c r="CT43" s="311"/>
      <c r="CU43" s="311"/>
      <c r="CV43" s="311"/>
      <c r="CW43" s="311"/>
      <c r="CX43" s="311"/>
      <c r="CY43" s="311"/>
      <c r="CZ43" s="311"/>
      <c r="DA43" s="311"/>
      <c r="DB43" s="311"/>
      <c r="DC43" s="311"/>
      <c r="DD43" s="311"/>
      <c r="DE43" s="311"/>
      <c r="DF43" s="311"/>
      <c r="DG43" s="311"/>
      <c r="DH43" s="311"/>
      <c r="DI43" s="311"/>
      <c r="DJ43" s="311"/>
      <c r="DK43" s="311"/>
      <c r="DL43" s="311"/>
      <c r="DM43" s="311"/>
      <c r="DN43" s="311"/>
      <c r="DO43" s="311"/>
      <c r="DP43" s="311"/>
      <c r="DQ43" s="311"/>
      <c r="DR43" s="311"/>
      <c r="DS43" s="311"/>
      <c r="DT43" s="311"/>
      <c r="DU43" s="311"/>
      <c r="DV43" s="311"/>
      <c r="DW43" s="311"/>
      <c r="DX43" s="311"/>
      <c r="DY43" s="311"/>
      <c r="DZ43" s="311"/>
      <c r="EA43" s="311"/>
      <c r="EB43" s="311"/>
      <c r="EC43" s="311"/>
      <c r="ED43" s="311"/>
      <c r="EE43" s="311"/>
      <c r="EF43" s="311"/>
      <c r="EG43" s="311"/>
      <c r="EH43" s="311"/>
      <c r="EI43" s="311"/>
      <c r="EJ43" s="311"/>
      <c r="EK43" s="311"/>
      <c r="EL43" s="311"/>
      <c r="EM43" s="311"/>
      <c r="EN43" s="311"/>
      <c r="EO43" s="311"/>
      <c r="EP43" s="311"/>
      <c r="EQ43" s="311"/>
      <c r="ER43" s="311"/>
      <c r="ES43" s="311"/>
      <c r="ET43" s="311"/>
      <c r="EU43" s="311"/>
      <c r="EV43" s="311"/>
      <c r="EW43" s="311"/>
      <c r="EX43" s="311"/>
      <c r="EY43" s="311"/>
      <c r="EZ43" s="311"/>
      <c r="FA43" s="311"/>
      <c r="FB43" s="311"/>
      <c r="FC43" s="311"/>
      <c r="FD43" s="311"/>
      <c r="FE43" s="311"/>
      <c r="FF43" s="311"/>
      <c r="FG43" s="311"/>
      <c r="FH43" s="311"/>
      <c r="FI43" s="311"/>
      <c r="FJ43" s="311"/>
      <c r="FK43" s="311"/>
      <c r="FL43" s="311"/>
      <c r="FM43" s="311"/>
      <c r="FN43" s="311"/>
      <c r="FO43" s="311"/>
      <c r="FP43" s="311"/>
      <c r="FQ43" s="311"/>
      <c r="FR43" s="311"/>
      <c r="FS43" s="311"/>
      <c r="FT43" s="311"/>
      <c r="FU43" s="311"/>
      <c r="FV43" s="311"/>
      <c r="FW43" s="311"/>
      <c r="FX43" s="311"/>
      <c r="FY43" s="311"/>
      <c r="FZ43" s="311"/>
      <c r="GA43" s="311"/>
      <c r="GB43" s="311"/>
      <c r="GC43" s="311"/>
      <c r="GD43" s="311"/>
      <c r="GE43" s="311"/>
      <c r="GF43" s="311"/>
      <c r="GG43" s="311"/>
      <c r="GH43" s="311"/>
      <c r="GI43" s="311"/>
      <c r="GJ43" s="311"/>
      <c r="GK43" s="311"/>
      <c r="GL43" s="311"/>
      <c r="GM43" s="311"/>
      <c r="GN43" s="311"/>
      <c r="GO43" s="311"/>
      <c r="GP43" s="311"/>
      <c r="GQ43" s="311"/>
      <c r="GR43" s="311"/>
      <c r="GS43" s="311"/>
      <c r="GT43" s="311"/>
      <c r="GU43" s="311"/>
      <c r="GV43" s="311"/>
      <c r="GW43" s="311"/>
      <c r="GX43" s="311"/>
      <c r="GY43" s="311"/>
      <c r="GZ43" s="311"/>
      <c r="HA43" s="311"/>
      <c r="HB43" s="311"/>
      <c r="HC43" s="311"/>
      <c r="HD43" s="311"/>
      <c r="HE43" s="311"/>
      <c r="HF43" s="311"/>
      <c r="HG43" s="311"/>
      <c r="HH43" s="311"/>
      <c r="HI43" s="311"/>
      <c r="HJ43" s="311"/>
      <c r="HK43" s="311"/>
      <c r="HL43" s="311"/>
      <c r="HM43" s="311"/>
      <c r="HN43" s="311"/>
      <c r="HO43" s="311"/>
      <c r="HP43" s="311"/>
      <c r="HQ43" s="311"/>
      <c r="HR43" s="311"/>
      <c r="HS43" s="311"/>
      <c r="HT43" s="311"/>
      <c r="HU43" s="311"/>
      <c r="HV43" s="311"/>
      <c r="HW43" s="311"/>
      <c r="HX43" s="311"/>
      <c r="HY43" s="311"/>
      <c r="HZ43" s="311"/>
      <c r="IA43" s="311"/>
      <c r="IB43" s="311"/>
      <c r="IC43" s="311"/>
      <c r="ID43" s="311"/>
      <c r="IE43" s="311"/>
      <c r="IF43" s="311"/>
      <c r="IG43" s="311"/>
      <c r="IH43" s="311"/>
      <c r="II43" s="311"/>
      <c r="IJ43" s="311"/>
      <c r="IK43" s="311"/>
      <c r="IL43" s="311"/>
      <c r="IM43" s="311"/>
      <c r="IN43" s="311"/>
      <c r="IO43" s="311"/>
      <c r="IP43" s="311"/>
      <c r="IQ43" s="311"/>
      <c r="IR43" s="311"/>
      <c r="IS43" s="311"/>
      <c r="IT43" s="311"/>
      <c r="IU43" s="311"/>
      <c r="IV43" s="311"/>
    </row>
    <row r="44" spans="1:256" s="324" customFormat="1" ht="17.149999999999999" customHeight="1" x14ac:dyDescent="0.25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  <c r="AT44" s="311"/>
      <c r="AU44" s="311"/>
      <c r="AV44" s="311"/>
      <c r="AW44" s="311"/>
      <c r="AX44" s="311"/>
      <c r="AY44" s="311"/>
      <c r="AZ44" s="311"/>
      <c r="BA44" s="311"/>
      <c r="BB44" s="311"/>
      <c r="BC44" s="311"/>
      <c r="BD44" s="311"/>
      <c r="BE44" s="311"/>
      <c r="BF44" s="311"/>
      <c r="BG44" s="311"/>
      <c r="BH44" s="311"/>
      <c r="BI44" s="311"/>
      <c r="BJ44" s="311"/>
      <c r="BK44" s="311"/>
      <c r="BL44" s="311"/>
      <c r="BM44" s="311"/>
      <c r="BN44" s="311"/>
      <c r="BO44" s="311"/>
      <c r="BP44" s="311"/>
      <c r="BQ44" s="311"/>
      <c r="BR44" s="311"/>
      <c r="BS44" s="311"/>
      <c r="BT44" s="311"/>
      <c r="BU44" s="311"/>
      <c r="BV44" s="311"/>
      <c r="BW44" s="311"/>
      <c r="BX44" s="311"/>
      <c r="BY44" s="311"/>
      <c r="BZ44" s="311"/>
      <c r="CA44" s="311"/>
      <c r="CB44" s="311"/>
      <c r="CC44" s="311"/>
      <c r="CD44" s="311"/>
      <c r="CE44" s="311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  <c r="CR44" s="311"/>
      <c r="CS44" s="311"/>
      <c r="CT44" s="311"/>
      <c r="CU44" s="311"/>
      <c r="CV44" s="311"/>
      <c r="CW44" s="311"/>
      <c r="CX44" s="311"/>
      <c r="CY44" s="311"/>
      <c r="CZ44" s="311"/>
      <c r="DA44" s="311"/>
      <c r="DB44" s="311"/>
      <c r="DC44" s="311"/>
      <c r="DD44" s="311"/>
      <c r="DE44" s="311"/>
      <c r="DF44" s="311"/>
      <c r="DG44" s="311"/>
      <c r="DH44" s="311"/>
      <c r="DI44" s="311"/>
      <c r="DJ44" s="311"/>
      <c r="DK44" s="311"/>
      <c r="DL44" s="311"/>
      <c r="DM44" s="311"/>
      <c r="DN44" s="311"/>
      <c r="DO44" s="311"/>
      <c r="DP44" s="311"/>
      <c r="DQ44" s="311"/>
      <c r="DR44" s="311"/>
      <c r="DS44" s="311"/>
      <c r="DT44" s="311"/>
      <c r="DU44" s="311"/>
      <c r="DV44" s="311"/>
      <c r="DW44" s="311"/>
      <c r="DX44" s="311"/>
      <c r="DY44" s="311"/>
      <c r="DZ44" s="311"/>
      <c r="EA44" s="311"/>
      <c r="EB44" s="311"/>
      <c r="EC44" s="311"/>
      <c r="ED44" s="311"/>
      <c r="EE44" s="311"/>
      <c r="EF44" s="311"/>
      <c r="EG44" s="311"/>
      <c r="EH44" s="311"/>
      <c r="EI44" s="311"/>
      <c r="EJ44" s="311"/>
      <c r="EK44" s="311"/>
      <c r="EL44" s="311"/>
      <c r="EM44" s="311"/>
      <c r="EN44" s="311"/>
      <c r="EO44" s="311"/>
      <c r="EP44" s="311"/>
      <c r="EQ44" s="311"/>
      <c r="ER44" s="311"/>
      <c r="ES44" s="311"/>
      <c r="ET44" s="311"/>
      <c r="EU44" s="311"/>
      <c r="EV44" s="311"/>
      <c r="EW44" s="311"/>
      <c r="EX44" s="311"/>
      <c r="EY44" s="311"/>
      <c r="EZ44" s="311"/>
      <c r="FA44" s="311"/>
      <c r="FB44" s="311"/>
      <c r="FC44" s="311"/>
      <c r="FD44" s="311"/>
      <c r="FE44" s="311"/>
      <c r="FF44" s="311"/>
      <c r="FG44" s="311"/>
      <c r="FH44" s="311"/>
      <c r="FI44" s="311"/>
      <c r="FJ44" s="311"/>
      <c r="FK44" s="311"/>
      <c r="FL44" s="311"/>
      <c r="FM44" s="311"/>
      <c r="FN44" s="311"/>
      <c r="FO44" s="311"/>
      <c r="FP44" s="311"/>
      <c r="FQ44" s="311"/>
      <c r="FR44" s="311"/>
      <c r="FS44" s="311"/>
      <c r="FT44" s="311"/>
      <c r="FU44" s="311"/>
      <c r="FV44" s="311"/>
      <c r="FW44" s="311"/>
      <c r="FX44" s="311"/>
      <c r="FY44" s="311"/>
      <c r="FZ44" s="311"/>
      <c r="GA44" s="311"/>
      <c r="GB44" s="311"/>
      <c r="GC44" s="311"/>
      <c r="GD44" s="311"/>
      <c r="GE44" s="311"/>
      <c r="GF44" s="311"/>
      <c r="GG44" s="311"/>
      <c r="GH44" s="311"/>
      <c r="GI44" s="311"/>
      <c r="GJ44" s="311"/>
      <c r="GK44" s="311"/>
      <c r="GL44" s="311"/>
      <c r="GM44" s="311"/>
      <c r="GN44" s="311"/>
      <c r="GO44" s="311"/>
      <c r="GP44" s="311"/>
      <c r="GQ44" s="311"/>
      <c r="GR44" s="311"/>
      <c r="GS44" s="311"/>
      <c r="GT44" s="311"/>
      <c r="GU44" s="311"/>
      <c r="GV44" s="311"/>
      <c r="GW44" s="311"/>
      <c r="GX44" s="311"/>
      <c r="GY44" s="311"/>
      <c r="GZ44" s="311"/>
      <c r="HA44" s="311"/>
      <c r="HB44" s="311"/>
      <c r="HC44" s="311"/>
      <c r="HD44" s="311"/>
      <c r="HE44" s="311"/>
      <c r="HF44" s="311"/>
      <c r="HG44" s="311"/>
      <c r="HH44" s="311"/>
      <c r="HI44" s="311"/>
      <c r="HJ44" s="311"/>
      <c r="HK44" s="311"/>
      <c r="HL44" s="311"/>
      <c r="HM44" s="311"/>
      <c r="HN44" s="311"/>
      <c r="HO44" s="311"/>
      <c r="HP44" s="311"/>
      <c r="HQ44" s="311"/>
      <c r="HR44" s="311"/>
      <c r="HS44" s="311"/>
      <c r="HT44" s="311"/>
      <c r="HU44" s="311"/>
      <c r="HV44" s="311"/>
      <c r="HW44" s="311"/>
      <c r="HX44" s="311"/>
      <c r="HY44" s="311"/>
      <c r="HZ44" s="311"/>
      <c r="IA44" s="311"/>
      <c r="IB44" s="311"/>
      <c r="IC44" s="311"/>
      <c r="ID44" s="311"/>
      <c r="IE44" s="311"/>
      <c r="IF44" s="311"/>
      <c r="IG44" s="311"/>
      <c r="IH44" s="311"/>
      <c r="II44" s="311"/>
      <c r="IJ44" s="311"/>
      <c r="IK44" s="311"/>
      <c r="IL44" s="311"/>
      <c r="IM44" s="311"/>
      <c r="IN44" s="311"/>
      <c r="IO44" s="311"/>
      <c r="IP44" s="311"/>
      <c r="IQ44" s="311"/>
      <c r="IR44" s="311"/>
      <c r="IS44" s="311"/>
      <c r="IT44" s="311"/>
      <c r="IU44" s="311"/>
      <c r="IV44" s="311"/>
    </row>
    <row r="45" spans="1:256" s="324" customFormat="1" ht="17.149999999999999" customHeight="1" x14ac:dyDescent="0.25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  <c r="CR45" s="311"/>
      <c r="CS45" s="311"/>
      <c r="CT45" s="311"/>
      <c r="CU45" s="311"/>
      <c r="CV45" s="311"/>
      <c r="CW45" s="311"/>
      <c r="CX45" s="311"/>
      <c r="CY45" s="311"/>
      <c r="CZ45" s="311"/>
      <c r="DA45" s="311"/>
      <c r="DB45" s="311"/>
      <c r="DC45" s="311"/>
      <c r="DD45" s="311"/>
      <c r="DE45" s="311"/>
      <c r="DF45" s="311"/>
      <c r="DG45" s="311"/>
      <c r="DH45" s="311"/>
      <c r="DI45" s="311"/>
      <c r="DJ45" s="311"/>
      <c r="DK45" s="311"/>
      <c r="DL45" s="311"/>
      <c r="DM45" s="311"/>
      <c r="DN45" s="311"/>
      <c r="DO45" s="311"/>
      <c r="DP45" s="311"/>
      <c r="DQ45" s="311"/>
      <c r="DR45" s="311"/>
      <c r="DS45" s="311"/>
      <c r="DT45" s="311"/>
      <c r="DU45" s="311"/>
      <c r="DV45" s="311"/>
      <c r="DW45" s="311"/>
      <c r="DX45" s="311"/>
      <c r="DY45" s="311"/>
      <c r="DZ45" s="311"/>
      <c r="EA45" s="311"/>
      <c r="EB45" s="311"/>
      <c r="EC45" s="311"/>
      <c r="ED45" s="311"/>
      <c r="EE45" s="311"/>
      <c r="EF45" s="311"/>
      <c r="EG45" s="311"/>
      <c r="EH45" s="311"/>
      <c r="EI45" s="311"/>
      <c r="EJ45" s="311"/>
      <c r="EK45" s="311"/>
      <c r="EL45" s="311"/>
      <c r="EM45" s="311"/>
      <c r="EN45" s="311"/>
      <c r="EO45" s="311"/>
      <c r="EP45" s="311"/>
      <c r="EQ45" s="311"/>
      <c r="ER45" s="311"/>
      <c r="ES45" s="311"/>
      <c r="ET45" s="311"/>
      <c r="EU45" s="311"/>
      <c r="EV45" s="311"/>
      <c r="EW45" s="311"/>
      <c r="EX45" s="311"/>
      <c r="EY45" s="311"/>
      <c r="EZ45" s="311"/>
      <c r="FA45" s="311"/>
      <c r="FB45" s="311"/>
      <c r="FC45" s="311"/>
      <c r="FD45" s="311"/>
      <c r="FE45" s="311"/>
      <c r="FF45" s="311"/>
      <c r="FG45" s="311"/>
      <c r="FH45" s="311"/>
      <c r="FI45" s="311"/>
      <c r="FJ45" s="311"/>
      <c r="FK45" s="311"/>
      <c r="FL45" s="311"/>
      <c r="FM45" s="311"/>
      <c r="FN45" s="311"/>
      <c r="FO45" s="311"/>
      <c r="FP45" s="311"/>
      <c r="FQ45" s="311"/>
      <c r="FR45" s="311"/>
      <c r="FS45" s="311"/>
      <c r="FT45" s="311"/>
      <c r="FU45" s="311"/>
      <c r="FV45" s="311"/>
      <c r="FW45" s="311"/>
      <c r="FX45" s="311"/>
      <c r="FY45" s="311"/>
      <c r="FZ45" s="311"/>
      <c r="GA45" s="311"/>
      <c r="GB45" s="311"/>
      <c r="GC45" s="311"/>
      <c r="GD45" s="311"/>
      <c r="GE45" s="311"/>
      <c r="GF45" s="311"/>
      <c r="GG45" s="311"/>
      <c r="GH45" s="311"/>
      <c r="GI45" s="311"/>
      <c r="GJ45" s="311"/>
      <c r="GK45" s="311"/>
      <c r="GL45" s="311"/>
      <c r="GM45" s="311"/>
      <c r="GN45" s="311"/>
      <c r="GO45" s="311"/>
      <c r="GP45" s="311"/>
      <c r="GQ45" s="311"/>
      <c r="GR45" s="311"/>
      <c r="GS45" s="311"/>
      <c r="GT45" s="311"/>
      <c r="GU45" s="311"/>
      <c r="GV45" s="311"/>
      <c r="GW45" s="311"/>
      <c r="GX45" s="311"/>
      <c r="GY45" s="311"/>
      <c r="GZ45" s="311"/>
      <c r="HA45" s="311"/>
      <c r="HB45" s="311"/>
      <c r="HC45" s="311"/>
      <c r="HD45" s="311"/>
      <c r="HE45" s="311"/>
      <c r="HF45" s="311"/>
      <c r="HG45" s="311"/>
      <c r="HH45" s="311"/>
      <c r="HI45" s="311"/>
      <c r="HJ45" s="311"/>
      <c r="HK45" s="311"/>
      <c r="HL45" s="311"/>
      <c r="HM45" s="311"/>
      <c r="HN45" s="311"/>
      <c r="HO45" s="311"/>
      <c r="HP45" s="311"/>
      <c r="HQ45" s="311"/>
      <c r="HR45" s="311"/>
      <c r="HS45" s="311"/>
      <c r="HT45" s="311"/>
      <c r="HU45" s="311"/>
      <c r="HV45" s="311"/>
      <c r="HW45" s="311"/>
      <c r="HX45" s="311"/>
      <c r="HY45" s="311"/>
      <c r="HZ45" s="311"/>
      <c r="IA45" s="311"/>
      <c r="IB45" s="311"/>
      <c r="IC45" s="311"/>
      <c r="ID45" s="311"/>
      <c r="IE45" s="311"/>
      <c r="IF45" s="311"/>
      <c r="IG45" s="311"/>
      <c r="IH45" s="311"/>
      <c r="II45" s="311"/>
      <c r="IJ45" s="311"/>
      <c r="IK45" s="311"/>
      <c r="IL45" s="311"/>
      <c r="IM45" s="311"/>
      <c r="IN45" s="311"/>
      <c r="IO45" s="311"/>
      <c r="IP45" s="311"/>
      <c r="IQ45" s="311"/>
      <c r="IR45" s="311"/>
      <c r="IS45" s="311"/>
      <c r="IT45" s="311"/>
      <c r="IU45" s="311"/>
      <c r="IV45" s="311"/>
    </row>
    <row r="46" spans="1:256" s="324" customFormat="1" ht="17.149999999999999" customHeight="1" x14ac:dyDescent="0.25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311"/>
      <c r="CF46" s="311"/>
      <c r="CG46" s="311"/>
      <c r="CH46" s="311"/>
      <c r="CI46" s="311"/>
      <c r="CJ46" s="311"/>
      <c r="CK46" s="311"/>
      <c r="CL46" s="311"/>
      <c r="CM46" s="311"/>
      <c r="CN46" s="311"/>
      <c r="CO46" s="311"/>
      <c r="CP46" s="311"/>
      <c r="CQ46" s="311"/>
      <c r="CR46" s="311"/>
      <c r="CS46" s="311"/>
      <c r="CT46" s="311"/>
      <c r="CU46" s="311"/>
      <c r="CV46" s="311"/>
      <c r="CW46" s="311"/>
      <c r="CX46" s="311"/>
      <c r="CY46" s="311"/>
      <c r="CZ46" s="311"/>
      <c r="DA46" s="311"/>
      <c r="DB46" s="311"/>
      <c r="DC46" s="311"/>
      <c r="DD46" s="311"/>
      <c r="DE46" s="311"/>
      <c r="DF46" s="311"/>
      <c r="DG46" s="311"/>
      <c r="DH46" s="311"/>
      <c r="DI46" s="311"/>
      <c r="DJ46" s="311"/>
      <c r="DK46" s="311"/>
      <c r="DL46" s="311"/>
      <c r="DM46" s="311"/>
      <c r="DN46" s="311"/>
      <c r="DO46" s="311"/>
      <c r="DP46" s="311"/>
      <c r="DQ46" s="311"/>
      <c r="DR46" s="311"/>
      <c r="DS46" s="311"/>
      <c r="DT46" s="311"/>
      <c r="DU46" s="311"/>
      <c r="DV46" s="311"/>
      <c r="DW46" s="311"/>
      <c r="DX46" s="311"/>
      <c r="DY46" s="311"/>
      <c r="DZ46" s="311"/>
      <c r="EA46" s="311"/>
      <c r="EB46" s="311"/>
      <c r="EC46" s="311"/>
      <c r="ED46" s="311"/>
      <c r="EE46" s="311"/>
      <c r="EF46" s="311"/>
      <c r="EG46" s="311"/>
      <c r="EH46" s="311"/>
      <c r="EI46" s="311"/>
      <c r="EJ46" s="311"/>
      <c r="EK46" s="311"/>
      <c r="EL46" s="311"/>
      <c r="EM46" s="311"/>
      <c r="EN46" s="311"/>
      <c r="EO46" s="311"/>
      <c r="EP46" s="311"/>
      <c r="EQ46" s="311"/>
      <c r="ER46" s="311"/>
      <c r="ES46" s="311"/>
      <c r="ET46" s="311"/>
      <c r="EU46" s="311"/>
      <c r="EV46" s="311"/>
      <c r="EW46" s="311"/>
      <c r="EX46" s="311"/>
      <c r="EY46" s="311"/>
      <c r="EZ46" s="311"/>
      <c r="FA46" s="311"/>
      <c r="FB46" s="311"/>
      <c r="FC46" s="311"/>
      <c r="FD46" s="311"/>
      <c r="FE46" s="311"/>
      <c r="FF46" s="311"/>
      <c r="FG46" s="311"/>
      <c r="FH46" s="311"/>
      <c r="FI46" s="311"/>
      <c r="FJ46" s="311"/>
      <c r="FK46" s="311"/>
      <c r="FL46" s="311"/>
      <c r="FM46" s="311"/>
      <c r="FN46" s="311"/>
      <c r="FO46" s="311"/>
      <c r="FP46" s="311"/>
      <c r="FQ46" s="311"/>
      <c r="FR46" s="311"/>
      <c r="FS46" s="311"/>
      <c r="FT46" s="311"/>
      <c r="FU46" s="311"/>
      <c r="FV46" s="311"/>
      <c r="FW46" s="311"/>
      <c r="FX46" s="311"/>
      <c r="FY46" s="311"/>
      <c r="FZ46" s="311"/>
      <c r="GA46" s="311"/>
      <c r="GB46" s="311"/>
      <c r="GC46" s="311"/>
      <c r="GD46" s="311"/>
      <c r="GE46" s="311"/>
      <c r="GF46" s="311"/>
      <c r="GG46" s="311"/>
      <c r="GH46" s="311"/>
      <c r="GI46" s="311"/>
      <c r="GJ46" s="311"/>
      <c r="GK46" s="311"/>
      <c r="GL46" s="311"/>
      <c r="GM46" s="311"/>
      <c r="GN46" s="311"/>
      <c r="GO46" s="311"/>
      <c r="GP46" s="311"/>
      <c r="GQ46" s="311"/>
      <c r="GR46" s="311"/>
      <c r="GS46" s="311"/>
      <c r="GT46" s="311"/>
      <c r="GU46" s="311"/>
      <c r="GV46" s="311"/>
      <c r="GW46" s="311"/>
      <c r="GX46" s="311"/>
      <c r="GY46" s="311"/>
      <c r="GZ46" s="311"/>
      <c r="HA46" s="311"/>
      <c r="HB46" s="311"/>
      <c r="HC46" s="311"/>
      <c r="HD46" s="311"/>
      <c r="HE46" s="311"/>
      <c r="HF46" s="311"/>
      <c r="HG46" s="311"/>
      <c r="HH46" s="311"/>
      <c r="HI46" s="311"/>
      <c r="HJ46" s="311"/>
      <c r="HK46" s="311"/>
      <c r="HL46" s="311"/>
      <c r="HM46" s="311"/>
      <c r="HN46" s="311"/>
      <c r="HO46" s="311"/>
      <c r="HP46" s="311"/>
      <c r="HQ46" s="311"/>
      <c r="HR46" s="311"/>
      <c r="HS46" s="311"/>
      <c r="HT46" s="311"/>
      <c r="HU46" s="311"/>
      <c r="HV46" s="311"/>
      <c r="HW46" s="311"/>
      <c r="HX46" s="311"/>
      <c r="HY46" s="311"/>
      <c r="HZ46" s="311"/>
      <c r="IA46" s="311"/>
      <c r="IB46" s="311"/>
      <c r="IC46" s="311"/>
      <c r="ID46" s="311"/>
      <c r="IE46" s="311"/>
      <c r="IF46" s="311"/>
      <c r="IG46" s="311"/>
      <c r="IH46" s="311"/>
      <c r="II46" s="311"/>
      <c r="IJ46" s="311"/>
      <c r="IK46" s="311"/>
      <c r="IL46" s="311"/>
      <c r="IM46" s="311"/>
      <c r="IN46" s="311"/>
      <c r="IO46" s="311"/>
      <c r="IP46" s="311"/>
      <c r="IQ46" s="311"/>
      <c r="IR46" s="311"/>
      <c r="IS46" s="311"/>
      <c r="IT46" s="311"/>
      <c r="IU46" s="311"/>
      <c r="IV46" s="311"/>
    </row>
    <row r="47" spans="1:256" s="324" customFormat="1" ht="17.149999999999999" customHeight="1" x14ac:dyDescent="0.25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  <c r="CQ47" s="311"/>
      <c r="CR47" s="311"/>
      <c r="CS47" s="311"/>
      <c r="CT47" s="311"/>
      <c r="CU47" s="311"/>
      <c r="CV47" s="311"/>
      <c r="CW47" s="311"/>
      <c r="CX47" s="311"/>
      <c r="CY47" s="311"/>
      <c r="CZ47" s="311"/>
      <c r="DA47" s="311"/>
      <c r="DB47" s="311"/>
      <c r="DC47" s="311"/>
      <c r="DD47" s="311"/>
      <c r="DE47" s="311"/>
      <c r="DF47" s="311"/>
      <c r="DG47" s="311"/>
      <c r="DH47" s="311"/>
      <c r="DI47" s="311"/>
      <c r="DJ47" s="311"/>
      <c r="DK47" s="311"/>
      <c r="DL47" s="311"/>
      <c r="DM47" s="311"/>
      <c r="DN47" s="311"/>
      <c r="DO47" s="311"/>
      <c r="DP47" s="311"/>
      <c r="DQ47" s="311"/>
      <c r="DR47" s="311"/>
      <c r="DS47" s="311"/>
      <c r="DT47" s="311"/>
      <c r="DU47" s="311"/>
      <c r="DV47" s="311"/>
      <c r="DW47" s="311"/>
      <c r="DX47" s="311"/>
      <c r="DY47" s="311"/>
      <c r="DZ47" s="311"/>
      <c r="EA47" s="311"/>
      <c r="EB47" s="311"/>
      <c r="EC47" s="311"/>
      <c r="ED47" s="311"/>
      <c r="EE47" s="311"/>
      <c r="EF47" s="311"/>
      <c r="EG47" s="311"/>
      <c r="EH47" s="311"/>
      <c r="EI47" s="311"/>
      <c r="EJ47" s="311"/>
      <c r="EK47" s="311"/>
      <c r="EL47" s="311"/>
      <c r="EM47" s="311"/>
      <c r="EN47" s="311"/>
      <c r="EO47" s="311"/>
      <c r="EP47" s="311"/>
      <c r="EQ47" s="311"/>
      <c r="ER47" s="311"/>
      <c r="ES47" s="311"/>
      <c r="ET47" s="311"/>
      <c r="EU47" s="311"/>
      <c r="EV47" s="311"/>
      <c r="EW47" s="311"/>
      <c r="EX47" s="311"/>
      <c r="EY47" s="311"/>
      <c r="EZ47" s="311"/>
      <c r="FA47" s="311"/>
      <c r="FB47" s="311"/>
      <c r="FC47" s="311"/>
      <c r="FD47" s="311"/>
      <c r="FE47" s="311"/>
      <c r="FF47" s="311"/>
      <c r="FG47" s="311"/>
      <c r="FH47" s="311"/>
      <c r="FI47" s="311"/>
      <c r="FJ47" s="311"/>
      <c r="FK47" s="311"/>
      <c r="FL47" s="311"/>
      <c r="FM47" s="311"/>
      <c r="FN47" s="311"/>
      <c r="FO47" s="311"/>
      <c r="FP47" s="311"/>
      <c r="FQ47" s="311"/>
      <c r="FR47" s="311"/>
      <c r="FS47" s="311"/>
      <c r="FT47" s="311"/>
      <c r="FU47" s="311"/>
      <c r="FV47" s="311"/>
      <c r="FW47" s="311"/>
      <c r="FX47" s="311"/>
      <c r="FY47" s="311"/>
      <c r="FZ47" s="311"/>
      <c r="GA47" s="311"/>
      <c r="GB47" s="311"/>
      <c r="GC47" s="311"/>
      <c r="GD47" s="311"/>
      <c r="GE47" s="311"/>
      <c r="GF47" s="311"/>
      <c r="GG47" s="311"/>
      <c r="GH47" s="311"/>
      <c r="GI47" s="311"/>
      <c r="GJ47" s="311"/>
      <c r="GK47" s="311"/>
      <c r="GL47" s="311"/>
      <c r="GM47" s="311"/>
      <c r="GN47" s="311"/>
      <c r="GO47" s="311"/>
      <c r="GP47" s="311"/>
      <c r="GQ47" s="311"/>
      <c r="GR47" s="311"/>
      <c r="GS47" s="311"/>
      <c r="GT47" s="311"/>
      <c r="GU47" s="311"/>
      <c r="GV47" s="311"/>
      <c r="GW47" s="311"/>
      <c r="GX47" s="311"/>
      <c r="GY47" s="311"/>
      <c r="GZ47" s="311"/>
      <c r="HA47" s="311"/>
      <c r="HB47" s="311"/>
      <c r="HC47" s="311"/>
      <c r="HD47" s="311"/>
      <c r="HE47" s="311"/>
      <c r="HF47" s="311"/>
      <c r="HG47" s="311"/>
      <c r="HH47" s="311"/>
      <c r="HI47" s="311"/>
      <c r="HJ47" s="311"/>
      <c r="HK47" s="311"/>
      <c r="HL47" s="311"/>
      <c r="HM47" s="311"/>
      <c r="HN47" s="311"/>
      <c r="HO47" s="311"/>
      <c r="HP47" s="311"/>
      <c r="HQ47" s="311"/>
      <c r="HR47" s="311"/>
      <c r="HS47" s="311"/>
      <c r="HT47" s="311"/>
      <c r="HU47" s="311"/>
      <c r="HV47" s="311"/>
      <c r="HW47" s="311"/>
      <c r="HX47" s="311"/>
      <c r="HY47" s="311"/>
      <c r="HZ47" s="311"/>
      <c r="IA47" s="311"/>
      <c r="IB47" s="311"/>
      <c r="IC47" s="311"/>
      <c r="ID47" s="311"/>
      <c r="IE47" s="311"/>
      <c r="IF47" s="311"/>
      <c r="IG47" s="311"/>
      <c r="IH47" s="311"/>
      <c r="II47" s="311"/>
      <c r="IJ47" s="311"/>
      <c r="IK47" s="311"/>
      <c r="IL47" s="311"/>
      <c r="IM47" s="311"/>
      <c r="IN47" s="311"/>
      <c r="IO47" s="311"/>
      <c r="IP47" s="311"/>
      <c r="IQ47" s="311"/>
      <c r="IR47" s="311"/>
      <c r="IS47" s="311"/>
      <c r="IT47" s="311"/>
      <c r="IU47" s="311"/>
      <c r="IV47" s="311"/>
    </row>
    <row r="48" spans="1:256" s="324" customFormat="1" ht="17.149999999999999" customHeight="1" x14ac:dyDescent="0.25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11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1"/>
      <c r="CG48" s="311"/>
      <c r="CH48" s="311"/>
      <c r="CI48" s="311"/>
      <c r="CJ48" s="311"/>
      <c r="CK48" s="311"/>
      <c r="CL48" s="311"/>
      <c r="CM48" s="311"/>
      <c r="CN48" s="311"/>
      <c r="CO48" s="311"/>
      <c r="CP48" s="311"/>
      <c r="CQ48" s="311"/>
      <c r="CR48" s="311"/>
      <c r="CS48" s="311"/>
      <c r="CT48" s="311"/>
      <c r="CU48" s="311"/>
      <c r="CV48" s="311"/>
      <c r="CW48" s="311"/>
      <c r="CX48" s="311"/>
      <c r="CY48" s="311"/>
      <c r="CZ48" s="311"/>
      <c r="DA48" s="311"/>
      <c r="DB48" s="311"/>
      <c r="DC48" s="311"/>
      <c r="DD48" s="311"/>
      <c r="DE48" s="311"/>
      <c r="DF48" s="311"/>
      <c r="DG48" s="311"/>
      <c r="DH48" s="311"/>
      <c r="DI48" s="311"/>
      <c r="DJ48" s="311"/>
      <c r="DK48" s="311"/>
      <c r="DL48" s="311"/>
      <c r="DM48" s="311"/>
      <c r="DN48" s="311"/>
      <c r="DO48" s="311"/>
      <c r="DP48" s="311"/>
      <c r="DQ48" s="311"/>
      <c r="DR48" s="311"/>
      <c r="DS48" s="311"/>
      <c r="DT48" s="311"/>
      <c r="DU48" s="311"/>
      <c r="DV48" s="311"/>
      <c r="DW48" s="311"/>
      <c r="DX48" s="311"/>
      <c r="DY48" s="311"/>
      <c r="DZ48" s="311"/>
      <c r="EA48" s="311"/>
      <c r="EB48" s="311"/>
      <c r="EC48" s="311"/>
      <c r="ED48" s="311"/>
      <c r="EE48" s="311"/>
      <c r="EF48" s="311"/>
      <c r="EG48" s="311"/>
      <c r="EH48" s="311"/>
      <c r="EI48" s="311"/>
      <c r="EJ48" s="311"/>
      <c r="EK48" s="311"/>
      <c r="EL48" s="311"/>
      <c r="EM48" s="311"/>
      <c r="EN48" s="311"/>
      <c r="EO48" s="311"/>
      <c r="EP48" s="311"/>
      <c r="EQ48" s="311"/>
      <c r="ER48" s="311"/>
      <c r="ES48" s="311"/>
      <c r="ET48" s="311"/>
      <c r="EU48" s="311"/>
      <c r="EV48" s="311"/>
      <c r="EW48" s="311"/>
      <c r="EX48" s="311"/>
      <c r="EY48" s="311"/>
      <c r="EZ48" s="311"/>
      <c r="FA48" s="311"/>
      <c r="FB48" s="311"/>
      <c r="FC48" s="311"/>
      <c r="FD48" s="311"/>
      <c r="FE48" s="311"/>
      <c r="FF48" s="311"/>
      <c r="FG48" s="311"/>
      <c r="FH48" s="311"/>
      <c r="FI48" s="311"/>
      <c r="FJ48" s="311"/>
      <c r="FK48" s="311"/>
      <c r="FL48" s="311"/>
      <c r="FM48" s="311"/>
      <c r="FN48" s="311"/>
      <c r="FO48" s="311"/>
      <c r="FP48" s="311"/>
      <c r="FQ48" s="311"/>
      <c r="FR48" s="311"/>
      <c r="FS48" s="311"/>
      <c r="FT48" s="311"/>
      <c r="FU48" s="311"/>
      <c r="FV48" s="311"/>
      <c r="FW48" s="311"/>
      <c r="FX48" s="311"/>
      <c r="FY48" s="311"/>
      <c r="FZ48" s="311"/>
      <c r="GA48" s="311"/>
      <c r="GB48" s="311"/>
      <c r="GC48" s="311"/>
      <c r="GD48" s="311"/>
      <c r="GE48" s="311"/>
      <c r="GF48" s="311"/>
      <c r="GG48" s="311"/>
      <c r="GH48" s="311"/>
      <c r="GI48" s="311"/>
      <c r="GJ48" s="311"/>
      <c r="GK48" s="311"/>
      <c r="GL48" s="311"/>
      <c r="GM48" s="311"/>
      <c r="GN48" s="311"/>
      <c r="GO48" s="311"/>
      <c r="GP48" s="311"/>
      <c r="GQ48" s="311"/>
      <c r="GR48" s="311"/>
      <c r="GS48" s="311"/>
      <c r="GT48" s="311"/>
      <c r="GU48" s="311"/>
      <c r="GV48" s="311"/>
      <c r="GW48" s="311"/>
      <c r="GX48" s="311"/>
      <c r="GY48" s="311"/>
      <c r="GZ48" s="311"/>
      <c r="HA48" s="311"/>
      <c r="HB48" s="311"/>
      <c r="HC48" s="311"/>
      <c r="HD48" s="311"/>
      <c r="HE48" s="311"/>
      <c r="HF48" s="311"/>
      <c r="HG48" s="311"/>
      <c r="HH48" s="311"/>
      <c r="HI48" s="311"/>
      <c r="HJ48" s="311"/>
      <c r="HK48" s="311"/>
      <c r="HL48" s="311"/>
      <c r="HM48" s="311"/>
      <c r="HN48" s="311"/>
      <c r="HO48" s="311"/>
      <c r="HP48" s="311"/>
      <c r="HQ48" s="311"/>
      <c r="HR48" s="311"/>
      <c r="HS48" s="311"/>
      <c r="HT48" s="311"/>
      <c r="HU48" s="311"/>
      <c r="HV48" s="311"/>
      <c r="HW48" s="311"/>
      <c r="HX48" s="311"/>
      <c r="HY48" s="311"/>
      <c r="HZ48" s="311"/>
      <c r="IA48" s="311"/>
      <c r="IB48" s="311"/>
      <c r="IC48" s="311"/>
      <c r="ID48" s="311"/>
      <c r="IE48" s="311"/>
      <c r="IF48" s="311"/>
      <c r="IG48" s="311"/>
      <c r="IH48" s="311"/>
      <c r="II48" s="311"/>
      <c r="IJ48" s="311"/>
      <c r="IK48" s="311"/>
      <c r="IL48" s="311"/>
      <c r="IM48" s="311"/>
      <c r="IN48" s="311"/>
      <c r="IO48" s="311"/>
      <c r="IP48" s="311"/>
      <c r="IQ48" s="311"/>
      <c r="IR48" s="311"/>
      <c r="IS48" s="311"/>
      <c r="IT48" s="311"/>
      <c r="IU48" s="311"/>
      <c r="IV48" s="311"/>
    </row>
    <row r="49" spans="1:256" s="324" customFormat="1" ht="17.149999999999999" customHeight="1" x14ac:dyDescent="0.25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1"/>
      <c r="CG49" s="311"/>
      <c r="CH49" s="311"/>
      <c r="CI49" s="311"/>
      <c r="CJ49" s="311"/>
      <c r="CK49" s="311"/>
      <c r="CL49" s="311"/>
      <c r="CM49" s="311"/>
      <c r="CN49" s="311"/>
      <c r="CO49" s="311"/>
      <c r="CP49" s="311"/>
      <c r="CQ49" s="311"/>
      <c r="CR49" s="311"/>
      <c r="CS49" s="311"/>
      <c r="CT49" s="311"/>
      <c r="CU49" s="311"/>
      <c r="CV49" s="311"/>
      <c r="CW49" s="311"/>
      <c r="CX49" s="311"/>
      <c r="CY49" s="311"/>
      <c r="CZ49" s="311"/>
      <c r="DA49" s="311"/>
      <c r="DB49" s="311"/>
      <c r="DC49" s="311"/>
      <c r="DD49" s="311"/>
      <c r="DE49" s="311"/>
      <c r="DF49" s="311"/>
      <c r="DG49" s="311"/>
      <c r="DH49" s="311"/>
      <c r="DI49" s="311"/>
      <c r="DJ49" s="311"/>
      <c r="DK49" s="311"/>
      <c r="DL49" s="311"/>
      <c r="DM49" s="311"/>
      <c r="DN49" s="311"/>
      <c r="DO49" s="311"/>
      <c r="DP49" s="311"/>
      <c r="DQ49" s="311"/>
      <c r="DR49" s="311"/>
      <c r="DS49" s="311"/>
      <c r="DT49" s="311"/>
      <c r="DU49" s="311"/>
      <c r="DV49" s="311"/>
      <c r="DW49" s="311"/>
      <c r="DX49" s="311"/>
      <c r="DY49" s="311"/>
      <c r="DZ49" s="311"/>
      <c r="EA49" s="311"/>
      <c r="EB49" s="311"/>
      <c r="EC49" s="311"/>
      <c r="ED49" s="311"/>
      <c r="EE49" s="311"/>
      <c r="EF49" s="311"/>
      <c r="EG49" s="311"/>
      <c r="EH49" s="311"/>
      <c r="EI49" s="311"/>
      <c r="EJ49" s="311"/>
      <c r="EK49" s="311"/>
      <c r="EL49" s="311"/>
      <c r="EM49" s="311"/>
      <c r="EN49" s="311"/>
      <c r="EO49" s="311"/>
      <c r="EP49" s="311"/>
      <c r="EQ49" s="311"/>
      <c r="ER49" s="311"/>
      <c r="ES49" s="311"/>
      <c r="ET49" s="311"/>
      <c r="EU49" s="311"/>
      <c r="EV49" s="311"/>
      <c r="EW49" s="311"/>
      <c r="EX49" s="311"/>
      <c r="EY49" s="311"/>
      <c r="EZ49" s="311"/>
      <c r="FA49" s="311"/>
      <c r="FB49" s="311"/>
      <c r="FC49" s="311"/>
      <c r="FD49" s="311"/>
      <c r="FE49" s="311"/>
      <c r="FF49" s="311"/>
      <c r="FG49" s="311"/>
      <c r="FH49" s="311"/>
      <c r="FI49" s="311"/>
      <c r="FJ49" s="311"/>
      <c r="FK49" s="311"/>
      <c r="FL49" s="311"/>
      <c r="FM49" s="311"/>
      <c r="FN49" s="311"/>
      <c r="FO49" s="311"/>
      <c r="FP49" s="311"/>
      <c r="FQ49" s="311"/>
      <c r="FR49" s="311"/>
      <c r="FS49" s="311"/>
      <c r="FT49" s="311"/>
      <c r="FU49" s="311"/>
      <c r="FV49" s="311"/>
      <c r="FW49" s="311"/>
      <c r="FX49" s="311"/>
      <c r="FY49" s="311"/>
      <c r="FZ49" s="311"/>
      <c r="GA49" s="311"/>
      <c r="GB49" s="311"/>
      <c r="GC49" s="311"/>
      <c r="GD49" s="311"/>
      <c r="GE49" s="311"/>
      <c r="GF49" s="311"/>
      <c r="GG49" s="311"/>
      <c r="GH49" s="311"/>
      <c r="GI49" s="311"/>
      <c r="GJ49" s="311"/>
      <c r="GK49" s="311"/>
      <c r="GL49" s="311"/>
      <c r="GM49" s="311"/>
      <c r="GN49" s="311"/>
      <c r="GO49" s="311"/>
      <c r="GP49" s="311"/>
      <c r="GQ49" s="311"/>
      <c r="GR49" s="311"/>
      <c r="GS49" s="311"/>
      <c r="GT49" s="311"/>
      <c r="GU49" s="311"/>
      <c r="GV49" s="311"/>
      <c r="GW49" s="311"/>
      <c r="GX49" s="311"/>
      <c r="GY49" s="311"/>
      <c r="GZ49" s="311"/>
      <c r="HA49" s="311"/>
      <c r="HB49" s="311"/>
      <c r="HC49" s="311"/>
      <c r="HD49" s="311"/>
      <c r="HE49" s="311"/>
      <c r="HF49" s="311"/>
      <c r="HG49" s="311"/>
      <c r="HH49" s="311"/>
      <c r="HI49" s="311"/>
      <c r="HJ49" s="311"/>
      <c r="HK49" s="311"/>
      <c r="HL49" s="311"/>
      <c r="HM49" s="311"/>
      <c r="HN49" s="311"/>
      <c r="HO49" s="311"/>
      <c r="HP49" s="311"/>
      <c r="HQ49" s="311"/>
      <c r="HR49" s="311"/>
      <c r="HS49" s="311"/>
      <c r="HT49" s="311"/>
      <c r="HU49" s="311"/>
      <c r="HV49" s="311"/>
      <c r="HW49" s="311"/>
      <c r="HX49" s="311"/>
      <c r="HY49" s="311"/>
      <c r="HZ49" s="311"/>
      <c r="IA49" s="311"/>
      <c r="IB49" s="311"/>
      <c r="IC49" s="311"/>
      <c r="ID49" s="311"/>
      <c r="IE49" s="311"/>
      <c r="IF49" s="311"/>
      <c r="IG49" s="311"/>
      <c r="IH49" s="311"/>
      <c r="II49" s="311"/>
      <c r="IJ49" s="311"/>
      <c r="IK49" s="311"/>
      <c r="IL49" s="311"/>
      <c r="IM49" s="311"/>
      <c r="IN49" s="311"/>
      <c r="IO49" s="311"/>
      <c r="IP49" s="311"/>
      <c r="IQ49" s="311"/>
      <c r="IR49" s="311"/>
      <c r="IS49" s="311"/>
      <c r="IT49" s="311"/>
      <c r="IU49" s="311"/>
      <c r="IV49" s="311"/>
    </row>
    <row r="50" spans="1:256" s="324" customFormat="1" ht="17.149999999999999" customHeight="1" x14ac:dyDescent="0.25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1"/>
      <c r="CG50" s="311"/>
      <c r="CH50" s="311"/>
      <c r="CI50" s="311"/>
      <c r="CJ50" s="311"/>
      <c r="CK50" s="311"/>
      <c r="CL50" s="311"/>
      <c r="CM50" s="311"/>
      <c r="CN50" s="311"/>
      <c r="CO50" s="311"/>
      <c r="CP50" s="311"/>
      <c r="CQ50" s="311"/>
      <c r="CR50" s="311"/>
      <c r="CS50" s="311"/>
      <c r="CT50" s="311"/>
      <c r="CU50" s="311"/>
      <c r="CV50" s="311"/>
      <c r="CW50" s="311"/>
      <c r="CX50" s="311"/>
      <c r="CY50" s="311"/>
      <c r="CZ50" s="311"/>
      <c r="DA50" s="311"/>
      <c r="DB50" s="311"/>
      <c r="DC50" s="311"/>
      <c r="DD50" s="311"/>
      <c r="DE50" s="311"/>
      <c r="DF50" s="311"/>
      <c r="DG50" s="311"/>
      <c r="DH50" s="311"/>
      <c r="DI50" s="311"/>
      <c r="DJ50" s="311"/>
      <c r="DK50" s="311"/>
      <c r="DL50" s="311"/>
      <c r="DM50" s="311"/>
      <c r="DN50" s="311"/>
      <c r="DO50" s="311"/>
      <c r="DP50" s="311"/>
      <c r="DQ50" s="311"/>
      <c r="DR50" s="311"/>
      <c r="DS50" s="311"/>
      <c r="DT50" s="311"/>
      <c r="DU50" s="311"/>
      <c r="DV50" s="311"/>
      <c r="DW50" s="311"/>
      <c r="DX50" s="311"/>
      <c r="DY50" s="311"/>
      <c r="DZ50" s="311"/>
      <c r="EA50" s="311"/>
      <c r="EB50" s="311"/>
      <c r="EC50" s="311"/>
      <c r="ED50" s="311"/>
      <c r="EE50" s="311"/>
      <c r="EF50" s="311"/>
      <c r="EG50" s="311"/>
      <c r="EH50" s="311"/>
      <c r="EI50" s="311"/>
      <c r="EJ50" s="311"/>
      <c r="EK50" s="311"/>
      <c r="EL50" s="311"/>
      <c r="EM50" s="311"/>
      <c r="EN50" s="311"/>
      <c r="EO50" s="311"/>
      <c r="EP50" s="311"/>
      <c r="EQ50" s="311"/>
      <c r="ER50" s="311"/>
      <c r="ES50" s="311"/>
      <c r="ET50" s="311"/>
      <c r="EU50" s="311"/>
      <c r="EV50" s="311"/>
      <c r="EW50" s="311"/>
      <c r="EX50" s="311"/>
      <c r="EY50" s="311"/>
      <c r="EZ50" s="311"/>
      <c r="FA50" s="311"/>
      <c r="FB50" s="311"/>
      <c r="FC50" s="311"/>
      <c r="FD50" s="311"/>
      <c r="FE50" s="311"/>
      <c r="FF50" s="311"/>
      <c r="FG50" s="311"/>
      <c r="FH50" s="311"/>
      <c r="FI50" s="311"/>
      <c r="FJ50" s="311"/>
      <c r="FK50" s="311"/>
      <c r="FL50" s="311"/>
      <c r="FM50" s="311"/>
      <c r="FN50" s="311"/>
      <c r="FO50" s="311"/>
      <c r="FP50" s="311"/>
      <c r="FQ50" s="311"/>
      <c r="FR50" s="311"/>
      <c r="FS50" s="311"/>
      <c r="FT50" s="311"/>
      <c r="FU50" s="311"/>
      <c r="FV50" s="311"/>
      <c r="FW50" s="311"/>
      <c r="FX50" s="311"/>
      <c r="FY50" s="311"/>
      <c r="FZ50" s="311"/>
      <c r="GA50" s="311"/>
      <c r="GB50" s="311"/>
      <c r="GC50" s="311"/>
      <c r="GD50" s="311"/>
      <c r="GE50" s="311"/>
      <c r="GF50" s="311"/>
      <c r="GG50" s="311"/>
      <c r="GH50" s="311"/>
      <c r="GI50" s="311"/>
      <c r="GJ50" s="311"/>
      <c r="GK50" s="311"/>
      <c r="GL50" s="311"/>
      <c r="GM50" s="311"/>
      <c r="GN50" s="311"/>
      <c r="GO50" s="311"/>
      <c r="GP50" s="311"/>
      <c r="GQ50" s="311"/>
      <c r="GR50" s="311"/>
      <c r="GS50" s="311"/>
      <c r="GT50" s="311"/>
      <c r="GU50" s="311"/>
      <c r="GV50" s="311"/>
      <c r="GW50" s="311"/>
      <c r="GX50" s="311"/>
      <c r="GY50" s="311"/>
      <c r="GZ50" s="311"/>
      <c r="HA50" s="311"/>
      <c r="HB50" s="311"/>
      <c r="HC50" s="311"/>
      <c r="HD50" s="311"/>
      <c r="HE50" s="311"/>
      <c r="HF50" s="311"/>
      <c r="HG50" s="311"/>
      <c r="HH50" s="311"/>
      <c r="HI50" s="311"/>
      <c r="HJ50" s="311"/>
      <c r="HK50" s="311"/>
      <c r="HL50" s="311"/>
      <c r="HM50" s="311"/>
      <c r="HN50" s="311"/>
      <c r="HO50" s="311"/>
      <c r="HP50" s="311"/>
      <c r="HQ50" s="311"/>
      <c r="HR50" s="311"/>
      <c r="HS50" s="311"/>
      <c r="HT50" s="311"/>
      <c r="HU50" s="311"/>
      <c r="HV50" s="311"/>
      <c r="HW50" s="311"/>
      <c r="HX50" s="311"/>
      <c r="HY50" s="311"/>
      <c r="HZ50" s="311"/>
      <c r="IA50" s="311"/>
      <c r="IB50" s="311"/>
      <c r="IC50" s="311"/>
      <c r="ID50" s="311"/>
      <c r="IE50" s="311"/>
      <c r="IF50" s="311"/>
      <c r="IG50" s="311"/>
      <c r="IH50" s="311"/>
      <c r="II50" s="311"/>
      <c r="IJ50" s="311"/>
      <c r="IK50" s="311"/>
      <c r="IL50" s="311"/>
      <c r="IM50" s="311"/>
      <c r="IN50" s="311"/>
      <c r="IO50" s="311"/>
      <c r="IP50" s="311"/>
      <c r="IQ50" s="311"/>
      <c r="IR50" s="311"/>
      <c r="IS50" s="311"/>
      <c r="IT50" s="311"/>
      <c r="IU50" s="311"/>
      <c r="IV50" s="311"/>
    </row>
    <row r="51" spans="1:256" s="324" customFormat="1" ht="17.149999999999999" customHeight="1" x14ac:dyDescent="0.25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1"/>
      <c r="CP51" s="311"/>
      <c r="CQ51" s="311"/>
      <c r="CR51" s="311"/>
      <c r="CS51" s="311"/>
      <c r="CT51" s="311"/>
      <c r="CU51" s="311"/>
      <c r="CV51" s="311"/>
      <c r="CW51" s="311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11"/>
      <c r="DL51" s="311"/>
      <c r="DM51" s="311"/>
      <c r="DN51" s="311"/>
      <c r="DO51" s="311"/>
      <c r="DP51" s="311"/>
      <c r="DQ51" s="311"/>
      <c r="DR51" s="311"/>
      <c r="DS51" s="311"/>
      <c r="DT51" s="311"/>
      <c r="DU51" s="311"/>
      <c r="DV51" s="311"/>
      <c r="DW51" s="311"/>
      <c r="DX51" s="311"/>
      <c r="DY51" s="311"/>
      <c r="DZ51" s="311"/>
      <c r="EA51" s="311"/>
      <c r="EB51" s="311"/>
      <c r="EC51" s="311"/>
      <c r="ED51" s="311"/>
      <c r="EE51" s="311"/>
      <c r="EF51" s="311"/>
      <c r="EG51" s="311"/>
      <c r="EH51" s="311"/>
      <c r="EI51" s="311"/>
      <c r="EJ51" s="311"/>
      <c r="EK51" s="311"/>
      <c r="EL51" s="311"/>
      <c r="EM51" s="311"/>
      <c r="EN51" s="311"/>
      <c r="EO51" s="311"/>
      <c r="EP51" s="311"/>
      <c r="EQ51" s="311"/>
      <c r="ER51" s="311"/>
      <c r="ES51" s="311"/>
      <c r="ET51" s="311"/>
      <c r="EU51" s="311"/>
      <c r="EV51" s="311"/>
      <c r="EW51" s="311"/>
      <c r="EX51" s="311"/>
      <c r="EY51" s="311"/>
      <c r="EZ51" s="311"/>
      <c r="FA51" s="311"/>
      <c r="FB51" s="311"/>
      <c r="FC51" s="311"/>
      <c r="FD51" s="311"/>
      <c r="FE51" s="311"/>
      <c r="FF51" s="311"/>
      <c r="FG51" s="311"/>
      <c r="FH51" s="311"/>
      <c r="FI51" s="311"/>
      <c r="FJ51" s="311"/>
      <c r="FK51" s="311"/>
      <c r="FL51" s="311"/>
      <c r="FM51" s="311"/>
      <c r="FN51" s="311"/>
      <c r="FO51" s="311"/>
      <c r="FP51" s="311"/>
      <c r="FQ51" s="311"/>
      <c r="FR51" s="311"/>
      <c r="FS51" s="311"/>
      <c r="FT51" s="311"/>
      <c r="FU51" s="311"/>
      <c r="FV51" s="311"/>
      <c r="FW51" s="311"/>
      <c r="FX51" s="311"/>
      <c r="FY51" s="311"/>
      <c r="FZ51" s="311"/>
      <c r="GA51" s="311"/>
      <c r="GB51" s="311"/>
      <c r="GC51" s="311"/>
      <c r="GD51" s="311"/>
      <c r="GE51" s="311"/>
      <c r="GF51" s="311"/>
      <c r="GG51" s="311"/>
      <c r="GH51" s="311"/>
      <c r="GI51" s="311"/>
      <c r="GJ51" s="311"/>
      <c r="GK51" s="311"/>
      <c r="GL51" s="311"/>
      <c r="GM51" s="311"/>
      <c r="GN51" s="311"/>
      <c r="GO51" s="311"/>
      <c r="GP51" s="311"/>
      <c r="GQ51" s="311"/>
      <c r="GR51" s="311"/>
      <c r="GS51" s="311"/>
      <c r="GT51" s="311"/>
      <c r="GU51" s="311"/>
      <c r="GV51" s="311"/>
      <c r="GW51" s="311"/>
      <c r="GX51" s="311"/>
      <c r="GY51" s="311"/>
      <c r="GZ51" s="311"/>
      <c r="HA51" s="311"/>
      <c r="HB51" s="311"/>
      <c r="HC51" s="311"/>
      <c r="HD51" s="311"/>
      <c r="HE51" s="311"/>
      <c r="HF51" s="311"/>
      <c r="HG51" s="311"/>
      <c r="HH51" s="311"/>
      <c r="HI51" s="311"/>
      <c r="HJ51" s="311"/>
      <c r="HK51" s="311"/>
      <c r="HL51" s="311"/>
      <c r="HM51" s="311"/>
      <c r="HN51" s="311"/>
      <c r="HO51" s="311"/>
      <c r="HP51" s="311"/>
      <c r="HQ51" s="311"/>
      <c r="HR51" s="311"/>
      <c r="HS51" s="311"/>
      <c r="HT51" s="311"/>
      <c r="HU51" s="311"/>
      <c r="HV51" s="311"/>
      <c r="HW51" s="311"/>
      <c r="HX51" s="311"/>
      <c r="HY51" s="311"/>
      <c r="HZ51" s="311"/>
      <c r="IA51" s="311"/>
      <c r="IB51" s="311"/>
      <c r="IC51" s="311"/>
      <c r="ID51" s="311"/>
      <c r="IE51" s="311"/>
      <c r="IF51" s="311"/>
      <c r="IG51" s="311"/>
      <c r="IH51" s="311"/>
      <c r="II51" s="311"/>
      <c r="IJ51" s="311"/>
      <c r="IK51" s="311"/>
      <c r="IL51" s="311"/>
      <c r="IM51" s="311"/>
      <c r="IN51" s="311"/>
      <c r="IO51" s="311"/>
      <c r="IP51" s="311"/>
      <c r="IQ51" s="311"/>
      <c r="IR51" s="311"/>
      <c r="IS51" s="311"/>
      <c r="IT51" s="311"/>
      <c r="IU51" s="311"/>
      <c r="IV51" s="311"/>
    </row>
    <row r="52" spans="1:256" s="324" customFormat="1" ht="17.149999999999999" customHeight="1" x14ac:dyDescent="0.25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11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11"/>
      <c r="IC52" s="311"/>
      <c r="ID52" s="311"/>
      <c r="IE52" s="311"/>
      <c r="IF52" s="311"/>
      <c r="IG52" s="311"/>
      <c r="IH52" s="311"/>
      <c r="II52" s="311"/>
      <c r="IJ52" s="311"/>
      <c r="IK52" s="311"/>
      <c r="IL52" s="311"/>
      <c r="IM52" s="311"/>
      <c r="IN52" s="311"/>
      <c r="IO52" s="311"/>
      <c r="IP52" s="311"/>
      <c r="IQ52" s="311"/>
      <c r="IR52" s="311"/>
      <c r="IS52" s="311"/>
      <c r="IT52" s="311"/>
      <c r="IU52" s="311"/>
      <c r="IV52" s="311"/>
    </row>
    <row r="53" spans="1:256" s="324" customFormat="1" x14ac:dyDescent="0.25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  <c r="CO53" s="311"/>
      <c r="CP53" s="311"/>
      <c r="CQ53" s="311"/>
      <c r="CR53" s="311"/>
      <c r="CS53" s="311"/>
      <c r="CT53" s="311"/>
      <c r="CU53" s="311"/>
      <c r="CV53" s="311"/>
      <c r="CW53" s="311"/>
      <c r="CX53" s="311"/>
      <c r="CY53" s="311"/>
      <c r="CZ53" s="311"/>
      <c r="DA53" s="311"/>
      <c r="DB53" s="311"/>
      <c r="DC53" s="311"/>
      <c r="DD53" s="311"/>
      <c r="DE53" s="311"/>
      <c r="DF53" s="311"/>
      <c r="DG53" s="311"/>
      <c r="DH53" s="311"/>
      <c r="DI53" s="311"/>
      <c r="DJ53" s="311"/>
      <c r="DK53" s="311"/>
      <c r="DL53" s="311"/>
      <c r="DM53" s="311"/>
      <c r="DN53" s="311"/>
      <c r="DO53" s="311"/>
      <c r="DP53" s="311"/>
      <c r="DQ53" s="311"/>
      <c r="DR53" s="311"/>
      <c r="DS53" s="311"/>
      <c r="DT53" s="311"/>
      <c r="DU53" s="311"/>
      <c r="DV53" s="311"/>
      <c r="DW53" s="311"/>
      <c r="DX53" s="311"/>
      <c r="DY53" s="311"/>
      <c r="DZ53" s="311"/>
      <c r="EA53" s="311"/>
      <c r="EB53" s="311"/>
      <c r="EC53" s="311"/>
      <c r="ED53" s="311"/>
      <c r="EE53" s="311"/>
      <c r="EF53" s="311"/>
      <c r="EG53" s="311"/>
      <c r="EH53" s="311"/>
      <c r="EI53" s="311"/>
      <c r="EJ53" s="311"/>
      <c r="EK53" s="311"/>
      <c r="EL53" s="311"/>
      <c r="EM53" s="311"/>
      <c r="EN53" s="311"/>
      <c r="EO53" s="311"/>
      <c r="EP53" s="311"/>
      <c r="EQ53" s="311"/>
      <c r="ER53" s="311"/>
      <c r="ES53" s="311"/>
      <c r="ET53" s="311"/>
      <c r="EU53" s="311"/>
      <c r="EV53" s="311"/>
      <c r="EW53" s="311"/>
      <c r="EX53" s="311"/>
      <c r="EY53" s="311"/>
      <c r="EZ53" s="311"/>
      <c r="FA53" s="311"/>
      <c r="FB53" s="311"/>
      <c r="FC53" s="311"/>
      <c r="FD53" s="311"/>
      <c r="FE53" s="311"/>
      <c r="FF53" s="311"/>
      <c r="FG53" s="311"/>
      <c r="FH53" s="311"/>
      <c r="FI53" s="311"/>
      <c r="FJ53" s="311"/>
      <c r="FK53" s="311"/>
      <c r="FL53" s="311"/>
      <c r="FM53" s="311"/>
      <c r="FN53" s="311"/>
      <c r="FO53" s="311"/>
      <c r="FP53" s="311"/>
      <c r="FQ53" s="311"/>
      <c r="FR53" s="311"/>
      <c r="FS53" s="311"/>
      <c r="FT53" s="311"/>
      <c r="FU53" s="311"/>
      <c r="FV53" s="311"/>
      <c r="FW53" s="311"/>
      <c r="FX53" s="311"/>
      <c r="FY53" s="311"/>
      <c r="FZ53" s="311"/>
      <c r="GA53" s="311"/>
      <c r="GB53" s="311"/>
      <c r="GC53" s="311"/>
      <c r="GD53" s="311"/>
      <c r="GE53" s="311"/>
      <c r="GF53" s="311"/>
      <c r="GG53" s="311"/>
      <c r="GH53" s="311"/>
      <c r="GI53" s="311"/>
      <c r="GJ53" s="311"/>
      <c r="GK53" s="311"/>
      <c r="GL53" s="311"/>
      <c r="GM53" s="311"/>
      <c r="GN53" s="311"/>
      <c r="GO53" s="311"/>
      <c r="GP53" s="311"/>
      <c r="GQ53" s="311"/>
      <c r="GR53" s="311"/>
      <c r="GS53" s="311"/>
      <c r="GT53" s="311"/>
      <c r="GU53" s="311"/>
      <c r="GV53" s="311"/>
      <c r="GW53" s="311"/>
      <c r="GX53" s="311"/>
      <c r="GY53" s="311"/>
      <c r="GZ53" s="311"/>
      <c r="HA53" s="311"/>
      <c r="HB53" s="311"/>
      <c r="HC53" s="311"/>
      <c r="HD53" s="311"/>
      <c r="HE53" s="311"/>
      <c r="HF53" s="311"/>
      <c r="HG53" s="311"/>
      <c r="HH53" s="311"/>
      <c r="HI53" s="311"/>
      <c r="HJ53" s="311"/>
      <c r="HK53" s="311"/>
      <c r="HL53" s="311"/>
      <c r="HM53" s="311"/>
      <c r="HN53" s="311"/>
      <c r="HO53" s="311"/>
      <c r="HP53" s="311"/>
      <c r="HQ53" s="311"/>
      <c r="HR53" s="311"/>
      <c r="HS53" s="311"/>
      <c r="HT53" s="311"/>
      <c r="HU53" s="311"/>
      <c r="HV53" s="311"/>
      <c r="HW53" s="311"/>
      <c r="HX53" s="311"/>
      <c r="HY53" s="311"/>
      <c r="HZ53" s="311"/>
      <c r="IA53" s="311"/>
      <c r="IB53" s="311"/>
      <c r="IC53" s="311"/>
      <c r="ID53" s="311"/>
      <c r="IE53" s="311"/>
      <c r="IF53" s="311"/>
      <c r="IG53" s="311"/>
      <c r="IH53" s="311"/>
      <c r="II53" s="311"/>
      <c r="IJ53" s="311"/>
      <c r="IK53" s="311"/>
      <c r="IL53" s="311"/>
      <c r="IM53" s="311"/>
      <c r="IN53" s="311"/>
      <c r="IO53" s="311"/>
      <c r="IP53" s="311"/>
      <c r="IQ53" s="311"/>
      <c r="IR53" s="311"/>
      <c r="IS53" s="311"/>
      <c r="IT53" s="311"/>
      <c r="IU53" s="311"/>
      <c r="IV53" s="311"/>
    </row>
    <row r="54" spans="1:256" s="324" customFormat="1" x14ac:dyDescent="0.25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  <c r="CQ54" s="311"/>
      <c r="CR54" s="311"/>
      <c r="CS54" s="311"/>
      <c r="CT54" s="311"/>
      <c r="CU54" s="311"/>
      <c r="CV54" s="311"/>
      <c r="CW54" s="311"/>
      <c r="CX54" s="311"/>
      <c r="CY54" s="311"/>
      <c r="CZ54" s="311"/>
      <c r="DA54" s="311"/>
      <c r="DB54" s="311"/>
      <c r="DC54" s="311"/>
      <c r="DD54" s="311"/>
      <c r="DE54" s="311"/>
      <c r="DF54" s="311"/>
      <c r="DG54" s="311"/>
      <c r="DH54" s="311"/>
      <c r="DI54" s="311"/>
      <c r="DJ54" s="311"/>
      <c r="DK54" s="311"/>
      <c r="DL54" s="311"/>
      <c r="DM54" s="311"/>
      <c r="DN54" s="311"/>
      <c r="DO54" s="311"/>
      <c r="DP54" s="311"/>
      <c r="DQ54" s="311"/>
      <c r="DR54" s="311"/>
      <c r="DS54" s="311"/>
      <c r="DT54" s="311"/>
      <c r="DU54" s="311"/>
      <c r="DV54" s="311"/>
      <c r="DW54" s="311"/>
      <c r="DX54" s="311"/>
      <c r="DY54" s="311"/>
      <c r="DZ54" s="311"/>
      <c r="EA54" s="311"/>
      <c r="EB54" s="311"/>
      <c r="EC54" s="311"/>
      <c r="ED54" s="311"/>
      <c r="EE54" s="311"/>
      <c r="EF54" s="311"/>
      <c r="EG54" s="311"/>
      <c r="EH54" s="311"/>
      <c r="EI54" s="311"/>
      <c r="EJ54" s="311"/>
      <c r="EK54" s="311"/>
      <c r="EL54" s="311"/>
      <c r="EM54" s="311"/>
      <c r="EN54" s="311"/>
      <c r="EO54" s="311"/>
      <c r="EP54" s="311"/>
      <c r="EQ54" s="311"/>
      <c r="ER54" s="311"/>
      <c r="ES54" s="311"/>
      <c r="ET54" s="311"/>
      <c r="EU54" s="311"/>
      <c r="EV54" s="311"/>
      <c r="EW54" s="311"/>
      <c r="EX54" s="311"/>
      <c r="EY54" s="311"/>
      <c r="EZ54" s="311"/>
      <c r="FA54" s="311"/>
      <c r="FB54" s="311"/>
      <c r="FC54" s="311"/>
      <c r="FD54" s="311"/>
      <c r="FE54" s="311"/>
      <c r="FF54" s="311"/>
      <c r="FG54" s="311"/>
      <c r="FH54" s="311"/>
      <c r="FI54" s="311"/>
      <c r="FJ54" s="311"/>
      <c r="FK54" s="311"/>
      <c r="FL54" s="311"/>
      <c r="FM54" s="311"/>
      <c r="FN54" s="311"/>
      <c r="FO54" s="311"/>
      <c r="FP54" s="311"/>
      <c r="FQ54" s="311"/>
      <c r="FR54" s="311"/>
      <c r="FS54" s="311"/>
      <c r="FT54" s="311"/>
      <c r="FU54" s="311"/>
      <c r="FV54" s="311"/>
      <c r="FW54" s="311"/>
      <c r="FX54" s="311"/>
      <c r="FY54" s="311"/>
      <c r="FZ54" s="311"/>
      <c r="GA54" s="311"/>
      <c r="GB54" s="311"/>
      <c r="GC54" s="311"/>
      <c r="GD54" s="311"/>
      <c r="GE54" s="311"/>
      <c r="GF54" s="311"/>
      <c r="GG54" s="311"/>
      <c r="GH54" s="311"/>
      <c r="GI54" s="311"/>
      <c r="GJ54" s="311"/>
      <c r="GK54" s="311"/>
      <c r="GL54" s="311"/>
      <c r="GM54" s="311"/>
      <c r="GN54" s="311"/>
      <c r="GO54" s="311"/>
      <c r="GP54" s="311"/>
      <c r="GQ54" s="311"/>
      <c r="GR54" s="311"/>
      <c r="GS54" s="311"/>
      <c r="GT54" s="311"/>
      <c r="GU54" s="311"/>
      <c r="GV54" s="311"/>
      <c r="GW54" s="311"/>
      <c r="GX54" s="311"/>
      <c r="GY54" s="311"/>
      <c r="GZ54" s="311"/>
      <c r="HA54" s="311"/>
      <c r="HB54" s="311"/>
      <c r="HC54" s="311"/>
      <c r="HD54" s="311"/>
      <c r="HE54" s="311"/>
      <c r="HF54" s="311"/>
      <c r="HG54" s="311"/>
      <c r="HH54" s="311"/>
      <c r="HI54" s="311"/>
      <c r="HJ54" s="311"/>
      <c r="HK54" s="311"/>
      <c r="HL54" s="311"/>
      <c r="HM54" s="311"/>
      <c r="HN54" s="311"/>
      <c r="HO54" s="311"/>
      <c r="HP54" s="311"/>
      <c r="HQ54" s="311"/>
      <c r="HR54" s="311"/>
      <c r="HS54" s="311"/>
      <c r="HT54" s="311"/>
      <c r="HU54" s="311"/>
      <c r="HV54" s="311"/>
      <c r="HW54" s="311"/>
      <c r="HX54" s="311"/>
      <c r="HY54" s="311"/>
      <c r="HZ54" s="311"/>
      <c r="IA54" s="311"/>
      <c r="IB54" s="311"/>
      <c r="IC54" s="311"/>
      <c r="ID54" s="311"/>
      <c r="IE54" s="311"/>
      <c r="IF54" s="311"/>
      <c r="IG54" s="311"/>
      <c r="IH54" s="311"/>
      <c r="II54" s="311"/>
      <c r="IJ54" s="311"/>
      <c r="IK54" s="311"/>
      <c r="IL54" s="311"/>
      <c r="IM54" s="311"/>
      <c r="IN54" s="311"/>
      <c r="IO54" s="311"/>
      <c r="IP54" s="311"/>
      <c r="IQ54" s="311"/>
      <c r="IR54" s="311"/>
      <c r="IS54" s="311"/>
      <c r="IT54" s="311"/>
      <c r="IU54" s="311"/>
      <c r="IV54" s="311"/>
    </row>
    <row r="55" spans="1:256" s="324" customFormat="1" x14ac:dyDescent="0.25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  <c r="CQ55" s="311"/>
      <c r="CR55" s="311"/>
      <c r="CS55" s="311"/>
      <c r="CT55" s="311"/>
      <c r="CU55" s="311"/>
      <c r="CV55" s="311"/>
      <c r="CW55" s="311"/>
      <c r="CX55" s="311"/>
      <c r="CY55" s="311"/>
      <c r="CZ55" s="311"/>
      <c r="DA55" s="311"/>
      <c r="DB55" s="311"/>
      <c r="DC55" s="311"/>
      <c r="DD55" s="311"/>
      <c r="DE55" s="311"/>
      <c r="DF55" s="311"/>
      <c r="DG55" s="311"/>
      <c r="DH55" s="311"/>
      <c r="DI55" s="311"/>
      <c r="DJ55" s="311"/>
      <c r="DK55" s="311"/>
      <c r="DL55" s="311"/>
      <c r="DM55" s="311"/>
      <c r="DN55" s="311"/>
      <c r="DO55" s="311"/>
      <c r="DP55" s="311"/>
      <c r="DQ55" s="311"/>
      <c r="DR55" s="311"/>
      <c r="DS55" s="311"/>
      <c r="DT55" s="311"/>
      <c r="DU55" s="311"/>
      <c r="DV55" s="311"/>
      <c r="DW55" s="311"/>
      <c r="DX55" s="311"/>
      <c r="DY55" s="311"/>
      <c r="DZ55" s="311"/>
      <c r="EA55" s="311"/>
      <c r="EB55" s="311"/>
      <c r="EC55" s="311"/>
      <c r="ED55" s="311"/>
      <c r="EE55" s="311"/>
      <c r="EF55" s="311"/>
      <c r="EG55" s="311"/>
      <c r="EH55" s="311"/>
      <c r="EI55" s="311"/>
      <c r="EJ55" s="311"/>
      <c r="EK55" s="311"/>
      <c r="EL55" s="311"/>
      <c r="EM55" s="311"/>
      <c r="EN55" s="311"/>
      <c r="EO55" s="311"/>
      <c r="EP55" s="311"/>
      <c r="EQ55" s="311"/>
      <c r="ER55" s="311"/>
      <c r="ES55" s="311"/>
      <c r="ET55" s="311"/>
      <c r="EU55" s="311"/>
      <c r="EV55" s="311"/>
      <c r="EW55" s="311"/>
      <c r="EX55" s="311"/>
      <c r="EY55" s="311"/>
      <c r="EZ55" s="311"/>
      <c r="FA55" s="311"/>
      <c r="FB55" s="311"/>
      <c r="FC55" s="311"/>
      <c r="FD55" s="311"/>
      <c r="FE55" s="311"/>
      <c r="FF55" s="311"/>
      <c r="FG55" s="311"/>
      <c r="FH55" s="311"/>
      <c r="FI55" s="311"/>
      <c r="FJ55" s="311"/>
      <c r="FK55" s="311"/>
      <c r="FL55" s="311"/>
      <c r="FM55" s="311"/>
      <c r="FN55" s="311"/>
      <c r="FO55" s="311"/>
      <c r="FP55" s="311"/>
      <c r="FQ55" s="311"/>
      <c r="FR55" s="311"/>
      <c r="FS55" s="311"/>
      <c r="FT55" s="311"/>
      <c r="FU55" s="311"/>
      <c r="FV55" s="311"/>
      <c r="FW55" s="311"/>
      <c r="FX55" s="311"/>
      <c r="FY55" s="311"/>
      <c r="FZ55" s="311"/>
      <c r="GA55" s="311"/>
      <c r="GB55" s="311"/>
      <c r="GC55" s="311"/>
      <c r="GD55" s="311"/>
      <c r="GE55" s="311"/>
      <c r="GF55" s="311"/>
      <c r="GG55" s="311"/>
      <c r="GH55" s="311"/>
      <c r="GI55" s="311"/>
      <c r="GJ55" s="311"/>
      <c r="GK55" s="311"/>
      <c r="GL55" s="311"/>
      <c r="GM55" s="311"/>
      <c r="GN55" s="311"/>
      <c r="GO55" s="311"/>
      <c r="GP55" s="311"/>
      <c r="GQ55" s="311"/>
      <c r="GR55" s="311"/>
      <c r="GS55" s="311"/>
      <c r="GT55" s="311"/>
      <c r="GU55" s="311"/>
      <c r="GV55" s="311"/>
      <c r="GW55" s="311"/>
      <c r="GX55" s="311"/>
      <c r="GY55" s="311"/>
      <c r="GZ55" s="311"/>
      <c r="HA55" s="311"/>
      <c r="HB55" s="311"/>
      <c r="HC55" s="311"/>
      <c r="HD55" s="311"/>
      <c r="HE55" s="311"/>
      <c r="HF55" s="311"/>
      <c r="HG55" s="311"/>
      <c r="HH55" s="311"/>
      <c r="HI55" s="311"/>
      <c r="HJ55" s="311"/>
      <c r="HK55" s="311"/>
      <c r="HL55" s="311"/>
      <c r="HM55" s="311"/>
      <c r="HN55" s="311"/>
      <c r="HO55" s="311"/>
      <c r="HP55" s="311"/>
      <c r="HQ55" s="311"/>
      <c r="HR55" s="311"/>
      <c r="HS55" s="311"/>
      <c r="HT55" s="311"/>
      <c r="HU55" s="311"/>
      <c r="HV55" s="311"/>
      <c r="HW55" s="311"/>
      <c r="HX55" s="311"/>
      <c r="HY55" s="311"/>
      <c r="HZ55" s="311"/>
      <c r="IA55" s="311"/>
      <c r="IB55" s="311"/>
      <c r="IC55" s="311"/>
      <c r="ID55" s="311"/>
      <c r="IE55" s="311"/>
      <c r="IF55" s="311"/>
      <c r="IG55" s="311"/>
      <c r="IH55" s="311"/>
      <c r="II55" s="311"/>
      <c r="IJ55" s="311"/>
      <c r="IK55" s="311"/>
      <c r="IL55" s="311"/>
      <c r="IM55" s="311"/>
      <c r="IN55" s="311"/>
      <c r="IO55" s="311"/>
      <c r="IP55" s="311"/>
      <c r="IQ55" s="311"/>
      <c r="IR55" s="311"/>
      <c r="IS55" s="311"/>
      <c r="IT55" s="311"/>
      <c r="IU55" s="311"/>
      <c r="IV55" s="311"/>
    </row>
    <row r="56" spans="1:256" s="324" customFormat="1" x14ac:dyDescent="0.25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311"/>
      <c r="AC56" s="311"/>
      <c r="AD56" s="311"/>
      <c r="AE56" s="311"/>
      <c r="AF56" s="311"/>
      <c r="AG56" s="311"/>
      <c r="AH56" s="311"/>
      <c r="AI56" s="311"/>
      <c r="AJ56" s="311"/>
      <c r="AK56" s="311"/>
      <c r="AL56" s="311"/>
      <c r="AM56" s="311"/>
      <c r="AN56" s="311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1"/>
      <c r="AZ56" s="311"/>
      <c r="BA56" s="311"/>
      <c r="BB56" s="311"/>
      <c r="BC56" s="311"/>
      <c r="BD56" s="311"/>
      <c r="BE56" s="311"/>
      <c r="BF56" s="311"/>
      <c r="BG56" s="311"/>
      <c r="BH56" s="311"/>
      <c r="BI56" s="311"/>
      <c r="BJ56" s="311"/>
      <c r="BK56" s="311"/>
      <c r="BL56" s="311"/>
      <c r="BM56" s="311"/>
      <c r="BN56" s="311"/>
      <c r="BO56" s="311"/>
      <c r="BP56" s="311"/>
      <c r="BQ56" s="311"/>
      <c r="BR56" s="311"/>
      <c r="BS56" s="311"/>
      <c r="BT56" s="311"/>
      <c r="BU56" s="311"/>
      <c r="BV56" s="311"/>
      <c r="BW56" s="311"/>
      <c r="BX56" s="311"/>
      <c r="BY56" s="311"/>
      <c r="BZ56" s="311"/>
      <c r="CA56" s="311"/>
      <c r="CB56" s="311"/>
      <c r="CC56" s="311"/>
      <c r="CD56" s="311"/>
      <c r="CE56" s="311"/>
      <c r="CF56" s="311"/>
      <c r="CG56" s="311"/>
      <c r="CH56" s="311"/>
      <c r="CI56" s="311"/>
      <c r="CJ56" s="311"/>
      <c r="CK56" s="311"/>
      <c r="CL56" s="311"/>
      <c r="CM56" s="311"/>
      <c r="CN56" s="311"/>
      <c r="CO56" s="311"/>
      <c r="CP56" s="311"/>
      <c r="CQ56" s="311"/>
      <c r="CR56" s="311"/>
      <c r="CS56" s="311"/>
      <c r="CT56" s="311"/>
      <c r="CU56" s="311"/>
      <c r="CV56" s="311"/>
      <c r="CW56" s="311"/>
      <c r="CX56" s="311"/>
      <c r="CY56" s="311"/>
      <c r="CZ56" s="311"/>
      <c r="DA56" s="311"/>
      <c r="DB56" s="311"/>
      <c r="DC56" s="311"/>
      <c r="DD56" s="311"/>
      <c r="DE56" s="311"/>
      <c r="DF56" s="311"/>
      <c r="DG56" s="311"/>
      <c r="DH56" s="311"/>
      <c r="DI56" s="311"/>
      <c r="DJ56" s="311"/>
      <c r="DK56" s="311"/>
      <c r="DL56" s="311"/>
      <c r="DM56" s="311"/>
      <c r="DN56" s="311"/>
      <c r="DO56" s="311"/>
      <c r="DP56" s="311"/>
      <c r="DQ56" s="311"/>
      <c r="DR56" s="311"/>
      <c r="DS56" s="311"/>
      <c r="DT56" s="311"/>
      <c r="DU56" s="311"/>
      <c r="DV56" s="311"/>
      <c r="DW56" s="311"/>
      <c r="DX56" s="311"/>
      <c r="DY56" s="311"/>
      <c r="DZ56" s="311"/>
      <c r="EA56" s="311"/>
      <c r="EB56" s="311"/>
      <c r="EC56" s="311"/>
      <c r="ED56" s="311"/>
      <c r="EE56" s="311"/>
      <c r="EF56" s="311"/>
      <c r="EG56" s="311"/>
      <c r="EH56" s="311"/>
      <c r="EI56" s="311"/>
      <c r="EJ56" s="311"/>
      <c r="EK56" s="311"/>
      <c r="EL56" s="311"/>
      <c r="EM56" s="311"/>
      <c r="EN56" s="311"/>
      <c r="EO56" s="311"/>
      <c r="EP56" s="311"/>
      <c r="EQ56" s="311"/>
      <c r="ER56" s="311"/>
      <c r="ES56" s="311"/>
      <c r="ET56" s="311"/>
      <c r="EU56" s="311"/>
      <c r="EV56" s="311"/>
      <c r="EW56" s="311"/>
      <c r="EX56" s="311"/>
      <c r="EY56" s="311"/>
      <c r="EZ56" s="311"/>
      <c r="FA56" s="311"/>
      <c r="FB56" s="311"/>
      <c r="FC56" s="311"/>
      <c r="FD56" s="311"/>
      <c r="FE56" s="311"/>
      <c r="FF56" s="311"/>
      <c r="FG56" s="311"/>
      <c r="FH56" s="311"/>
      <c r="FI56" s="311"/>
      <c r="FJ56" s="311"/>
      <c r="FK56" s="311"/>
      <c r="FL56" s="311"/>
      <c r="FM56" s="311"/>
      <c r="FN56" s="311"/>
      <c r="FO56" s="311"/>
      <c r="FP56" s="311"/>
      <c r="FQ56" s="311"/>
      <c r="FR56" s="311"/>
      <c r="FS56" s="311"/>
      <c r="FT56" s="311"/>
      <c r="FU56" s="311"/>
      <c r="FV56" s="311"/>
      <c r="FW56" s="311"/>
      <c r="FX56" s="311"/>
      <c r="FY56" s="311"/>
      <c r="FZ56" s="311"/>
      <c r="GA56" s="311"/>
      <c r="GB56" s="311"/>
      <c r="GC56" s="311"/>
      <c r="GD56" s="311"/>
      <c r="GE56" s="311"/>
      <c r="GF56" s="311"/>
      <c r="GG56" s="311"/>
      <c r="GH56" s="311"/>
      <c r="GI56" s="311"/>
      <c r="GJ56" s="311"/>
      <c r="GK56" s="311"/>
      <c r="GL56" s="311"/>
      <c r="GM56" s="311"/>
      <c r="GN56" s="311"/>
      <c r="GO56" s="311"/>
      <c r="GP56" s="311"/>
      <c r="GQ56" s="311"/>
      <c r="GR56" s="311"/>
      <c r="GS56" s="311"/>
      <c r="GT56" s="311"/>
      <c r="GU56" s="311"/>
      <c r="GV56" s="311"/>
      <c r="GW56" s="311"/>
      <c r="GX56" s="311"/>
      <c r="GY56" s="311"/>
      <c r="GZ56" s="311"/>
      <c r="HA56" s="311"/>
      <c r="HB56" s="311"/>
      <c r="HC56" s="311"/>
      <c r="HD56" s="311"/>
      <c r="HE56" s="311"/>
      <c r="HF56" s="311"/>
      <c r="HG56" s="311"/>
      <c r="HH56" s="311"/>
      <c r="HI56" s="311"/>
      <c r="HJ56" s="311"/>
      <c r="HK56" s="311"/>
      <c r="HL56" s="311"/>
      <c r="HM56" s="311"/>
      <c r="HN56" s="311"/>
      <c r="HO56" s="311"/>
      <c r="HP56" s="311"/>
      <c r="HQ56" s="311"/>
      <c r="HR56" s="311"/>
      <c r="HS56" s="311"/>
      <c r="HT56" s="311"/>
      <c r="HU56" s="311"/>
      <c r="HV56" s="311"/>
      <c r="HW56" s="311"/>
      <c r="HX56" s="311"/>
      <c r="HY56" s="311"/>
      <c r="HZ56" s="311"/>
      <c r="IA56" s="311"/>
      <c r="IB56" s="311"/>
      <c r="IC56" s="311"/>
      <c r="ID56" s="311"/>
      <c r="IE56" s="311"/>
      <c r="IF56" s="311"/>
      <c r="IG56" s="311"/>
      <c r="IH56" s="311"/>
      <c r="II56" s="311"/>
      <c r="IJ56" s="311"/>
      <c r="IK56" s="311"/>
      <c r="IL56" s="311"/>
      <c r="IM56" s="311"/>
      <c r="IN56" s="311"/>
      <c r="IO56" s="311"/>
      <c r="IP56" s="311"/>
      <c r="IQ56" s="311"/>
      <c r="IR56" s="311"/>
      <c r="IS56" s="311"/>
      <c r="IT56" s="311"/>
      <c r="IU56" s="311"/>
      <c r="IV56" s="311"/>
    </row>
    <row r="57" spans="1:256" s="324" customFormat="1" x14ac:dyDescent="0.25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11"/>
      <c r="AH57" s="311"/>
      <c r="AI57" s="311"/>
      <c r="AJ57" s="311"/>
      <c r="AK57" s="311"/>
      <c r="AL57" s="311"/>
      <c r="AM57" s="311"/>
      <c r="AN57" s="311"/>
      <c r="AO57" s="311"/>
      <c r="AP57" s="311"/>
      <c r="AQ57" s="311"/>
      <c r="AR57" s="311"/>
      <c r="AS57" s="311"/>
      <c r="AT57" s="311"/>
      <c r="AU57" s="311"/>
      <c r="AV57" s="311"/>
      <c r="AW57" s="311"/>
      <c r="AX57" s="311"/>
      <c r="AY57" s="311"/>
      <c r="AZ57" s="311"/>
      <c r="BA57" s="311"/>
      <c r="BB57" s="311"/>
      <c r="BC57" s="311"/>
      <c r="BD57" s="311"/>
      <c r="BE57" s="311"/>
      <c r="BF57" s="311"/>
      <c r="BG57" s="311"/>
      <c r="BH57" s="311"/>
      <c r="BI57" s="311"/>
      <c r="BJ57" s="311"/>
      <c r="BK57" s="311"/>
      <c r="BL57" s="311"/>
      <c r="BM57" s="311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1"/>
      <c r="BY57" s="311"/>
      <c r="BZ57" s="311"/>
      <c r="CA57" s="311"/>
      <c r="CB57" s="311"/>
      <c r="CC57" s="311"/>
      <c r="CD57" s="311"/>
      <c r="CE57" s="311"/>
      <c r="CF57" s="311"/>
      <c r="CG57" s="311"/>
      <c r="CH57" s="311"/>
      <c r="CI57" s="311"/>
      <c r="CJ57" s="311"/>
      <c r="CK57" s="311"/>
      <c r="CL57" s="311"/>
      <c r="CM57" s="311"/>
      <c r="CN57" s="311"/>
      <c r="CO57" s="311"/>
      <c r="CP57" s="311"/>
      <c r="CQ57" s="311"/>
      <c r="CR57" s="311"/>
      <c r="CS57" s="311"/>
      <c r="CT57" s="311"/>
      <c r="CU57" s="311"/>
      <c r="CV57" s="311"/>
      <c r="CW57" s="311"/>
      <c r="CX57" s="311"/>
      <c r="CY57" s="311"/>
      <c r="CZ57" s="311"/>
      <c r="DA57" s="311"/>
      <c r="DB57" s="311"/>
      <c r="DC57" s="311"/>
      <c r="DD57" s="311"/>
      <c r="DE57" s="311"/>
      <c r="DF57" s="311"/>
      <c r="DG57" s="311"/>
      <c r="DH57" s="311"/>
      <c r="DI57" s="311"/>
      <c r="DJ57" s="311"/>
      <c r="DK57" s="311"/>
      <c r="DL57" s="311"/>
      <c r="DM57" s="311"/>
      <c r="DN57" s="311"/>
      <c r="DO57" s="311"/>
      <c r="DP57" s="311"/>
      <c r="DQ57" s="311"/>
      <c r="DR57" s="311"/>
      <c r="DS57" s="311"/>
      <c r="DT57" s="311"/>
      <c r="DU57" s="311"/>
      <c r="DV57" s="311"/>
      <c r="DW57" s="311"/>
      <c r="DX57" s="311"/>
      <c r="DY57" s="311"/>
      <c r="DZ57" s="311"/>
      <c r="EA57" s="311"/>
      <c r="EB57" s="311"/>
      <c r="EC57" s="311"/>
      <c r="ED57" s="311"/>
      <c r="EE57" s="311"/>
      <c r="EF57" s="311"/>
      <c r="EG57" s="311"/>
      <c r="EH57" s="311"/>
      <c r="EI57" s="311"/>
      <c r="EJ57" s="311"/>
      <c r="EK57" s="311"/>
      <c r="EL57" s="311"/>
      <c r="EM57" s="311"/>
      <c r="EN57" s="311"/>
      <c r="EO57" s="311"/>
      <c r="EP57" s="311"/>
      <c r="EQ57" s="311"/>
      <c r="ER57" s="311"/>
      <c r="ES57" s="311"/>
      <c r="ET57" s="311"/>
      <c r="EU57" s="311"/>
      <c r="EV57" s="311"/>
      <c r="EW57" s="311"/>
      <c r="EX57" s="311"/>
      <c r="EY57" s="311"/>
      <c r="EZ57" s="311"/>
      <c r="FA57" s="311"/>
      <c r="FB57" s="311"/>
      <c r="FC57" s="311"/>
      <c r="FD57" s="311"/>
      <c r="FE57" s="311"/>
      <c r="FF57" s="311"/>
      <c r="FG57" s="311"/>
      <c r="FH57" s="311"/>
      <c r="FI57" s="311"/>
      <c r="FJ57" s="311"/>
      <c r="FK57" s="311"/>
      <c r="FL57" s="311"/>
      <c r="FM57" s="311"/>
      <c r="FN57" s="311"/>
      <c r="FO57" s="311"/>
      <c r="FP57" s="311"/>
      <c r="FQ57" s="311"/>
      <c r="FR57" s="311"/>
      <c r="FS57" s="311"/>
      <c r="FT57" s="311"/>
      <c r="FU57" s="311"/>
      <c r="FV57" s="311"/>
      <c r="FW57" s="311"/>
      <c r="FX57" s="311"/>
      <c r="FY57" s="311"/>
      <c r="FZ57" s="311"/>
      <c r="GA57" s="311"/>
      <c r="GB57" s="311"/>
      <c r="GC57" s="311"/>
      <c r="GD57" s="311"/>
      <c r="GE57" s="311"/>
      <c r="GF57" s="311"/>
      <c r="GG57" s="311"/>
      <c r="GH57" s="311"/>
      <c r="GI57" s="311"/>
      <c r="GJ57" s="311"/>
      <c r="GK57" s="311"/>
      <c r="GL57" s="311"/>
      <c r="GM57" s="311"/>
      <c r="GN57" s="311"/>
      <c r="GO57" s="311"/>
      <c r="GP57" s="311"/>
      <c r="GQ57" s="311"/>
      <c r="GR57" s="311"/>
      <c r="GS57" s="311"/>
      <c r="GT57" s="311"/>
      <c r="GU57" s="311"/>
      <c r="GV57" s="311"/>
      <c r="GW57" s="311"/>
      <c r="GX57" s="311"/>
      <c r="GY57" s="311"/>
      <c r="GZ57" s="311"/>
      <c r="HA57" s="311"/>
      <c r="HB57" s="311"/>
      <c r="HC57" s="311"/>
      <c r="HD57" s="311"/>
      <c r="HE57" s="311"/>
      <c r="HF57" s="311"/>
      <c r="HG57" s="311"/>
      <c r="HH57" s="311"/>
      <c r="HI57" s="311"/>
      <c r="HJ57" s="311"/>
      <c r="HK57" s="311"/>
      <c r="HL57" s="311"/>
      <c r="HM57" s="311"/>
      <c r="HN57" s="311"/>
      <c r="HO57" s="311"/>
      <c r="HP57" s="311"/>
      <c r="HQ57" s="311"/>
      <c r="HR57" s="311"/>
      <c r="HS57" s="311"/>
      <c r="HT57" s="311"/>
      <c r="HU57" s="311"/>
      <c r="HV57" s="311"/>
      <c r="HW57" s="311"/>
      <c r="HX57" s="311"/>
      <c r="HY57" s="311"/>
      <c r="HZ57" s="311"/>
      <c r="IA57" s="311"/>
      <c r="IB57" s="311"/>
      <c r="IC57" s="311"/>
      <c r="ID57" s="311"/>
      <c r="IE57" s="311"/>
      <c r="IF57" s="311"/>
      <c r="IG57" s="311"/>
      <c r="IH57" s="311"/>
      <c r="II57" s="311"/>
      <c r="IJ57" s="311"/>
      <c r="IK57" s="311"/>
      <c r="IL57" s="311"/>
      <c r="IM57" s="311"/>
      <c r="IN57" s="311"/>
      <c r="IO57" s="311"/>
      <c r="IP57" s="311"/>
      <c r="IQ57" s="311"/>
      <c r="IR57" s="311"/>
      <c r="IS57" s="311"/>
      <c r="IT57" s="311"/>
      <c r="IU57" s="311"/>
      <c r="IV57" s="311"/>
    </row>
    <row r="58" spans="1:256" s="324" customFormat="1" x14ac:dyDescent="0.25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  <c r="AE58" s="311"/>
      <c r="AF58" s="311"/>
      <c r="AG58" s="311"/>
      <c r="AH58" s="311"/>
      <c r="AI58" s="311"/>
      <c r="AJ58" s="311"/>
      <c r="AK58" s="311"/>
      <c r="AL58" s="311"/>
      <c r="AM58" s="311"/>
      <c r="AN58" s="311"/>
      <c r="AO58" s="311"/>
      <c r="AP58" s="311"/>
      <c r="AQ58" s="311"/>
      <c r="AR58" s="311"/>
      <c r="AS58" s="311"/>
      <c r="AT58" s="311"/>
      <c r="AU58" s="311"/>
      <c r="AV58" s="311"/>
      <c r="AW58" s="311"/>
      <c r="AX58" s="311"/>
      <c r="AY58" s="311"/>
      <c r="AZ58" s="311"/>
      <c r="BA58" s="311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  <c r="BL58" s="311"/>
      <c r="BM58" s="311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1"/>
      <c r="BY58" s="311"/>
      <c r="BZ58" s="311"/>
      <c r="CA58" s="311"/>
      <c r="CB58" s="311"/>
      <c r="CC58" s="311"/>
      <c r="CD58" s="311"/>
      <c r="CE58" s="311"/>
      <c r="CF58" s="311"/>
      <c r="CG58" s="311"/>
      <c r="CH58" s="311"/>
      <c r="CI58" s="311"/>
      <c r="CJ58" s="311"/>
      <c r="CK58" s="311"/>
      <c r="CL58" s="311"/>
      <c r="CM58" s="311"/>
      <c r="CN58" s="311"/>
      <c r="CO58" s="311"/>
      <c r="CP58" s="311"/>
      <c r="CQ58" s="311"/>
      <c r="CR58" s="311"/>
      <c r="CS58" s="311"/>
      <c r="CT58" s="311"/>
      <c r="CU58" s="311"/>
      <c r="CV58" s="311"/>
      <c r="CW58" s="311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11"/>
      <c r="DL58" s="311"/>
      <c r="DM58" s="311"/>
      <c r="DN58" s="311"/>
      <c r="DO58" s="311"/>
      <c r="DP58" s="311"/>
      <c r="DQ58" s="311"/>
      <c r="DR58" s="311"/>
      <c r="DS58" s="311"/>
      <c r="DT58" s="311"/>
      <c r="DU58" s="311"/>
      <c r="DV58" s="311"/>
      <c r="DW58" s="311"/>
      <c r="DX58" s="311"/>
      <c r="DY58" s="311"/>
      <c r="DZ58" s="311"/>
      <c r="EA58" s="311"/>
      <c r="EB58" s="311"/>
      <c r="EC58" s="311"/>
      <c r="ED58" s="311"/>
      <c r="EE58" s="311"/>
      <c r="EF58" s="311"/>
      <c r="EG58" s="311"/>
      <c r="EH58" s="311"/>
      <c r="EI58" s="311"/>
      <c r="EJ58" s="311"/>
      <c r="EK58" s="311"/>
      <c r="EL58" s="311"/>
      <c r="EM58" s="311"/>
      <c r="EN58" s="311"/>
      <c r="EO58" s="311"/>
      <c r="EP58" s="311"/>
      <c r="EQ58" s="311"/>
      <c r="ER58" s="311"/>
      <c r="ES58" s="311"/>
      <c r="ET58" s="311"/>
      <c r="EU58" s="311"/>
      <c r="EV58" s="311"/>
      <c r="EW58" s="311"/>
      <c r="EX58" s="311"/>
      <c r="EY58" s="311"/>
      <c r="EZ58" s="311"/>
      <c r="FA58" s="311"/>
      <c r="FB58" s="311"/>
      <c r="FC58" s="311"/>
      <c r="FD58" s="311"/>
      <c r="FE58" s="311"/>
      <c r="FF58" s="311"/>
      <c r="FG58" s="311"/>
      <c r="FH58" s="311"/>
      <c r="FI58" s="311"/>
      <c r="FJ58" s="311"/>
      <c r="FK58" s="311"/>
      <c r="FL58" s="311"/>
      <c r="FM58" s="311"/>
      <c r="FN58" s="311"/>
      <c r="FO58" s="311"/>
      <c r="FP58" s="311"/>
      <c r="FQ58" s="311"/>
      <c r="FR58" s="311"/>
      <c r="FS58" s="311"/>
      <c r="FT58" s="311"/>
      <c r="FU58" s="311"/>
      <c r="FV58" s="311"/>
      <c r="FW58" s="311"/>
      <c r="FX58" s="311"/>
      <c r="FY58" s="311"/>
      <c r="FZ58" s="311"/>
      <c r="GA58" s="311"/>
      <c r="GB58" s="311"/>
      <c r="GC58" s="311"/>
      <c r="GD58" s="311"/>
      <c r="GE58" s="311"/>
      <c r="GF58" s="311"/>
      <c r="GG58" s="311"/>
      <c r="GH58" s="311"/>
      <c r="GI58" s="311"/>
      <c r="GJ58" s="311"/>
      <c r="GK58" s="311"/>
      <c r="GL58" s="311"/>
      <c r="GM58" s="311"/>
      <c r="GN58" s="311"/>
      <c r="GO58" s="311"/>
      <c r="GP58" s="311"/>
      <c r="GQ58" s="311"/>
      <c r="GR58" s="311"/>
      <c r="GS58" s="311"/>
      <c r="GT58" s="311"/>
      <c r="GU58" s="311"/>
      <c r="GV58" s="311"/>
      <c r="GW58" s="311"/>
      <c r="GX58" s="311"/>
      <c r="GY58" s="311"/>
      <c r="GZ58" s="311"/>
      <c r="HA58" s="311"/>
      <c r="HB58" s="311"/>
      <c r="HC58" s="311"/>
      <c r="HD58" s="311"/>
      <c r="HE58" s="311"/>
      <c r="HF58" s="311"/>
      <c r="HG58" s="311"/>
      <c r="HH58" s="311"/>
      <c r="HI58" s="311"/>
      <c r="HJ58" s="311"/>
      <c r="HK58" s="311"/>
      <c r="HL58" s="311"/>
      <c r="HM58" s="311"/>
      <c r="HN58" s="311"/>
      <c r="HO58" s="311"/>
      <c r="HP58" s="311"/>
      <c r="HQ58" s="311"/>
      <c r="HR58" s="311"/>
      <c r="HS58" s="311"/>
      <c r="HT58" s="311"/>
      <c r="HU58" s="311"/>
      <c r="HV58" s="311"/>
      <c r="HW58" s="311"/>
      <c r="HX58" s="311"/>
      <c r="HY58" s="311"/>
      <c r="HZ58" s="311"/>
      <c r="IA58" s="311"/>
      <c r="IB58" s="311"/>
      <c r="IC58" s="311"/>
      <c r="ID58" s="311"/>
      <c r="IE58" s="311"/>
      <c r="IF58" s="311"/>
      <c r="IG58" s="311"/>
      <c r="IH58" s="311"/>
      <c r="II58" s="311"/>
      <c r="IJ58" s="311"/>
      <c r="IK58" s="311"/>
      <c r="IL58" s="311"/>
      <c r="IM58" s="311"/>
      <c r="IN58" s="311"/>
      <c r="IO58" s="311"/>
      <c r="IP58" s="311"/>
      <c r="IQ58" s="311"/>
      <c r="IR58" s="311"/>
      <c r="IS58" s="311"/>
      <c r="IT58" s="311"/>
      <c r="IU58" s="311"/>
      <c r="IV58" s="311"/>
    </row>
    <row r="59" spans="1:256" s="324" customFormat="1" x14ac:dyDescent="0.25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1"/>
      <c r="AZ59" s="311"/>
      <c r="BA59" s="311"/>
      <c r="BB59" s="311"/>
      <c r="BC59" s="311"/>
      <c r="BD59" s="311"/>
      <c r="BE59" s="311"/>
      <c r="BF59" s="311"/>
      <c r="BG59" s="311"/>
      <c r="BH59" s="311"/>
      <c r="BI59" s="311"/>
      <c r="BJ59" s="311"/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311"/>
      <c r="CD59" s="311"/>
      <c r="CE59" s="311"/>
      <c r="CF59" s="311"/>
      <c r="CG59" s="311"/>
      <c r="CH59" s="311"/>
      <c r="CI59" s="311"/>
      <c r="CJ59" s="311"/>
      <c r="CK59" s="311"/>
      <c r="CL59" s="311"/>
      <c r="CM59" s="311"/>
      <c r="CN59" s="311"/>
      <c r="CO59" s="311"/>
      <c r="CP59" s="311"/>
      <c r="CQ59" s="311"/>
      <c r="CR59" s="311"/>
      <c r="CS59" s="311"/>
      <c r="CT59" s="311"/>
      <c r="CU59" s="311"/>
      <c r="CV59" s="311"/>
      <c r="CW59" s="311"/>
      <c r="CX59" s="311"/>
      <c r="CY59" s="311"/>
      <c r="CZ59" s="311"/>
      <c r="DA59" s="311"/>
      <c r="DB59" s="311"/>
      <c r="DC59" s="311"/>
      <c r="DD59" s="311"/>
      <c r="DE59" s="311"/>
      <c r="DF59" s="311"/>
      <c r="DG59" s="311"/>
      <c r="DH59" s="311"/>
      <c r="DI59" s="311"/>
      <c r="DJ59" s="311"/>
      <c r="DK59" s="311"/>
      <c r="DL59" s="311"/>
      <c r="DM59" s="311"/>
      <c r="DN59" s="311"/>
      <c r="DO59" s="311"/>
      <c r="DP59" s="311"/>
      <c r="DQ59" s="311"/>
      <c r="DR59" s="311"/>
      <c r="DS59" s="311"/>
      <c r="DT59" s="311"/>
      <c r="DU59" s="311"/>
      <c r="DV59" s="311"/>
      <c r="DW59" s="311"/>
      <c r="DX59" s="311"/>
      <c r="DY59" s="311"/>
      <c r="DZ59" s="311"/>
      <c r="EA59" s="311"/>
      <c r="EB59" s="311"/>
      <c r="EC59" s="311"/>
      <c r="ED59" s="311"/>
      <c r="EE59" s="311"/>
      <c r="EF59" s="311"/>
      <c r="EG59" s="311"/>
      <c r="EH59" s="311"/>
      <c r="EI59" s="311"/>
      <c r="EJ59" s="311"/>
      <c r="EK59" s="311"/>
      <c r="EL59" s="311"/>
      <c r="EM59" s="311"/>
      <c r="EN59" s="311"/>
      <c r="EO59" s="311"/>
      <c r="EP59" s="311"/>
      <c r="EQ59" s="311"/>
      <c r="ER59" s="311"/>
      <c r="ES59" s="311"/>
      <c r="ET59" s="311"/>
      <c r="EU59" s="311"/>
      <c r="EV59" s="311"/>
      <c r="EW59" s="311"/>
      <c r="EX59" s="311"/>
      <c r="EY59" s="311"/>
      <c r="EZ59" s="311"/>
      <c r="FA59" s="311"/>
      <c r="FB59" s="311"/>
      <c r="FC59" s="311"/>
      <c r="FD59" s="311"/>
      <c r="FE59" s="311"/>
      <c r="FF59" s="311"/>
      <c r="FG59" s="311"/>
      <c r="FH59" s="311"/>
      <c r="FI59" s="311"/>
      <c r="FJ59" s="311"/>
      <c r="FK59" s="311"/>
      <c r="FL59" s="311"/>
      <c r="FM59" s="311"/>
      <c r="FN59" s="311"/>
      <c r="FO59" s="311"/>
      <c r="FP59" s="311"/>
      <c r="FQ59" s="311"/>
      <c r="FR59" s="311"/>
      <c r="FS59" s="311"/>
      <c r="FT59" s="311"/>
      <c r="FU59" s="311"/>
      <c r="FV59" s="311"/>
      <c r="FW59" s="311"/>
      <c r="FX59" s="311"/>
      <c r="FY59" s="311"/>
      <c r="FZ59" s="311"/>
      <c r="GA59" s="311"/>
      <c r="GB59" s="311"/>
      <c r="GC59" s="311"/>
      <c r="GD59" s="311"/>
      <c r="GE59" s="311"/>
      <c r="GF59" s="311"/>
      <c r="GG59" s="311"/>
      <c r="GH59" s="311"/>
      <c r="GI59" s="311"/>
      <c r="GJ59" s="311"/>
      <c r="GK59" s="311"/>
      <c r="GL59" s="311"/>
      <c r="GM59" s="311"/>
      <c r="GN59" s="311"/>
      <c r="GO59" s="311"/>
      <c r="GP59" s="311"/>
      <c r="GQ59" s="311"/>
      <c r="GR59" s="311"/>
      <c r="GS59" s="311"/>
      <c r="GT59" s="311"/>
      <c r="GU59" s="311"/>
      <c r="GV59" s="311"/>
      <c r="GW59" s="311"/>
      <c r="GX59" s="311"/>
      <c r="GY59" s="311"/>
      <c r="GZ59" s="311"/>
      <c r="HA59" s="311"/>
      <c r="HB59" s="311"/>
      <c r="HC59" s="311"/>
      <c r="HD59" s="311"/>
      <c r="HE59" s="311"/>
      <c r="HF59" s="311"/>
      <c r="HG59" s="311"/>
      <c r="HH59" s="311"/>
      <c r="HI59" s="311"/>
      <c r="HJ59" s="311"/>
      <c r="HK59" s="311"/>
      <c r="HL59" s="311"/>
      <c r="HM59" s="311"/>
      <c r="HN59" s="311"/>
      <c r="HO59" s="311"/>
      <c r="HP59" s="311"/>
      <c r="HQ59" s="311"/>
      <c r="HR59" s="311"/>
      <c r="HS59" s="311"/>
      <c r="HT59" s="311"/>
      <c r="HU59" s="311"/>
      <c r="HV59" s="311"/>
      <c r="HW59" s="311"/>
      <c r="HX59" s="311"/>
      <c r="HY59" s="311"/>
      <c r="HZ59" s="311"/>
      <c r="IA59" s="311"/>
      <c r="IB59" s="311"/>
      <c r="IC59" s="311"/>
      <c r="ID59" s="311"/>
      <c r="IE59" s="311"/>
      <c r="IF59" s="311"/>
      <c r="IG59" s="311"/>
      <c r="IH59" s="311"/>
      <c r="II59" s="311"/>
      <c r="IJ59" s="311"/>
      <c r="IK59" s="311"/>
      <c r="IL59" s="311"/>
      <c r="IM59" s="311"/>
      <c r="IN59" s="311"/>
      <c r="IO59" s="311"/>
      <c r="IP59" s="311"/>
      <c r="IQ59" s="311"/>
      <c r="IR59" s="311"/>
      <c r="IS59" s="311"/>
      <c r="IT59" s="311"/>
      <c r="IU59" s="311"/>
      <c r="IV59" s="311"/>
    </row>
    <row r="60" spans="1:256" s="324" customFormat="1" x14ac:dyDescent="0.25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  <c r="AK60" s="311"/>
      <c r="AL60" s="311"/>
      <c r="AM60" s="311"/>
      <c r="AN60" s="311"/>
      <c r="AO60" s="311"/>
      <c r="AP60" s="311"/>
      <c r="AQ60" s="311"/>
      <c r="AR60" s="311"/>
      <c r="AS60" s="311"/>
      <c r="AT60" s="311"/>
      <c r="AU60" s="311"/>
      <c r="AV60" s="311"/>
      <c r="AW60" s="311"/>
      <c r="AX60" s="311"/>
      <c r="AY60" s="311"/>
      <c r="AZ60" s="311"/>
      <c r="BA60" s="311"/>
      <c r="BB60" s="311"/>
      <c r="BC60" s="311"/>
      <c r="BD60" s="311"/>
      <c r="BE60" s="311"/>
      <c r="BF60" s="311"/>
      <c r="BG60" s="311"/>
      <c r="BH60" s="311"/>
      <c r="BI60" s="311"/>
      <c r="BJ60" s="311"/>
      <c r="BK60" s="311"/>
      <c r="BL60" s="311"/>
      <c r="BM60" s="311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311"/>
      <c r="CF60" s="311"/>
      <c r="CG60" s="311"/>
      <c r="CH60" s="311"/>
      <c r="CI60" s="311"/>
      <c r="CJ60" s="311"/>
      <c r="CK60" s="311"/>
      <c r="CL60" s="311"/>
      <c r="CM60" s="311"/>
      <c r="CN60" s="311"/>
      <c r="CO60" s="311"/>
      <c r="CP60" s="311"/>
      <c r="CQ60" s="311"/>
      <c r="CR60" s="311"/>
      <c r="CS60" s="311"/>
      <c r="CT60" s="311"/>
      <c r="CU60" s="311"/>
      <c r="CV60" s="311"/>
      <c r="CW60" s="311"/>
      <c r="CX60" s="311"/>
      <c r="CY60" s="311"/>
      <c r="CZ60" s="311"/>
      <c r="DA60" s="311"/>
      <c r="DB60" s="311"/>
      <c r="DC60" s="311"/>
      <c r="DD60" s="311"/>
      <c r="DE60" s="311"/>
      <c r="DF60" s="311"/>
      <c r="DG60" s="311"/>
      <c r="DH60" s="311"/>
      <c r="DI60" s="311"/>
      <c r="DJ60" s="311"/>
      <c r="DK60" s="311"/>
      <c r="DL60" s="311"/>
      <c r="DM60" s="311"/>
      <c r="DN60" s="311"/>
      <c r="DO60" s="311"/>
      <c r="DP60" s="311"/>
      <c r="DQ60" s="311"/>
      <c r="DR60" s="311"/>
      <c r="DS60" s="311"/>
      <c r="DT60" s="311"/>
      <c r="DU60" s="311"/>
      <c r="DV60" s="311"/>
      <c r="DW60" s="311"/>
      <c r="DX60" s="311"/>
      <c r="DY60" s="311"/>
      <c r="DZ60" s="311"/>
      <c r="EA60" s="311"/>
      <c r="EB60" s="311"/>
      <c r="EC60" s="311"/>
      <c r="ED60" s="311"/>
      <c r="EE60" s="311"/>
      <c r="EF60" s="311"/>
      <c r="EG60" s="311"/>
      <c r="EH60" s="311"/>
      <c r="EI60" s="311"/>
      <c r="EJ60" s="311"/>
      <c r="EK60" s="311"/>
      <c r="EL60" s="311"/>
      <c r="EM60" s="311"/>
      <c r="EN60" s="311"/>
      <c r="EO60" s="311"/>
      <c r="EP60" s="311"/>
      <c r="EQ60" s="311"/>
      <c r="ER60" s="311"/>
      <c r="ES60" s="311"/>
      <c r="ET60" s="311"/>
      <c r="EU60" s="311"/>
      <c r="EV60" s="311"/>
      <c r="EW60" s="311"/>
      <c r="EX60" s="311"/>
      <c r="EY60" s="311"/>
      <c r="EZ60" s="311"/>
      <c r="FA60" s="311"/>
      <c r="FB60" s="311"/>
      <c r="FC60" s="311"/>
      <c r="FD60" s="311"/>
      <c r="FE60" s="311"/>
      <c r="FF60" s="311"/>
      <c r="FG60" s="311"/>
      <c r="FH60" s="311"/>
      <c r="FI60" s="311"/>
      <c r="FJ60" s="311"/>
      <c r="FK60" s="311"/>
      <c r="FL60" s="311"/>
      <c r="FM60" s="311"/>
      <c r="FN60" s="311"/>
      <c r="FO60" s="311"/>
      <c r="FP60" s="311"/>
      <c r="FQ60" s="311"/>
      <c r="FR60" s="311"/>
      <c r="FS60" s="311"/>
      <c r="FT60" s="311"/>
      <c r="FU60" s="311"/>
      <c r="FV60" s="311"/>
      <c r="FW60" s="311"/>
      <c r="FX60" s="311"/>
      <c r="FY60" s="311"/>
      <c r="FZ60" s="311"/>
      <c r="GA60" s="311"/>
      <c r="GB60" s="311"/>
      <c r="GC60" s="311"/>
      <c r="GD60" s="311"/>
      <c r="GE60" s="311"/>
      <c r="GF60" s="311"/>
      <c r="GG60" s="311"/>
      <c r="GH60" s="311"/>
      <c r="GI60" s="311"/>
      <c r="GJ60" s="311"/>
      <c r="GK60" s="311"/>
      <c r="GL60" s="311"/>
      <c r="GM60" s="311"/>
      <c r="GN60" s="311"/>
      <c r="GO60" s="311"/>
      <c r="GP60" s="311"/>
      <c r="GQ60" s="311"/>
      <c r="GR60" s="311"/>
      <c r="GS60" s="311"/>
      <c r="GT60" s="311"/>
      <c r="GU60" s="311"/>
      <c r="GV60" s="311"/>
      <c r="GW60" s="311"/>
      <c r="GX60" s="311"/>
      <c r="GY60" s="311"/>
      <c r="GZ60" s="311"/>
      <c r="HA60" s="311"/>
      <c r="HB60" s="311"/>
      <c r="HC60" s="311"/>
      <c r="HD60" s="311"/>
      <c r="HE60" s="311"/>
      <c r="HF60" s="311"/>
      <c r="HG60" s="311"/>
      <c r="HH60" s="311"/>
      <c r="HI60" s="311"/>
      <c r="HJ60" s="311"/>
      <c r="HK60" s="311"/>
      <c r="HL60" s="311"/>
      <c r="HM60" s="311"/>
      <c r="HN60" s="311"/>
      <c r="HO60" s="311"/>
      <c r="HP60" s="311"/>
      <c r="HQ60" s="311"/>
      <c r="HR60" s="311"/>
      <c r="HS60" s="311"/>
      <c r="HT60" s="311"/>
      <c r="HU60" s="311"/>
      <c r="HV60" s="311"/>
      <c r="HW60" s="311"/>
      <c r="HX60" s="311"/>
      <c r="HY60" s="311"/>
      <c r="HZ60" s="311"/>
      <c r="IA60" s="311"/>
      <c r="IB60" s="311"/>
      <c r="IC60" s="311"/>
      <c r="ID60" s="311"/>
      <c r="IE60" s="311"/>
      <c r="IF60" s="311"/>
      <c r="IG60" s="311"/>
      <c r="IH60" s="311"/>
      <c r="II60" s="311"/>
      <c r="IJ60" s="311"/>
      <c r="IK60" s="311"/>
      <c r="IL60" s="311"/>
      <c r="IM60" s="311"/>
      <c r="IN60" s="311"/>
      <c r="IO60" s="311"/>
      <c r="IP60" s="311"/>
      <c r="IQ60" s="311"/>
      <c r="IR60" s="311"/>
      <c r="IS60" s="311"/>
      <c r="IT60" s="311"/>
      <c r="IU60" s="311"/>
      <c r="IV60" s="311"/>
    </row>
    <row r="61" spans="1:256" s="324" customFormat="1" x14ac:dyDescent="0.25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  <c r="AK61" s="311"/>
      <c r="AL61" s="311"/>
      <c r="AM61" s="311"/>
      <c r="AN61" s="311"/>
      <c r="AO61" s="311"/>
      <c r="AP61" s="311"/>
      <c r="AQ61" s="311"/>
      <c r="AR61" s="311"/>
      <c r="AS61" s="311"/>
      <c r="AT61" s="311"/>
      <c r="AU61" s="311"/>
      <c r="AV61" s="311"/>
      <c r="AW61" s="311"/>
      <c r="AX61" s="311"/>
      <c r="AY61" s="311"/>
      <c r="AZ61" s="311"/>
      <c r="BA61" s="311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  <c r="BL61" s="311"/>
      <c r="BM61" s="311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311"/>
      <c r="CF61" s="311"/>
      <c r="CG61" s="311"/>
      <c r="CH61" s="311"/>
      <c r="CI61" s="311"/>
      <c r="CJ61" s="311"/>
      <c r="CK61" s="311"/>
      <c r="CL61" s="311"/>
      <c r="CM61" s="311"/>
      <c r="CN61" s="311"/>
      <c r="CO61" s="311"/>
      <c r="CP61" s="311"/>
      <c r="CQ61" s="311"/>
      <c r="CR61" s="311"/>
      <c r="CS61" s="311"/>
      <c r="CT61" s="311"/>
      <c r="CU61" s="311"/>
      <c r="CV61" s="311"/>
      <c r="CW61" s="311"/>
      <c r="CX61" s="311"/>
      <c r="CY61" s="311"/>
      <c r="CZ61" s="311"/>
      <c r="DA61" s="311"/>
      <c r="DB61" s="311"/>
      <c r="DC61" s="311"/>
      <c r="DD61" s="311"/>
      <c r="DE61" s="311"/>
      <c r="DF61" s="311"/>
      <c r="DG61" s="311"/>
      <c r="DH61" s="311"/>
      <c r="DI61" s="311"/>
      <c r="DJ61" s="311"/>
      <c r="DK61" s="311"/>
      <c r="DL61" s="311"/>
      <c r="DM61" s="311"/>
      <c r="DN61" s="311"/>
      <c r="DO61" s="311"/>
      <c r="DP61" s="311"/>
      <c r="DQ61" s="311"/>
      <c r="DR61" s="311"/>
      <c r="DS61" s="311"/>
      <c r="DT61" s="311"/>
      <c r="DU61" s="311"/>
      <c r="DV61" s="311"/>
      <c r="DW61" s="311"/>
      <c r="DX61" s="311"/>
      <c r="DY61" s="311"/>
      <c r="DZ61" s="311"/>
      <c r="EA61" s="311"/>
      <c r="EB61" s="311"/>
      <c r="EC61" s="311"/>
      <c r="ED61" s="311"/>
      <c r="EE61" s="311"/>
      <c r="EF61" s="311"/>
      <c r="EG61" s="311"/>
      <c r="EH61" s="311"/>
      <c r="EI61" s="311"/>
      <c r="EJ61" s="311"/>
      <c r="EK61" s="311"/>
      <c r="EL61" s="311"/>
      <c r="EM61" s="311"/>
      <c r="EN61" s="311"/>
      <c r="EO61" s="311"/>
      <c r="EP61" s="311"/>
      <c r="EQ61" s="311"/>
      <c r="ER61" s="311"/>
      <c r="ES61" s="311"/>
      <c r="ET61" s="311"/>
      <c r="EU61" s="311"/>
      <c r="EV61" s="311"/>
      <c r="EW61" s="311"/>
      <c r="EX61" s="311"/>
      <c r="EY61" s="311"/>
      <c r="EZ61" s="311"/>
      <c r="FA61" s="311"/>
      <c r="FB61" s="311"/>
      <c r="FC61" s="311"/>
      <c r="FD61" s="311"/>
      <c r="FE61" s="311"/>
      <c r="FF61" s="311"/>
      <c r="FG61" s="311"/>
      <c r="FH61" s="311"/>
      <c r="FI61" s="311"/>
      <c r="FJ61" s="311"/>
      <c r="FK61" s="311"/>
      <c r="FL61" s="311"/>
      <c r="FM61" s="311"/>
      <c r="FN61" s="311"/>
      <c r="FO61" s="311"/>
      <c r="FP61" s="311"/>
      <c r="FQ61" s="311"/>
      <c r="FR61" s="311"/>
      <c r="FS61" s="311"/>
      <c r="FT61" s="311"/>
      <c r="FU61" s="311"/>
      <c r="FV61" s="311"/>
      <c r="FW61" s="311"/>
      <c r="FX61" s="311"/>
      <c r="FY61" s="311"/>
      <c r="FZ61" s="311"/>
      <c r="GA61" s="311"/>
      <c r="GB61" s="311"/>
      <c r="GC61" s="311"/>
      <c r="GD61" s="311"/>
      <c r="GE61" s="311"/>
      <c r="GF61" s="311"/>
      <c r="GG61" s="311"/>
      <c r="GH61" s="311"/>
      <c r="GI61" s="311"/>
      <c r="GJ61" s="311"/>
      <c r="GK61" s="311"/>
      <c r="GL61" s="311"/>
      <c r="GM61" s="311"/>
      <c r="GN61" s="311"/>
      <c r="GO61" s="311"/>
      <c r="GP61" s="311"/>
      <c r="GQ61" s="311"/>
      <c r="GR61" s="311"/>
      <c r="GS61" s="311"/>
      <c r="GT61" s="311"/>
      <c r="GU61" s="311"/>
      <c r="GV61" s="311"/>
      <c r="GW61" s="311"/>
      <c r="GX61" s="311"/>
      <c r="GY61" s="311"/>
      <c r="GZ61" s="311"/>
      <c r="HA61" s="311"/>
      <c r="HB61" s="311"/>
      <c r="HC61" s="311"/>
      <c r="HD61" s="311"/>
      <c r="HE61" s="311"/>
      <c r="HF61" s="311"/>
      <c r="HG61" s="311"/>
      <c r="HH61" s="311"/>
      <c r="HI61" s="311"/>
      <c r="HJ61" s="311"/>
      <c r="HK61" s="311"/>
      <c r="HL61" s="311"/>
      <c r="HM61" s="311"/>
      <c r="HN61" s="311"/>
      <c r="HO61" s="311"/>
      <c r="HP61" s="311"/>
      <c r="HQ61" s="311"/>
      <c r="HR61" s="311"/>
      <c r="HS61" s="311"/>
      <c r="HT61" s="311"/>
      <c r="HU61" s="311"/>
      <c r="HV61" s="311"/>
      <c r="HW61" s="311"/>
      <c r="HX61" s="311"/>
      <c r="HY61" s="311"/>
      <c r="HZ61" s="311"/>
      <c r="IA61" s="311"/>
      <c r="IB61" s="311"/>
      <c r="IC61" s="311"/>
      <c r="ID61" s="311"/>
      <c r="IE61" s="311"/>
      <c r="IF61" s="311"/>
      <c r="IG61" s="311"/>
      <c r="IH61" s="311"/>
      <c r="II61" s="311"/>
      <c r="IJ61" s="311"/>
      <c r="IK61" s="311"/>
      <c r="IL61" s="311"/>
      <c r="IM61" s="311"/>
      <c r="IN61" s="311"/>
      <c r="IO61" s="311"/>
      <c r="IP61" s="311"/>
      <c r="IQ61" s="311"/>
      <c r="IR61" s="311"/>
      <c r="IS61" s="311"/>
      <c r="IT61" s="311"/>
      <c r="IU61" s="311"/>
      <c r="IV61" s="311"/>
    </row>
    <row r="62" spans="1:256" s="324" customFormat="1" x14ac:dyDescent="0.25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11"/>
      <c r="HI62" s="311"/>
      <c r="HJ62" s="311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11"/>
      <c r="IA62" s="311"/>
      <c r="IB62" s="311"/>
      <c r="IC62" s="311"/>
      <c r="ID62" s="311"/>
      <c r="IE62" s="311"/>
      <c r="IF62" s="311"/>
      <c r="IG62" s="311"/>
      <c r="IH62" s="311"/>
      <c r="II62" s="311"/>
      <c r="IJ62" s="311"/>
      <c r="IK62" s="311"/>
      <c r="IL62" s="311"/>
      <c r="IM62" s="311"/>
      <c r="IN62" s="311"/>
      <c r="IO62" s="311"/>
      <c r="IP62" s="311"/>
      <c r="IQ62" s="311"/>
      <c r="IR62" s="311"/>
      <c r="IS62" s="311"/>
      <c r="IT62" s="311"/>
      <c r="IU62" s="311"/>
      <c r="IV62" s="311"/>
    </row>
    <row r="63" spans="1:256" s="324" customFormat="1" x14ac:dyDescent="0.25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  <c r="AE63" s="311"/>
      <c r="AF63" s="311"/>
      <c r="AG63" s="311"/>
      <c r="AH63" s="311"/>
      <c r="AI63" s="311"/>
      <c r="AJ63" s="311"/>
      <c r="AK63" s="311"/>
      <c r="AL63" s="311"/>
      <c r="AM63" s="311"/>
      <c r="AN63" s="311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1"/>
      <c r="AZ63" s="311"/>
      <c r="BA63" s="311"/>
      <c r="BB63" s="311"/>
      <c r="BC63" s="311"/>
      <c r="BD63" s="311"/>
      <c r="BE63" s="311"/>
      <c r="BF63" s="311"/>
      <c r="BG63" s="311"/>
      <c r="BH63" s="311"/>
      <c r="BI63" s="311"/>
      <c r="BJ63" s="311"/>
      <c r="BK63" s="311"/>
      <c r="BL63" s="311"/>
      <c r="BM63" s="311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311"/>
      <c r="CF63" s="311"/>
      <c r="CG63" s="311"/>
      <c r="CH63" s="311"/>
      <c r="CI63" s="311"/>
      <c r="CJ63" s="311"/>
      <c r="CK63" s="311"/>
      <c r="CL63" s="311"/>
      <c r="CM63" s="311"/>
      <c r="CN63" s="311"/>
      <c r="CO63" s="311"/>
      <c r="CP63" s="311"/>
      <c r="CQ63" s="311"/>
      <c r="CR63" s="311"/>
      <c r="CS63" s="311"/>
      <c r="CT63" s="311"/>
      <c r="CU63" s="311"/>
      <c r="CV63" s="311"/>
      <c r="CW63" s="311"/>
      <c r="CX63" s="311"/>
      <c r="CY63" s="311"/>
      <c r="CZ63" s="311"/>
      <c r="DA63" s="311"/>
      <c r="DB63" s="311"/>
      <c r="DC63" s="311"/>
      <c r="DD63" s="311"/>
      <c r="DE63" s="311"/>
      <c r="DF63" s="311"/>
      <c r="DG63" s="311"/>
      <c r="DH63" s="311"/>
      <c r="DI63" s="311"/>
      <c r="DJ63" s="311"/>
      <c r="DK63" s="311"/>
      <c r="DL63" s="311"/>
      <c r="DM63" s="311"/>
      <c r="DN63" s="311"/>
      <c r="DO63" s="311"/>
      <c r="DP63" s="311"/>
      <c r="DQ63" s="311"/>
      <c r="DR63" s="311"/>
      <c r="DS63" s="311"/>
      <c r="DT63" s="311"/>
      <c r="DU63" s="311"/>
      <c r="DV63" s="311"/>
      <c r="DW63" s="311"/>
      <c r="DX63" s="311"/>
      <c r="DY63" s="311"/>
      <c r="DZ63" s="311"/>
      <c r="EA63" s="311"/>
      <c r="EB63" s="311"/>
      <c r="EC63" s="311"/>
      <c r="ED63" s="311"/>
      <c r="EE63" s="311"/>
      <c r="EF63" s="311"/>
      <c r="EG63" s="311"/>
      <c r="EH63" s="311"/>
      <c r="EI63" s="311"/>
      <c r="EJ63" s="311"/>
      <c r="EK63" s="311"/>
      <c r="EL63" s="311"/>
      <c r="EM63" s="311"/>
      <c r="EN63" s="311"/>
      <c r="EO63" s="311"/>
      <c r="EP63" s="311"/>
      <c r="EQ63" s="311"/>
      <c r="ER63" s="311"/>
      <c r="ES63" s="311"/>
      <c r="ET63" s="311"/>
      <c r="EU63" s="311"/>
      <c r="EV63" s="311"/>
      <c r="EW63" s="311"/>
      <c r="EX63" s="311"/>
      <c r="EY63" s="311"/>
      <c r="EZ63" s="311"/>
      <c r="FA63" s="311"/>
      <c r="FB63" s="311"/>
      <c r="FC63" s="311"/>
      <c r="FD63" s="311"/>
      <c r="FE63" s="311"/>
      <c r="FF63" s="311"/>
      <c r="FG63" s="311"/>
      <c r="FH63" s="311"/>
      <c r="FI63" s="311"/>
      <c r="FJ63" s="311"/>
      <c r="FK63" s="311"/>
      <c r="FL63" s="311"/>
      <c r="FM63" s="311"/>
      <c r="FN63" s="311"/>
      <c r="FO63" s="311"/>
      <c r="FP63" s="311"/>
      <c r="FQ63" s="311"/>
      <c r="FR63" s="311"/>
      <c r="FS63" s="311"/>
      <c r="FT63" s="311"/>
      <c r="FU63" s="311"/>
      <c r="FV63" s="311"/>
      <c r="FW63" s="311"/>
      <c r="FX63" s="311"/>
      <c r="FY63" s="311"/>
      <c r="FZ63" s="311"/>
      <c r="GA63" s="311"/>
      <c r="GB63" s="311"/>
      <c r="GC63" s="311"/>
      <c r="GD63" s="311"/>
      <c r="GE63" s="311"/>
      <c r="GF63" s="311"/>
      <c r="GG63" s="311"/>
      <c r="GH63" s="311"/>
      <c r="GI63" s="311"/>
      <c r="GJ63" s="311"/>
      <c r="GK63" s="311"/>
      <c r="GL63" s="311"/>
      <c r="GM63" s="311"/>
      <c r="GN63" s="311"/>
      <c r="GO63" s="311"/>
      <c r="GP63" s="311"/>
      <c r="GQ63" s="311"/>
      <c r="GR63" s="311"/>
      <c r="GS63" s="311"/>
      <c r="GT63" s="311"/>
      <c r="GU63" s="311"/>
      <c r="GV63" s="311"/>
      <c r="GW63" s="311"/>
      <c r="GX63" s="311"/>
      <c r="GY63" s="311"/>
      <c r="GZ63" s="311"/>
      <c r="HA63" s="311"/>
      <c r="HB63" s="311"/>
      <c r="HC63" s="311"/>
      <c r="HD63" s="311"/>
      <c r="HE63" s="311"/>
      <c r="HF63" s="311"/>
      <c r="HG63" s="311"/>
      <c r="HH63" s="311"/>
      <c r="HI63" s="311"/>
      <c r="HJ63" s="311"/>
      <c r="HK63" s="311"/>
      <c r="HL63" s="311"/>
      <c r="HM63" s="311"/>
      <c r="HN63" s="311"/>
      <c r="HO63" s="311"/>
      <c r="HP63" s="311"/>
      <c r="HQ63" s="311"/>
      <c r="HR63" s="311"/>
      <c r="HS63" s="311"/>
      <c r="HT63" s="311"/>
      <c r="HU63" s="311"/>
      <c r="HV63" s="311"/>
      <c r="HW63" s="311"/>
      <c r="HX63" s="311"/>
      <c r="HY63" s="311"/>
      <c r="HZ63" s="311"/>
      <c r="IA63" s="311"/>
      <c r="IB63" s="311"/>
      <c r="IC63" s="311"/>
      <c r="ID63" s="311"/>
      <c r="IE63" s="311"/>
      <c r="IF63" s="311"/>
      <c r="IG63" s="311"/>
      <c r="IH63" s="311"/>
      <c r="II63" s="311"/>
      <c r="IJ63" s="311"/>
      <c r="IK63" s="311"/>
      <c r="IL63" s="311"/>
      <c r="IM63" s="311"/>
      <c r="IN63" s="311"/>
      <c r="IO63" s="311"/>
      <c r="IP63" s="311"/>
      <c r="IQ63" s="311"/>
      <c r="IR63" s="311"/>
      <c r="IS63" s="311"/>
      <c r="IT63" s="311"/>
      <c r="IU63" s="311"/>
      <c r="IV63" s="311"/>
    </row>
    <row r="64" spans="1:256" s="324" customFormat="1" x14ac:dyDescent="0.25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  <c r="AE64" s="311"/>
      <c r="AF64" s="311"/>
      <c r="AG64" s="311"/>
      <c r="AH64" s="311"/>
      <c r="AI64" s="311"/>
      <c r="AJ64" s="311"/>
      <c r="AK64" s="311"/>
      <c r="AL64" s="311"/>
      <c r="AM64" s="311"/>
      <c r="AN64" s="311"/>
      <c r="AO64" s="311"/>
      <c r="AP64" s="311"/>
      <c r="AQ64" s="311"/>
      <c r="AR64" s="311"/>
      <c r="AS64" s="311"/>
      <c r="AT64" s="311"/>
      <c r="AU64" s="311"/>
      <c r="AV64" s="311"/>
      <c r="AW64" s="311"/>
      <c r="AX64" s="311"/>
      <c r="AY64" s="311"/>
      <c r="AZ64" s="311"/>
      <c r="BA64" s="311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  <c r="BL64" s="311"/>
      <c r="BM64" s="311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1"/>
      <c r="BY64" s="311"/>
      <c r="BZ64" s="311"/>
      <c r="CA64" s="311"/>
      <c r="CB64" s="311"/>
      <c r="CC64" s="311"/>
      <c r="CD64" s="311"/>
      <c r="CE64" s="311"/>
      <c r="CF64" s="311"/>
      <c r="CG64" s="311"/>
      <c r="CH64" s="311"/>
      <c r="CI64" s="311"/>
      <c r="CJ64" s="311"/>
      <c r="CK64" s="311"/>
      <c r="CL64" s="311"/>
      <c r="CM64" s="311"/>
      <c r="CN64" s="311"/>
      <c r="CO64" s="311"/>
      <c r="CP64" s="311"/>
      <c r="CQ64" s="311"/>
      <c r="CR64" s="311"/>
      <c r="CS64" s="311"/>
      <c r="CT64" s="311"/>
      <c r="CU64" s="311"/>
      <c r="CV64" s="311"/>
      <c r="CW64" s="311"/>
      <c r="CX64" s="311"/>
      <c r="CY64" s="311"/>
      <c r="CZ64" s="311"/>
      <c r="DA64" s="311"/>
      <c r="DB64" s="311"/>
      <c r="DC64" s="311"/>
      <c r="DD64" s="311"/>
      <c r="DE64" s="311"/>
      <c r="DF64" s="311"/>
      <c r="DG64" s="311"/>
      <c r="DH64" s="311"/>
      <c r="DI64" s="311"/>
      <c r="DJ64" s="311"/>
      <c r="DK64" s="311"/>
      <c r="DL64" s="311"/>
      <c r="DM64" s="311"/>
      <c r="DN64" s="311"/>
      <c r="DO64" s="311"/>
      <c r="DP64" s="311"/>
      <c r="DQ64" s="311"/>
      <c r="DR64" s="311"/>
      <c r="DS64" s="311"/>
      <c r="DT64" s="311"/>
      <c r="DU64" s="311"/>
      <c r="DV64" s="311"/>
      <c r="DW64" s="311"/>
      <c r="DX64" s="311"/>
      <c r="DY64" s="311"/>
      <c r="DZ64" s="311"/>
      <c r="EA64" s="311"/>
      <c r="EB64" s="311"/>
      <c r="EC64" s="311"/>
      <c r="ED64" s="311"/>
      <c r="EE64" s="311"/>
      <c r="EF64" s="311"/>
      <c r="EG64" s="311"/>
      <c r="EH64" s="311"/>
      <c r="EI64" s="311"/>
      <c r="EJ64" s="311"/>
      <c r="EK64" s="311"/>
      <c r="EL64" s="311"/>
      <c r="EM64" s="311"/>
      <c r="EN64" s="311"/>
      <c r="EO64" s="311"/>
      <c r="EP64" s="311"/>
      <c r="EQ64" s="311"/>
      <c r="ER64" s="311"/>
      <c r="ES64" s="311"/>
      <c r="ET64" s="311"/>
      <c r="EU64" s="311"/>
      <c r="EV64" s="311"/>
      <c r="EW64" s="311"/>
      <c r="EX64" s="311"/>
      <c r="EY64" s="311"/>
      <c r="EZ64" s="311"/>
      <c r="FA64" s="311"/>
      <c r="FB64" s="311"/>
      <c r="FC64" s="311"/>
      <c r="FD64" s="311"/>
      <c r="FE64" s="311"/>
      <c r="FF64" s="311"/>
      <c r="FG64" s="311"/>
      <c r="FH64" s="311"/>
      <c r="FI64" s="311"/>
      <c r="FJ64" s="311"/>
      <c r="FK64" s="311"/>
      <c r="FL64" s="311"/>
      <c r="FM64" s="311"/>
      <c r="FN64" s="311"/>
      <c r="FO64" s="311"/>
      <c r="FP64" s="311"/>
      <c r="FQ64" s="311"/>
      <c r="FR64" s="311"/>
      <c r="FS64" s="311"/>
      <c r="FT64" s="311"/>
      <c r="FU64" s="311"/>
      <c r="FV64" s="311"/>
      <c r="FW64" s="311"/>
      <c r="FX64" s="311"/>
      <c r="FY64" s="311"/>
      <c r="FZ64" s="311"/>
      <c r="GA64" s="311"/>
      <c r="GB64" s="311"/>
      <c r="GC64" s="311"/>
      <c r="GD64" s="311"/>
      <c r="GE64" s="311"/>
      <c r="GF64" s="311"/>
      <c r="GG64" s="311"/>
      <c r="GH64" s="311"/>
      <c r="GI64" s="311"/>
      <c r="GJ64" s="311"/>
      <c r="GK64" s="311"/>
      <c r="GL64" s="311"/>
      <c r="GM64" s="311"/>
      <c r="GN64" s="311"/>
      <c r="GO64" s="311"/>
      <c r="GP64" s="311"/>
      <c r="GQ64" s="311"/>
      <c r="GR64" s="311"/>
      <c r="GS64" s="311"/>
      <c r="GT64" s="311"/>
      <c r="GU64" s="311"/>
      <c r="GV64" s="311"/>
      <c r="GW64" s="311"/>
      <c r="GX64" s="311"/>
      <c r="GY64" s="311"/>
      <c r="GZ64" s="311"/>
      <c r="HA64" s="311"/>
      <c r="HB64" s="311"/>
      <c r="HC64" s="311"/>
      <c r="HD64" s="311"/>
      <c r="HE64" s="311"/>
      <c r="HF64" s="311"/>
      <c r="HG64" s="311"/>
      <c r="HH64" s="311"/>
      <c r="HI64" s="311"/>
      <c r="HJ64" s="311"/>
      <c r="HK64" s="311"/>
      <c r="HL64" s="311"/>
      <c r="HM64" s="311"/>
      <c r="HN64" s="311"/>
      <c r="HO64" s="311"/>
      <c r="HP64" s="311"/>
      <c r="HQ64" s="311"/>
      <c r="HR64" s="311"/>
      <c r="HS64" s="311"/>
      <c r="HT64" s="311"/>
      <c r="HU64" s="311"/>
      <c r="HV64" s="311"/>
      <c r="HW64" s="311"/>
      <c r="HX64" s="311"/>
      <c r="HY64" s="311"/>
      <c r="HZ64" s="311"/>
      <c r="IA64" s="311"/>
      <c r="IB64" s="311"/>
      <c r="IC64" s="311"/>
      <c r="ID64" s="311"/>
      <c r="IE64" s="311"/>
      <c r="IF64" s="311"/>
      <c r="IG64" s="311"/>
      <c r="IH64" s="311"/>
      <c r="II64" s="311"/>
      <c r="IJ64" s="311"/>
      <c r="IK64" s="311"/>
      <c r="IL64" s="311"/>
      <c r="IM64" s="311"/>
      <c r="IN64" s="311"/>
      <c r="IO64" s="311"/>
      <c r="IP64" s="311"/>
      <c r="IQ64" s="311"/>
      <c r="IR64" s="311"/>
      <c r="IS64" s="311"/>
      <c r="IT64" s="311"/>
      <c r="IU64" s="311"/>
      <c r="IV64" s="311"/>
    </row>
    <row r="65" spans="1:256" s="324" customFormat="1" x14ac:dyDescent="0.25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1"/>
      <c r="BC65" s="311"/>
      <c r="BD65" s="311"/>
      <c r="BE65" s="311"/>
      <c r="BF65" s="311"/>
      <c r="BG65" s="311"/>
      <c r="BH65" s="311"/>
      <c r="BI65" s="311"/>
      <c r="BJ65" s="311"/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311"/>
      <c r="CD65" s="311"/>
      <c r="CE65" s="311"/>
      <c r="CF65" s="311"/>
      <c r="CG65" s="311"/>
      <c r="CH65" s="311"/>
      <c r="CI65" s="311"/>
      <c r="CJ65" s="311"/>
      <c r="CK65" s="311"/>
      <c r="CL65" s="311"/>
      <c r="CM65" s="311"/>
      <c r="CN65" s="311"/>
      <c r="CO65" s="311"/>
      <c r="CP65" s="311"/>
      <c r="CQ65" s="311"/>
      <c r="CR65" s="311"/>
      <c r="CS65" s="311"/>
      <c r="CT65" s="311"/>
      <c r="CU65" s="311"/>
      <c r="CV65" s="311"/>
      <c r="CW65" s="311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11"/>
      <c r="DL65" s="311"/>
      <c r="DM65" s="311"/>
      <c r="DN65" s="311"/>
      <c r="DO65" s="311"/>
      <c r="DP65" s="311"/>
      <c r="DQ65" s="311"/>
      <c r="DR65" s="311"/>
      <c r="DS65" s="311"/>
      <c r="DT65" s="311"/>
      <c r="DU65" s="311"/>
      <c r="DV65" s="311"/>
      <c r="DW65" s="311"/>
      <c r="DX65" s="311"/>
      <c r="DY65" s="311"/>
      <c r="DZ65" s="311"/>
      <c r="EA65" s="311"/>
      <c r="EB65" s="311"/>
      <c r="EC65" s="311"/>
      <c r="ED65" s="311"/>
      <c r="EE65" s="311"/>
      <c r="EF65" s="311"/>
      <c r="EG65" s="311"/>
      <c r="EH65" s="311"/>
      <c r="EI65" s="311"/>
      <c r="EJ65" s="311"/>
      <c r="EK65" s="311"/>
      <c r="EL65" s="311"/>
      <c r="EM65" s="311"/>
      <c r="EN65" s="311"/>
      <c r="EO65" s="311"/>
      <c r="EP65" s="311"/>
      <c r="EQ65" s="311"/>
      <c r="ER65" s="311"/>
      <c r="ES65" s="311"/>
      <c r="ET65" s="311"/>
      <c r="EU65" s="311"/>
      <c r="EV65" s="311"/>
      <c r="EW65" s="311"/>
      <c r="EX65" s="311"/>
      <c r="EY65" s="311"/>
      <c r="EZ65" s="311"/>
      <c r="FA65" s="311"/>
      <c r="FB65" s="311"/>
      <c r="FC65" s="311"/>
      <c r="FD65" s="311"/>
      <c r="FE65" s="311"/>
      <c r="FF65" s="311"/>
      <c r="FG65" s="311"/>
      <c r="FH65" s="311"/>
      <c r="FI65" s="311"/>
      <c r="FJ65" s="311"/>
      <c r="FK65" s="311"/>
      <c r="FL65" s="311"/>
      <c r="FM65" s="311"/>
      <c r="FN65" s="311"/>
      <c r="FO65" s="311"/>
      <c r="FP65" s="311"/>
      <c r="FQ65" s="311"/>
      <c r="FR65" s="311"/>
      <c r="FS65" s="311"/>
      <c r="FT65" s="311"/>
      <c r="FU65" s="311"/>
      <c r="FV65" s="311"/>
      <c r="FW65" s="311"/>
      <c r="FX65" s="311"/>
      <c r="FY65" s="311"/>
      <c r="FZ65" s="311"/>
      <c r="GA65" s="311"/>
      <c r="GB65" s="311"/>
      <c r="GC65" s="311"/>
      <c r="GD65" s="311"/>
      <c r="GE65" s="311"/>
      <c r="GF65" s="311"/>
      <c r="GG65" s="311"/>
      <c r="GH65" s="311"/>
      <c r="GI65" s="311"/>
      <c r="GJ65" s="311"/>
      <c r="GK65" s="311"/>
      <c r="GL65" s="311"/>
      <c r="GM65" s="311"/>
      <c r="GN65" s="311"/>
      <c r="GO65" s="311"/>
      <c r="GP65" s="311"/>
      <c r="GQ65" s="311"/>
      <c r="GR65" s="311"/>
      <c r="GS65" s="311"/>
      <c r="GT65" s="311"/>
      <c r="GU65" s="311"/>
      <c r="GV65" s="311"/>
      <c r="GW65" s="311"/>
      <c r="GX65" s="311"/>
      <c r="GY65" s="311"/>
      <c r="GZ65" s="311"/>
      <c r="HA65" s="311"/>
      <c r="HB65" s="311"/>
      <c r="HC65" s="311"/>
      <c r="HD65" s="311"/>
      <c r="HE65" s="311"/>
      <c r="HF65" s="311"/>
      <c r="HG65" s="311"/>
      <c r="HH65" s="311"/>
      <c r="HI65" s="311"/>
      <c r="HJ65" s="311"/>
      <c r="HK65" s="311"/>
      <c r="HL65" s="311"/>
      <c r="HM65" s="311"/>
      <c r="HN65" s="311"/>
      <c r="HO65" s="311"/>
      <c r="HP65" s="311"/>
      <c r="HQ65" s="311"/>
      <c r="HR65" s="311"/>
      <c r="HS65" s="311"/>
      <c r="HT65" s="311"/>
      <c r="HU65" s="311"/>
      <c r="HV65" s="311"/>
      <c r="HW65" s="311"/>
      <c r="HX65" s="311"/>
      <c r="HY65" s="311"/>
      <c r="HZ65" s="311"/>
      <c r="IA65" s="311"/>
      <c r="IB65" s="311"/>
      <c r="IC65" s="311"/>
      <c r="ID65" s="311"/>
      <c r="IE65" s="311"/>
      <c r="IF65" s="311"/>
      <c r="IG65" s="311"/>
      <c r="IH65" s="311"/>
      <c r="II65" s="311"/>
      <c r="IJ65" s="311"/>
      <c r="IK65" s="311"/>
      <c r="IL65" s="311"/>
      <c r="IM65" s="311"/>
      <c r="IN65" s="311"/>
      <c r="IO65" s="311"/>
      <c r="IP65" s="311"/>
      <c r="IQ65" s="311"/>
      <c r="IR65" s="311"/>
      <c r="IS65" s="311"/>
      <c r="IT65" s="311"/>
      <c r="IU65" s="311"/>
      <c r="IV65" s="311"/>
    </row>
    <row r="66" spans="1:256" s="324" customFormat="1" x14ac:dyDescent="0.25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1"/>
      <c r="AZ66" s="311"/>
      <c r="BA66" s="311"/>
      <c r="BB66" s="311"/>
      <c r="BC66" s="311"/>
      <c r="BD66" s="311"/>
      <c r="BE66" s="311"/>
      <c r="BF66" s="311"/>
      <c r="BG66" s="311"/>
      <c r="BH66" s="311"/>
      <c r="BI66" s="311"/>
      <c r="BJ66" s="311"/>
      <c r="BK66" s="311"/>
      <c r="BL66" s="311"/>
      <c r="BM66" s="311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1"/>
      <c r="BY66" s="311"/>
      <c r="BZ66" s="311"/>
      <c r="CA66" s="311"/>
      <c r="CB66" s="311"/>
      <c r="CC66" s="311"/>
      <c r="CD66" s="311"/>
      <c r="CE66" s="311"/>
      <c r="CF66" s="311"/>
      <c r="CG66" s="311"/>
      <c r="CH66" s="311"/>
      <c r="CI66" s="311"/>
      <c r="CJ66" s="311"/>
      <c r="CK66" s="311"/>
      <c r="CL66" s="311"/>
      <c r="CM66" s="311"/>
      <c r="CN66" s="311"/>
      <c r="CO66" s="311"/>
      <c r="CP66" s="311"/>
      <c r="CQ66" s="311"/>
      <c r="CR66" s="311"/>
      <c r="CS66" s="311"/>
      <c r="CT66" s="311"/>
      <c r="CU66" s="311"/>
      <c r="CV66" s="311"/>
      <c r="CW66" s="311"/>
      <c r="CX66" s="311"/>
      <c r="CY66" s="311"/>
      <c r="CZ66" s="311"/>
      <c r="DA66" s="311"/>
      <c r="DB66" s="311"/>
      <c r="DC66" s="311"/>
      <c r="DD66" s="311"/>
      <c r="DE66" s="311"/>
      <c r="DF66" s="311"/>
      <c r="DG66" s="311"/>
      <c r="DH66" s="311"/>
      <c r="DI66" s="311"/>
      <c r="DJ66" s="311"/>
      <c r="DK66" s="311"/>
      <c r="DL66" s="311"/>
      <c r="DM66" s="311"/>
      <c r="DN66" s="311"/>
      <c r="DO66" s="311"/>
      <c r="DP66" s="311"/>
      <c r="DQ66" s="311"/>
      <c r="DR66" s="311"/>
      <c r="DS66" s="311"/>
      <c r="DT66" s="311"/>
      <c r="DU66" s="311"/>
      <c r="DV66" s="311"/>
      <c r="DW66" s="311"/>
      <c r="DX66" s="311"/>
      <c r="DY66" s="311"/>
      <c r="DZ66" s="311"/>
      <c r="EA66" s="311"/>
      <c r="EB66" s="311"/>
      <c r="EC66" s="311"/>
      <c r="ED66" s="311"/>
      <c r="EE66" s="311"/>
      <c r="EF66" s="311"/>
      <c r="EG66" s="311"/>
      <c r="EH66" s="311"/>
      <c r="EI66" s="311"/>
      <c r="EJ66" s="311"/>
      <c r="EK66" s="311"/>
      <c r="EL66" s="311"/>
      <c r="EM66" s="311"/>
      <c r="EN66" s="311"/>
      <c r="EO66" s="311"/>
      <c r="EP66" s="311"/>
      <c r="EQ66" s="311"/>
      <c r="ER66" s="311"/>
      <c r="ES66" s="311"/>
      <c r="ET66" s="311"/>
      <c r="EU66" s="311"/>
      <c r="EV66" s="311"/>
      <c r="EW66" s="311"/>
      <c r="EX66" s="311"/>
      <c r="EY66" s="311"/>
      <c r="EZ66" s="311"/>
      <c r="FA66" s="311"/>
      <c r="FB66" s="311"/>
      <c r="FC66" s="311"/>
      <c r="FD66" s="311"/>
      <c r="FE66" s="311"/>
      <c r="FF66" s="311"/>
      <c r="FG66" s="311"/>
      <c r="FH66" s="311"/>
      <c r="FI66" s="311"/>
      <c r="FJ66" s="311"/>
      <c r="FK66" s="311"/>
      <c r="FL66" s="311"/>
      <c r="FM66" s="311"/>
      <c r="FN66" s="311"/>
      <c r="FO66" s="311"/>
      <c r="FP66" s="311"/>
      <c r="FQ66" s="311"/>
      <c r="FR66" s="311"/>
      <c r="FS66" s="311"/>
      <c r="FT66" s="311"/>
      <c r="FU66" s="311"/>
      <c r="FV66" s="311"/>
      <c r="FW66" s="311"/>
      <c r="FX66" s="311"/>
      <c r="FY66" s="311"/>
      <c r="FZ66" s="311"/>
      <c r="GA66" s="311"/>
      <c r="GB66" s="311"/>
      <c r="GC66" s="311"/>
      <c r="GD66" s="311"/>
      <c r="GE66" s="311"/>
      <c r="GF66" s="311"/>
      <c r="GG66" s="311"/>
      <c r="GH66" s="311"/>
      <c r="GI66" s="311"/>
      <c r="GJ66" s="311"/>
      <c r="GK66" s="311"/>
      <c r="GL66" s="311"/>
      <c r="GM66" s="311"/>
      <c r="GN66" s="311"/>
      <c r="GO66" s="311"/>
      <c r="GP66" s="311"/>
      <c r="GQ66" s="311"/>
      <c r="GR66" s="311"/>
      <c r="GS66" s="311"/>
      <c r="GT66" s="311"/>
      <c r="GU66" s="311"/>
      <c r="GV66" s="311"/>
      <c r="GW66" s="311"/>
      <c r="GX66" s="311"/>
      <c r="GY66" s="311"/>
      <c r="GZ66" s="311"/>
      <c r="HA66" s="311"/>
      <c r="HB66" s="311"/>
      <c r="HC66" s="311"/>
      <c r="HD66" s="311"/>
      <c r="HE66" s="311"/>
      <c r="HF66" s="311"/>
      <c r="HG66" s="311"/>
      <c r="HH66" s="311"/>
      <c r="HI66" s="311"/>
      <c r="HJ66" s="311"/>
      <c r="HK66" s="311"/>
      <c r="HL66" s="311"/>
      <c r="HM66" s="311"/>
      <c r="HN66" s="311"/>
      <c r="HO66" s="311"/>
      <c r="HP66" s="311"/>
      <c r="HQ66" s="311"/>
      <c r="HR66" s="311"/>
      <c r="HS66" s="311"/>
      <c r="HT66" s="311"/>
      <c r="HU66" s="311"/>
      <c r="HV66" s="311"/>
      <c r="HW66" s="311"/>
      <c r="HX66" s="311"/>
      <c r="HY66" s="311"/>
      <c r="HZ66" s="311"/>
      <c r="IA66" s="311"/>
      <c r="IB66" s="311"/>
      <c r="IC66" s="311"/>
      <c r="ID66" s="311"/>
      <c r="IE66" s="311"/>
      <c r="IF66" s="311"/>
      <c r="IG66" s="311"/>
      <c r="IH66" s="311"/>
      <c r="II66" s="311"/>
      <c r="IJ66" s="311"/>
      <c r="IK66" s="311"/>
      <c r="IL66" s="311"/>
      <c r="IM66" s="311"/>
      <c r="IN66" s="311"/>
      <c r="IO66" s="311"/>
      <c r="IP66" s="311"/>
      <c r="IQ66" s="311"/>
      <c r="IR66" s="311"/>
      <c r="IS66" s="311"/>
      <c r="IT66" s="311"/>
      <c r="IU66" s="311"/>
      <c r="IV66" s="311"/>
    </row>
    <row r="67" spans="1:256" s="324" customFormat="1" x14ac:dyDescent="0.25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  <c r="BL67" s="311"/>
      <c r="BM67" s="311"/>
      <c r="BN67" s="311"/>
      <c r="BO67" s="311"/>
      <c r="BP67" s="311"/>
      <c r="BQ67" s="311"/>
      <c r="BR67" s="311"/>
      <c r="BS67" s="311"/>
      <c r="BT67" s="311"/>
      <c r="BU67" s="311"/>
      <c r="BV67" s="311"/>
      <c r="BW67" s="311"/>
      <c r="BX67" s="311"/>
      <c r="BY67" s="311"/>
      <c r="BZ67" s="311"/>
      <c r="CA67" s="311"/>
      <c r="CB67" s="311"/>
      <c r="CC67" s="311"/>
      <c r="CD67" s="311"/>
      <c r="CE67" s="311"/>
      <c r="CF67" s="311"/>
      <c r="CG67" s="311"/>
      <c r="CH67" s="311"/>
      <c r="CI67" s="311"/>
      <c r="CJ67" s="311"/>
      <c r="CK67" s="311"/>
      <c r="CL67" s="311"/>
      <c r="CM67" s="311"/>
      <c r="CN67" s="311"/>
      <c r="CO67" s="311"/>
      <c r="CP67" s="311"/>
      <c r="CQ67" s="311"/>
      <c r="CR67" s="311"/>
      <c r="CS67" s="311"/>
      <c r="CT67" s="311"/>
      <c r="CU67" s="311"/>
      <c r="CV67" s="311"/>
      <c r="CW67" s="311"/>
      <c r="CX67" s="311"/>
      <c r="CY67" s="311"/>
      <c r="CZ67" s="311"/>
      <c r="DA67" s="311"/>
      <c r="DB67" s="311"/>
      <c r="DC67" s="311"/>
      <c r="DD67" s="311"/>
      <c r="DE67" s="311"/>
      <c r="DF67" s="311"/>
      <c r="DG67" s="311"/>
      <c r="DH67" s="311"/>
      <c r="DI67" s="311"/>
      <c r="DJ67" s="311"/>
      <c r="DK67" s="311"/>
      <c r="DL67" s="311"/>
      <c r="DM67" s="311"/>
      <c r="DN67" s="311"/>
      <c r="DO67" s="311"/>
      <c r="DP67" s="311"/>
      <c r="DQ67" s="311"/>
      <c r="DR67" s="311"/>
      <c r="DS67" s="311"/>
      <c r="DT67" s="311"/>
      <c r="DU67" s="311"/>
      <c r="DV67" s="311"/>
      <c r="DW67" s="311"/>
      <c r="DX67" s="311"/>
      <c r="DY67" s="311"/>
      <c r="DZ67" s="311"/>
      <c r="EA67" s="311"/>
      <c r="EB67" s="311"/>
      <c r="EC67" s="311"/>
      <c r="ED67" s="311"/>
      <c r="EE67" s="311"/>
      <c r="EF67" s="311"/>
      <c r="EG67" s="311"/>
      <c r="EH67" s="311"/>
      <c r="EI67" s="311"/>
      <c r="EJ67" s="311"/>
      <c r="EK67" s="311"/>
      <c r="EL67" s="311"/>
      <c r="EM67" s="311"/>
      <c r="EN67" s="311"/>
      <c r="EO67" s="311"/>
      <c r="EP67" s="311"/>
      <c r="EQ67" s="311"/>
      <c r="ER67" s="311"/>
      <c r="ES67" s="311"/>
      <c r="ET67" s="311"/>
      <c r="EU67" s="311"/>
      <c r="EV67" s="311"/>
      <c r="EW67" s="311"/>
      <c r="EX67" s="311"/>
      <c r="EY67" s="311"/>
      <c r="EZ67" s="311"/>
      <c r="FA67" s="311"/>
      <c r="FB67" s="311"/>
      <c r="FC67" s="311"/>
      <c r="FD67" s="311"/>
      <c r="FE67" s="311"/>
      <c r="FF67" s="311"/>
      <c r="FG67" s="311"/>
      <c r="FH67" s="311"/>
      <c r="FI67" s="311"/>
      <c r="FJ67" s="311"/>
      <c r="FK67" s="311"/>
      <c r="FL67" s="311"/>
      <c r="FM67" s="311"/>
      <c r="FN67" s="311"/>
      <c r="FO67" s="311"/>
      <c r="FP67" s="311"/>
      <c r="FQ67" s="311"/>
      <c r="FR67" s="311"/>
      <c r="FS67" s="311"/>
      <c r="FT67" s="311"/>
      <c r="FU67" s="311"/>
      <c r="FV67" s="311"/>
      <c r="FW67" s="311"/>
      <c r="FX67" s="311"/>
      <c r="FY67" s="311"/>
      <c r="FZ67" s="311"/>
      <c r="GA67" s="311"/>
      <c r="GB67" s="311"/>
      <c r="GC67" s="311"/>
      <c r="GD67" s="311"/>
      <c r="GE67" s="311"/>
      <c r="GF67" s="311"/>
      <c r="GG67" s="311"/>
      <c r="GH67" s="311"/>
      <c r="GI67" s="311"/>
      <c r="GJ67" s="311"/>
      <c r="GK67" s="311"/>
      <c r="GL67" s="311"/>
      <c r="GM67" s="311"/>
      <c r="GN67" s="311"/>
      <c r="GO67" s="311"/>
      <c r="GP67" s="311"/>
      <c r="GQ67" s="311"/>
      <c r="GR67" s="311"/>
      <c r="GS67" s="311"/>
      <c r="GT67" s="311"/>
      <c r="GU67" s="311"/>
      <c r="GV67" s="311"/>
      <c r="GW67" s="311"/>
      <c r="GX67" s="311"/>
      <c r="GY67" s="311"/>
      <c r="GZ67" s="311"/>
      <c r="HA67" s="311"/>
      <c r="HB67" s="311"/>
      <c r="HC67" s="311"/>
      <c r="HD67" s="311"/>
      <c r="HE67" s="311"/>
      <c r="HF67" s="311"/>
      <c r="HG67" s="311"/>
      <c r="HH67" s="311"/>
      <c r="HI67" s="311"/>
      <c r="HJ67" s="311"/>
      <c r="HK67" s="311"/>
      <c r="HL67" s="311"/>
      <c r="HM67" s="311"/>
      <c r="HN67" s="311"/>
      <c r="HO67" s="311"/>
      <c r="HP67" s="311"/>
      <c r="HQ67" s="311"/>
      <c r="HR67" s="311"/>
      <c r="HS67" s="311"/>
      <c r="HT67" s="311"/>
      <c r="HU67" s="311"/>
      <c r="HV67" s="311"/>
      <c r="HW67" s="311"/>
      <c r="HX67" s="311"/>
      <c r="HY67" s="311"/>
      <c r="HZ67" s="311"/>
      <c r="IA67" s="311"/>
      <c r="IB67" s="311"/>
      <c r="IC67" s="311"/>
      <c r="ID67" s="311"/>
      <c r="IE67" s="311"/>
      <c r="IF67" s="311"/>
      <c r="IG67" s="311"/>
      <c r="IH67" s="311"/>
      <c r="II67" s="311"/>
      <c r="IJ67" s="311"/>
      <c r="IK67" s="311"/>
      <c r="IL67" s="311"/>
      <c r="IM67" s="311"/>
      <c r="IN67" s="311"/>
      <c r="IO67" s="311"/>
      <c r="IP67" s="311"/>
      <c r="IQ67" s="311"/>
      <c r="IR67" s="311"/>
      <c r="IS67" s="311"/>
      <c r="IT67" s="311"/>
      <c r="IU67" s="311"/>
      <c r="IV67" s="311"/>
    </row>
    <row r="68" spans="1:256" s="324" customFormat="1" x14ac:dyDescent="0.25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1"/>
      <c r="AI68" s="311"/>
      <c r="AJ68" s="311"/>
      <c r="AK68" s="311"/>
      <c r="AL68" s="311"/>
      <c r="AM68" s="311"/>
      <c r="AN68" s="311"/>
      <c r="AO68" s="311"/>
      <c r="AP68" s="311"/>
      <c r="AQ68" s="311"/>
      <c r="AR68" s="311"/>
      <c r="AS68" s="311"/>
      <c r="AT68" s="311"/>
      <c r="AU68" s="311"/>
      <c r="AV68" s="311"/>
      <c r="AW68" s="311"/>
      <c r="AX68" s="311"/>
      <c r="AY68" s="311"/>
      <c r="AZ68" s="311"/>
      <c r="BA68" s="311"/>
      <c r="BB68" s="311"/>
      <c r="BC68" s="311"/>
      <c r="BD68" s="311"/>
      <c r="BE68" s="311"/>
      <c r="BF68" s="311"/>
      <c r="BG68" s="311"/>
      <c r="BH68" s="311"/>
      <c r="BI68" s="311"/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1"/>
      <c r="BY68" s="311"/>
      <c r="BZ68" s="311"/>
      <c r="CA68" s="311"/>
      <c r="CB68" s="311"/>
      <c r="CC68" s="311"/>
      <c r="CD68" s="311"/>
      <c r="CE68" s="311"/>
      <c r="CF68" s="311"/>
      <c r="CG68" s="311"/>
      <c r="CH68" s="311"/>
      <c r="CI68" s="311"/>
      <c r="CJ68" s="311"/>
      <c r="CK68" s="311"/>
      <c r="CL68" s="311"/>
      <c r="CM68" s="311"/>
      <c r="CN68" s="311"/>
      <c r="CO68" s="311"/>
      <c r="CP68" s="311"/>
      <c r="CQ68" s="311"/>
      <c r="CR68" s="311"/>
      <c r="CS68" s="311"/>
      <c r="CT68" s="311"/>
      <c r="CU68" s="311"/>
      <c r="CV68" s="311"/>
      <c r="CW68" s="311"/>
      <c r="CX68" s="311"/>
      <c r="CY68" s="311"/>
      <c r="CZ68" s="311"/>
      <c r="DA68" s="311"/>
      <c r="DB68" s="311"/>
      <c r="DC68" s="311"/>
      <c r="DD68" s="311"/>
      <c r="DE68" s="311"/>
      <c r="DF68" s="311"/>
      <c r="DG68" s="311"/>
      <c r="DH68" s="311"/>
      <c r="DI68" s="311"/>
      <c r="DJ68" s="311"/>
      <c r="DK68" s="311"/>
      <c r="DL68" s="311"/>
      <c r="DM68" s="311"/>
      <c r="DN68" s="311"/>
      <c r="DO68" s="311"/>
      <c r="DP68" s="311"/>
      <c r="DQ68" s="311"/>
      <c r="DR68" s="311"/>
      <c r="DS68" s="311"/>
      <c r="DT68" s="311"/>
      <c r="DU68" s="311"/>
      <c r="DV68" s="311"/>
      <c r="DW68" s="311"/>
      <c r="DX68" s="311"/>
      <c r="DY68" s="311"/>
      <c r="DZ68" s="311"/>
      <c r="EA68" s="311"/>
      <c r="EB68" s="311"/>
      <c r="EC68" s="311"/>
      <c r="ED68" s="311"/>
      <c r="EE68" s="311"/>
      <c r="EF68" s="311"/>
      <c r="EG68" s="311"/>
      <c r="EH68" s="311"/>
      <c r="EI68" s="311"/>
      <c r="EJ68" s="311"/>
      <c r="EK68" s="311"/>
      <c r="EL68" s="311"/>
      <c r="EM68" s="311"/>
      <c r="EN68" s="311"/>
      <c r="EO68" s="311"/>
      <c r="EP68" s="311"/>
      <c r="EQ68" s="311"/>
      <c r="ER68" s="311"/>
      <c r="ES68" s="311"/>
      <c r="ET68" s="311"/>
      <c r="EU68" s="311"/>
      <c r="EV68" s="311"/>
      <c r="EW68" s="311"/>
      <c r="EX68" s="311"/>
      <c r="EY68" s="311"/>
      <c r="EZ68" s="311"/>
      <c r="FA68" s="311"/>
      <c r="FB68" s="311"/>
      <c r="FC68" s="311"/>
      <c r="FD68" s="311"/>
      <c r="FE68" s="311"/>
      <c r="FF68" s="311"/>
      <c r="FG68" s="311"/>
      <c r="FH68" s="311"/>
      <c r="FI68" s="311"/>
      <c r="FJ68" s="311"/>
      <c r="FK68" s="311"/>
      <c r="FL68" s="311"/>
      <c r="FM68" s="311"/>
      <c r="FN68" s="311"/>
      <c r="FO68" s="311"/>
      <c r="FP68" s="311"/>
      <c r="FQ68" s="311"/>
      <c r="FR68" s="311"/>
      <c r="FS68" s="311"/>
      <c r="FT68" s="311"/>
      <c r="FU68" s="311"/>
      <c r="FV68" s="311"/>
      <c r="FW68" s="311"/>
      <c r="FX68" s="311"/>
      <c r="FY68" s="311"/>
      <c r="FZ68" s="311"/>
      <c r="GA68" s="311"/>
      <c r="GB68" s="311"/>
      <c r="GC68" s="311"/>
      <c r="GD68" s="311"/>
      <c r="GE68" s="311"/>
      <c r="GF68" s="311"/>
      <c r="GG68" s="311"/>
      <c r="GH68" s="311"/>
      <c r="GI68" s="311"/>
      <c r="GJ68" s="311"/>
      <c r="GK68" s="311"/>
      <c r="GL68" s="311"/>
      <c r="GM68" s="311"/>
      <c r="GN68" s="311"/>
      <c r="GO68" s="311"/>
      <c r="GP68" s="311"/>
      <c r="GQ68" s="311"/>
      <c r="GR68" s="311"/>
      <c r="GS68" s="311"/>
      <c r="GT68" s="311"/>
      <c r="GU68" s="311"/>
      <c r="GV68" s="311"/>
      <c r="GW68" s="311"/>
      <c r="GX68" s="311"/>
      <c r="GY68" s="311"/>
      <c r="GZ68" s="311"/>
      <c r="HA68" s="311"/>
      <c r="HB68" s="311"/>
      <c r="HC68" s="311"/>
      <c r="HD68" s="311"/>
      <c r="HE68" s="311"/>
      <c r="HF68" s="311"/>
      <c r="HG68" s="311"/>
      <c r="HH68" s="311"/>
      <c r="HI68" s="311"/>
      <c r="HJ68" s="311"/>
      <c r="HK68" s="311"/>
      <c r="HL68" s="311"/>
      <c r="HM68" s="311"/>
      <c r="HN68" s="311"/>
      <c r="HO68" s="311"/>
      <c r="HP68" s="311"/>
      <c r="HQ68" s="311"/>
      <c r="HR68" s="311"/>
      <c r="HS68" s="311"/>
      <c r="HT68" s="311"/>
      <c r="HU68" s="311"/>
      <c r="HV68" s="311"/>
      <c r="HW68" s="311"/>
      <c r="HX68" s="311"/>
      <c r="HY68" s="311"/>
      <c r="HZ68" s="311"/>
      <c r="IA68" s="311"/>
      <c r="IB68" s="311"/>
      <c r="IC68" s="311"/>
      <c r="ID68" s="311"/>
      <c r="IE68" s="311"/>
      <c r="IF68" s="311"/>
      <c r="IG68" s="311"/>
      <c r="IH68" s="311"/>
      <c r="II68" s="311"/>
      <c r="IJ68" s="311"/>
      <c r="IK68" s="311"/>
      <c r="IL68" s="311"/>
      <c r="IM68" s="311"/>
      <c r="IN68" s="311"/>
      <c r="IO68" s="311"/>
      <c r="IP68" s="311"/>
      <c r="IQ68" s="311"/>
      <c r="IR68" s="311"/>
      <c r="IS68" s="311"/>
      <c r="IT68" s="311"/>
      <c r="IU68" s="311"/>
      <c r="IV68" s="311"/>
    </row>
    <row r="69" spans="1:256" s="324" customFormat="1" x14ac:dyDescent="0.25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  <c r="AK69" s="311"/>
      <c r="AL69" s="311"/>
      <c r="AM69" s="311"/>
      <c r="AN69" s="311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1"/>
      <c r="AZ69" s="311"/>
      <c r="BA69" s="311"/>
      <c r="BB69" s="311"/>
      <c r="BC69" s="311"/>
      <c r="BD69" s="311"/>
      <c r="BE69" s="311"/>
      <c r="BF69" s="311"/>
      <c r="BG69" s="311"/>
      <c r="BH69" s="311"/>
      <c r="BI69" s="311"/>
      <c r="BJ69" s="311"/>
      <c r="BK69" s="311"/>
      <c r="BL69" s="311"/>
      <c r="BM69" s="311"/>
      <c r="BN69" s="311"/>
      <c r="BO69" s="311"/>
      <c r="BP69" s="311"/>
      <c r="BQ69" s="311"/>
      <c r="BR69" s="311"/>
      <c r="BS69" s="311"/>
      <c r="BT69" s="311"/>
      <c r="BU69" s="311"/>
      <c r="BV69" s="311"/>
      <c r="BW69" s="311"/>
      <c r="BX69" s="311"/>
      <c r="BY69" s="311"/>
      <c r="BZ69" s="311"/>
      <c r="CA69" s="311"/>
      <c r="CB69" s="311"/>
      <c r="CC69" s="311"/>
      <c r="CD69" s="311"/>
      <c r="CE69" s="311"/>
      <c r="CF69" s="311"/>
      <c r="CG69" s="311"/>
      <c r="CH69" s="311"/>
      <c r="CI69" s="311"/>
      <c r="CJ69" s="311"/>
      <c r="CK69" s="311"/>
      <c r="CL69" s="311"/>
      <c r="CM69" s="311"/>
      <c r="CN69" s="311"/>
      <c r="CO69" s="311"/>
      <c r="CP69" s="311"/>
      <c r="CQ69" s="311"/>
      <c r="CR69" s="311"/>
      <c r="CS69" s="311"/>
      <c r="CT69" s="311"/>
      <c r="CU69" s="311"/>
      <c r="CV69" s="311"/>
      <c r="CW69" s="311"/>
      <c r="CX69" s="311"/>
      <c r="CY69" s="311"/>
      <c r="CZ69" s="311"/>
      <c r="DA69" s="311"/>
      <c r="DB69" s="311"/>
      <c r="DC69" s="311"/>
      <c r="DD69" s="311"/>
      <c r="DE69" s="311"/>
      <c r="DF69" s="311"/>
      <c r="DG69" s="311"/>
      <c r="DH69" s="311"/>
      <c r="DI69" s="311"/>
      <c r="DJ69" s="311"/>
      <c r="DK69" s="311"/>
      <c r="DL69" s="311"/>
      <c r="DM69" s="311"/>
      <c r="DN69" s="311"/>
      <c r="DO69" s="311"/>
      <c r="DP69" s="311"/>
      <c r="DQ69" s="311"/>
      <c r="DR69" s="311"/>
      <c r="DS69" s="311"/>
      <c r="DT69" s="311"/>
      <c r="DU69" s="311"/>
      <c r="DV69" s="311"/>
      <c r="DW69" s="311"/>
      <c r="DX69" s="311"/>
      <c r="DY69" s="311"/>
      <c r="DZ69" s="311"/>
      <c r="EA69" s="311"/>
      <c r="EB69" s="311"/>
      <c r="EC69" s="311"/>
      <c r="ED69" s="311"/>
      <c r="EE69" s="311"/>
      <c r="EF69" s="311"/>
      <c r="EG69" s="311"/>
      <c r="EH69" s="311"/>
      <c r="EI69" s="311"/>
      <c r="EJ69" s="311"/>
      <c r="EK69" s="311"/>
      <c r="EL69" s="311"/>
      <c r="EM69" s="311"/>
      <c r="EN69" s="311"/>
      <c r="EO69" s="311"/>
      <c r="EP69" s="311"/>
      <c r="EQ69" s="311"/>
      <c r="ER69" s="311"/>
      <c r="ES69" s="311"/>
      <c r="ET69" s="311"/>
      <c r="EU69" s="311"/>
      <c r="EV69" s="311"/>
      <c r="EW69" s="311"/>
      <c r="EX69" s="311"/>
      <c r="EY69" s="311"/>
      <c r="EZ69" s="311"/>
      <c r="FA69" s="311"/>
      <c r="FB69" s="311"/>
      <c r="FC69" s="311"/>
      <c r="FD69" s="311"/>
      <c r="FE69" s="311"/>
      <c r="FF69" s="311"/>
      <c r="FG69" s="311"/>
      <c r="FH69" s="311"/>
      <c r="FI69" s="311"/>
      <c r="FJ69" s="311"/>
      <c r="FK69" s="311"/>
      <c r="FL69" s="311"/>
      <c r="FM69" s="311"/>
      <c r="FN69" s="311"/>
      <c r="FO69" s="311"/>
      <c r="FP69" s="311"/>
      <c r="FQ69" s="311"/>
      <c r="FR69" s="311"/>
      <c r="FS69" s="311"/>
      <c r="FT69" s="311"/>
      <c r="FU69" s="311"/>
      <c r="FV69" s="311"/>
      <c r="FW69" s="311"/>
      <c r="FX69" s="311"/>
      <c r="FY69" s="311"/>
      <c r="FZ69" s="311"/>
      <c r="GA69" s="311"/>
      <c r="GB69" s="311"/>
      <c r="GC69" s="311"/>
      <c r="GD69" s="311"/>
      <c r="GE69" s="311"/>
      <c r="GF69" s="311"/>
      <c r="GG69" s="311"/>
      <c r="GH69" s="311"/>
      <c r="GI69" s="311"/>
      <c r="GJ69" s="311"/>
      <c r="GK69" s="311"/>
      <c r="GL69" s="311"/>
      <c r="GM69" s="311"/>
      <c r="GN69" s="311"/>
      <c r="GO69" s="311"/>
      <c r="GP69" s="311"/>
      <c r="GQ69" s="311"/>
      <c r="GR69" s="311"/>
      <c r="GS69" s="311"/>
      <c r="GT69" s="311"/>
      <c r="GU69" s="311"/>
      <c r="GV69" s="311"/>
      <c r="GW69" s="311"/>
      <c r="GX69" s="311"/>
      <c r="GY69" s="311"/>
      <c r="GZ69" s="311"/>
      <c r="HA69" s="311"/>
      <c r="HB69" s="311"/>
      <c r="HC69" s="311"/>
      <c r="HD69" s="311"/>
      <c r="HE69" s="311"/>
      <c r="HF69" s="311"/>
      <c r="HG69" s="311"/>
      <c r="HH69" s="311"/>
      <c r="HI69" s="311"/>
      <c r="HJ69" s="311"/>
      <c r="HK69" s="311"/>
      <c r="HL69" s="311"/>
      <c r="HM69" s="311"/>
      <c r="HN69" s="311"/>
      <c r="HO69" s="311"/>
      <c r="HP69" s="311"/>
      <c r="HQ69" s="311"/>
      <c r="HR69" s="311"/>
      <c r="HS69" s="311"/>
      <c r="HT69" s="311"/>
      <c r="HU69" s="311"/>
      <c r="HV69" s="311"/>
      <c r="HW69" s="311"/>
      <c r="HX69" s="311"/>
      <c r="HY69" s="311"/>
      <c r="HZ69" s="311"/>
      <c r="IA69" s="311"/>
      <c r="IB69" s="311"/>
      <c r="IC69" s="311"/>
      <c r="ID69" s="311"/>
      <c r="IE69" s="311"/>
      <c r="IF69" s="311"/>
      <c r="IG69" s="311"/>
      <c r="IH69" s="311"/>
      <c r="II69" s="311"/>
      <c r="IJ69" s="311"/>
      <c r="IK69" s="311"/>
      <c r="IL69" s="311"/>
      <c r="IM69" s="311"/>
      <c r="IN69" s="311"/>
      <c r="IO69" s="311"/>
      <c r="IP69" s="311"/>
      <c r="IQ69" s="311"/>
      <c r="IR69" s="311"/>
      <c r="IS69" s="311"/>
      <c r="IT69" s="311"/>
      <c r="IU69" s="311"/>
      <c r="IV69" s="311"/>
    </row>
    <row r="70" spans="1:256" s="324" customFormat="1" x14ac:dyDescent="0.25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  <c r="BL70" s="311"/>
      <c r="BM70" s="311"/>
      <c r="BN70" s="311"/>
      <c r="BO70" s="311"/>
      <c r="BP70" s="311"/>
      <c r="BQ70" s="311"/>
      <c r="BR70" s="311"/>
      <c r="BS70" s="311"/>
      <c r="BT70" s="311"/>
      <c r="BU70" s="311"/>
      <c r="BV70" s="311"/>
      <c r="BW70" s="311"/>
      <c r="BX70" s="311"/>
      <c r="BY70" s="311"/>
      <c r="BZ70" s="311"/>
      <c r="CA70" s="311"/>
      <c r="CB70" s="311"/>
      <c r="CC70" s="311"/>
      <c r="CD70" s="311"/>
      <c r="CE70" s="311"/>
      <c r="CF70" s="311"/>
      <c r="CG70" s="311"/>
      <c r="CH70" s="311"/>
      <c r="CI70" s="311"/>
      <c r="CJ70" s="311"/>
      <c r="CK70" s="311"/>
      <c r="CL70" s="311"/>
      <c r="CM70" s="311"/>
      <c r="CN70" s="311"/>
      <c r="CO70" s="311"/>
      <c r="CP70" s="311"/>
      <c r="CQ70" s="311"/>
      <c r="CR70" s="311"/>
      <c r="CS70" s="311"/>
      <c r="CT70" s="311"/>
      <c r="CU70" s="311"/>
      <c r="CV70" s="311"/>
      <c r="CW70" s="311"/>
      <c r="CX70" s="311"/>
      <c r="CY70" s="311"/>
      <c r="CZ70" s="311"/>
      <c r="DA70" s="311"/>
      <c r="DB70" s="311"/>
      <c r="DC70" s="311"/>
      <c r="DD70" s="311"/>
      <c r="DE70" s="311"/>
      <c r="DF70" s="311"/>
      <c r="DG70" s="311"/>
      <c r="DH70" s="311"/>
      <c r="DI70" s="311"/>
      <c r="DJ70" s="311"/>
      <c r="DK70" s="311"/>
      <c r="DL70" s="311"/>
      <c r="DM70" s="311"/>
      <c r="DN70" s="311"/>
      <c r="DO70" s="311"/>
      <c r="DP70" s="311"/>
      <c r="DQ70" s="311"/>
      <c r="DR70" s="311"/>
      <c r="DS70" s="311"/>
      <c r="DT70" s="311"/>
      <c r="DU70" s="311"/>
      <c r="DV70" s="311"/>
      <c r="DW70" s="311"/>
      <c r="DX70" s="311"/>
      <c r="DY70" s="311"/>
      <c r="DZ70" s="311"/>
      <c r="EA70" s="311"/>
      <c r="EB70" s="311"/>
      <c r="EC70" s="311"/>
      <c r="ED70" s="311"/>
      <c r="EE70" s="311"/>
      <c r="EF70" s="311"/>
      <c r="EG70" s="311"/>
      <c r="EH70" s="311"/>
      <c r="EI70" s="311"/>
      <c r="EJ70" s="311"/>
      <c r="EK70" s="311"/>
      <c r="EL70" s="311"/>
      <c r="EM70" s="311"/>
      <c r="EN70" s="311"/>
      <c r="EO70" s="311"/>
      <c r="EP70" s="311"/>
      <c r="EQ70" s="311"/>
      <c r="ER70" s="311"/>
      <c r="ES70" s="311"/>
      <c r="ET70" s="311"/>
      <c r="EU70" s="311"/>
      <c r="EV70" s="311"/>
      <c r="EW70" s="311"/>
      <c r="EX70" s="311"/>
      <c r="EY70" s="311"/>
      <c r="EZ70" s="311"/>
      <c r="FA70" s="311"/>
      <c r="FB70" s="311"/>
      <c r="FC70" s="311"/>
      <c r="FD70" s="311"/>
      <c r="FE70" s="311"/>
      <c r="FF70" s="311"/>
      <c r="FG70" s="311"/>
      <c r="FH70" s="311"/>
      <c r="FI70" s="311"/>
      <c r="FJ70" s="311"/>
      <c r="FK70" s="311"/>
      <c r="FL70" s="311"/>
      <c r="FM70" s="311"/>
      <c r="FN70" s="311"/>
      <c r="FO70" s="311"/>
      <c r="FP70" s="311"/>
      <c r="FQ70" s="311"/>
      <c r="FR70" s="311"/>
      <c r="FS70" s="311"/>
      <c r="FT70" s="311"/>
      <c r="FU70" s="311"/>
      <c r="FV70" s="311"/>
      <c r="FW70" s="311"/>
      <c r="FX70" s="311"/>
      <c r="FY70" s="311"/>
      <c r="FZ70" s="311"/>
      <c r="GA70" s="311"/>
      <c r="GB70" s="311"/>
      <c r="GC70" s="311"/>
      <c r="GD70" s="311"/>
      <c r="GE70" s="311"/>
      <c r="GF70" s="311"/>
      <c r="GG70" s="311"/>
      <c r="GH70" s="311"/>
      <c r="GI70" s="311"/>
      <c r="GJ70" s="311"/>
      <c r="GK70" s="311"/>
      <c r="GL70" s="311"/>
      <c r="GM70" s="311"/>
      <c r="GN70" s="311"/>
      <c r="GO70" s="311"/>
      <c r="GP70" s="311"/>
      <c r="GQ70" s="311"/>
      <c r="GR70" s="311"/>
      <c r="GS70" s="311"/>
      <c r="GT70" s="311"/>
      <c r="GU70" s="311"/>
      <c r="GV70" s="311"/>
      <c r="GW70" s="311"/>
      <c r="GX70" s="311"/>
      <c r="GY70" s="311"/>
      <c r="GZ70" s="311"/>
      <c r="HA70" s="311"/>
      <c r="HB70" s="311"/>
      <c r="HC70" s="311"/>
      <c r="HD70" s="311"/>
      <c r="HE70" s="311"/>
      <c r="HF70" s="311"/>
      <c r="HG70" s="311"/>
      <c r="HH70" s="311"/>
      <c r="HI70" s="311"/>
      <c r="HJ70" s="311"/>
      <c r="HK70" s="311"/>
      <c r="HL70" s="311"/>
      <c r="HM70" s="311"/>
      <c r="HN70" s="311"/>
      <c r="HO70" s="311"/>
      <c r="HP70" s="311"/>
      <c r="HQ70" s="311"/>
      <c r="HR70" s="311"/>
      <c r="HS70" s="311"/>
      <c r="HT70" s="311"/>
      <c r="HU70" s="311"/>
      <c r="HV70" s="311"/>
      <c r="HW70" s="311"/>
      <c r="HX70" s="311"/>
      <c r="HY70" s="311"/>
      <c r="HZ70" s="311"/>
      <c r="IA70" s="311"/>
      <c r="IB70" s="311"/>
      <c r="IC70" s="311"/>
      <c r="ID70" s="311"/>
      <c r="IE70" s="311"/>
      <c r="IF70" s="311"/>
      <c r="IG70" s="311"/>
      <c r="IH70" s="311"/>
      <c r="II70" s="311"/>
      <c r="IJ70" s="311"/>
      <c r="IK70" s="311"/>
      <c r="IL70" s="311"/>
      <c r="IM70" s="311"/>
      <c r="IN70" s="311"/>
      <c r="IO70" s="311"/>
      <c r="IP70" s="311"/>
      <c r="IQ70" s="311"/>
      <c r="IR70" s="311"/>
      <c r="IS70" s="311"/>
      <c r="IT70" s="311"/>
      <c r="IU70" s="311"/>
      <c r="IV70" s="311"/>
    </row>
    <row r="71" spans="1:256" s="324" customFormat="1" x14ac:dyDescent="0.25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  <c r="AK71" s="311"/>
      <c r="AL71" s="311"/>
      <c r="AM71" s="311"/>
      <c r="AN71" s="311"/>
      <c r="AO71" s="311"/>
      <c r="AP71" s="311"/>
      <c r="AQ71" s="311"/>
      <c r="AR71" s="311"/>
      <c r="AS71" s="311"/>
      <c r="AT71" s="311"/>
      <c r="AU71" s="311"/>
      <c r="AV71" s="311"/>
      <c r="AW71" s="311"/>
      <c r="AX71" s="311"/>
      <c r="AY71" s="311"/>
      <c r="AZ71" s="311"/>
      <c r="BA71" s="311"/>
      <c r="BB71" s="311"/>
      <c r="BC71" s="311"/>
      <c r="BD71" s="311"/>
      <c r="BE71" s="311"/>
      <c r="BF71" s="311"/>
      <c r="BG71" s="311"/>
      <c r="BH71" s="311"/>
      <c r="BI71" s="311"/>
      <c r="BJ71" s="311"/>
      <c r="BK71" s="311"/>
      <c r="BL71" s="311"/>
      <c r="BM71" s="311"/>
      <c r="BN71" s="311"/>
      <c r="BO71" s="311"/>
      <c r="BP71" s="311"/>
      <c r="BQ71" s="311"/>
      <c r="BR71" s="311"/>
      <c r="BS71" s="311"/>
      <c r="BT71" s="311"/>
      <c r="BU71" s="311"/>
      <c r="BV71" s="311"/>
      <c r="BW71" s="311"/>
      <c r="BX71" s="311"/>
      <c r="BY71" s="311"/>
      <c r="BZ71" s="311"/>
      <c r="CA71" s="311"/>
      <c r="CB71" s="311"/>
      <c r="CC71" s="311"/>
      <c r="CD71" s="311"/>
      <c r="CE71" s="311"/>
      <c r="CF71" s="311"/>
      <c r="CG71" s="311"/>
      <c r="CH71" s="311"/>
      <c r="CI71" s="311"/>
      <c r="CJ71" s="311"/>
      <c r="CK71" s="311"/>
      <c r="CL71" s="311"/>
      <c r="CM71" s="311"/>
      <c r="CN71" s="311"/>
      <c r="CO71" s="311"/>
      <c r="CP71" s="311"/>
      <c r="CQ71" s="311"/>
      <c r="CR71" s="311"/>
      <c r="CS71" s="311"/>
      <c r="CT71" s="311"/>
      <c r="CU71" s="311"/>
      <c r="CV71" s="311"/>
      <c r="CW71" s="311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1"/>
      <c r="DI71" s="311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1"/>
      <c r="DU71" s="311"/>
      <c r="DV71" s="311"/>
      <c r="DW71" s="311"/>
      <c r="DX71" s="311"/>
      <c r="DY71" s="311"/>
      <c r="DZ71" s="311"/>
      <c r="EA71" s="311"/>
      <c r="EB71" s="311"/>
      <c r="EC71" s="311"/>
      <c r="ED71" s="311"/>
      <c r="EE71" s="311"/>
      <c r="EF71" s="311"/>
      <c r="EG71" s="311"/>
      <c r="EH71" s="311"/>
      <c r="EI71" s="311"/>
      <c r="EJ71" s="311"/>
      <c r="EK71" s="311"/>
      <c r="EL71" s="311"/>
      <c r="EM71" s="311"/>
      <c r="EN71" s="311"/>
      <c r="EO71" s="311"/>
      <c r="EP71" s="311"/>
      <c r="EQ71" s="311"/>
      <c r="ER71" s="311"/>
      <c r="ES71" s="311"/>
      <c r="ET71" s="311"/>
      <c r="EU71" s="311"/>
      <c r="EV71" s="311"/>
      <c r="EW71" s="311"/>
      <c r="EX71" s="311"/>
      <c r="EY71" s="311"/>
      <c r="EZ71" s="311"/>
      <c r="FA71" s="311"/>
      <c r="FB71" s="311"/>
      <c r="FC71" s="311"/>
      <c r="FD71" s="311"/>
      <c r="FE71" s="311"/>
      <c r="FF71" s="311"/>
      <c r="FG71" s="311"/>
      <c r="FH71" s="311"/>
      <c r="FI71" s="311"/>
      <c r="FJ71" s="311"/>
      <c r="FK71" s="311"/>
      <c r="FL71" s="311"/>
      <c r="FM71" s="311"/>
      <c r="FN71" s="311"/>
      <c r="FO71" s="311"/>
      <c r="FP71" s="311"/>
      <c r="FQ71" s="311"/>
      <c r="FR71" s="311"/>
      <c r="FS71" s="311"/>
      <c r="FT71" s="311"/>
      <c r="FU71" s="311"/>
      <c r="FV71" s="311"/>
      <c r="FW71" s="311"/>
      <c r="FX71" s="311"/>
      <c r="FY71" s="311"/>
      <c r="FZ71" s="311"/>
      <c r="GA71" s="311"/>
      <c r="GB71" s="311"/>
      <c r="GC71" s="311"/>
      <c r="GD71" s="311"/>
      <c r="GE71" s="311"/>
      <c r="GF71" s="311"/>
      <c r="GG71" s="311"/>
      <c r="GH71" s="311"/>
      <c r="GI71" s="311"/>
      <c r="GJ71" s="311"/>
      <c r="GK71" s="311"/>
      <c r="GL71" s="311"/>
      <c r="GM71" s="311"/>
      <c r="GN71" s="311"/>
      <c r="GO71" s="311"/>
      <c r="GP71" s="311"/>
      <c r="GQ71" s="311"/>
      <c r="GR71" s="311"/>
      <c r="GS71" s="311"/>
      <c r="GT71" s="311"/>
      <c r="GU71" s="311"/>
      <c r="GV71" s="311"/>
      <c r="GW71" s="311"/>
      <c r="GX71" s="311"/>
      <c r="GY71" s="311"/>
      <c r="GZ71" s="311"/>
      <c r="HA71" s="311"/>
      <c r="HB71" s="311"/>
      <c r="HC71" s="311"/>
      <c r="HD71" s="311"/>
      <c r="HE71" s="311"/>
      <c r="HF71" s="311"/>
      <c r="HG71" s="311"/>
      <c r="HH71" s="311"/>
      <c r="HI71" s="311"/>
      <c r="HJ71" s="311"/>
      <c r="HK71" s="311"/>
      <c r="HL71" s="311"/>
      <c r="HM71" s="311"/>
      <c r="HN71" s="311"/>
      <c r="HO71" s="311"/>
      <c r="HP71" s="311"/>
      <c r="HQ71" s="311"/>
      <c r="HR71" s="311"/>
      <c r="HS71" s="311"/>
      <c r="HT71" s="311"/>
      <c r="HU71" s="311"/>
      <c r="HV71" s="311"/>
      <c r="HW71" s="311"/>
      <c r="HX71" s="311"/>
      <c r="HY71" s="311"/>
      <c r="HZ71" s="311"/>
      <c r="IA71" s="311"/>
      <c r="IB71" s="311"/>
      <c r="IC71" s="311"/>
      <c r="ID71" s="311"/>
      <c r="IE71" s="311"/>
      <c r="IF71" s="311"/>
      <c r="IG71" s="311"/>
      <c r="IH71" s="311"/>
      <c r="II71" s="311"/>
      <c r="IJ71" s="311"/>
      <c r="IK71" s="311"/>
      <c r="IL71" s="311"/>
      <c r="IM71" s="311"/>
      <c r="IN71" s="311"/>
      <c r="IO71" s="311"/>
      <c r="IP71" s="311"/>
      <c r="IQ71" s="311"/>
      <c r="IR71" s="311"/>
      <c r="IS71" s="311"/>
      <c r="IT71" s="311"/>
      <c r="IU71" s="311"/>
      <c r="IV71" s="311"/>
    </row>
    <row r="72" spans="1:256" s="324" customFormat="1" x14ac:dyDescent="0.25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11"/>
      <c r="HI72" s="311"/>
      <c r="HJ72" s="311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11"/>
      <c r="IA72" s="311"/>
      <c r="IB72" s="311"/>
      <c r="IC72" s="311"/>
      <c r="ID72" s="311"/>
      <c r="IE72" s="311"/>
      <c r="IF72" s="311"/>
      <c r="IG72" s="311"/>
      <c r="IH72" s="311"/>
      <c r="II72" s="311"/>
      <c r="IJ72" s="311"/>
      <c r="IK72" s="311"/>
      <c r="IL72" s="311"/>
      <c r="IM72" s="311"/>
      <c r="IN72" s="311"/>
      <c r="IO72" s="311"/>
      <c r="IP72" s="311"/>
      <c r="IQ72" s="311"/>
      <c r="IR72" s="311"/>
      <c r="IS72" s="311"/>
      <c r="IT72" s="311"/>
      <c r="IU72" s="311"/>
      <c r="IV72" s="311"/>
    </row>
    <row r="73" spans="1:256" s="324" customFormat="1" x14ac:dyDescent="0.25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1"/>
      <c r="AZ73" s="311"/>
      <c r="BA73" s="311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  <c r="BL73" s="311"/>
      <c r="BM73" s="311"/>
      <c r="BN73" s="311"/>
      <c r="BO73" s="311"/>
      <c r="BP73" s="311"/>
      <c r="BQ73" s="311"/>
      <c r="BR73" s="311"/>
      <c r="BS73" s="311"/>
      <c r="BT73" s="311"/>
      <c r="BU73" s="311"/>
      <c r="BV73" s="311"/>
      <c r="BW73" s="311"/>
      <c r="BX73" s="311"/>
      <c r="BY73" s="311"/>
      <c r="BZ73" s="311"/>
      <c r="CA73" s="311"/>
      <c r="CB73" s="311"/>
      <c r="CC73" s="311"/>
      <c r="CD73" s="311"/>
      <c r="CE73" s="311"/>
      <c r="CF73" s="311"/>
      <c r="CG73" s="311"/>
      <c r="CH73" s="311"/>
      <c r="CI73" s="311"/>
      <c r="CJ73" s="311"/>
      <c r="CK73" s="311"/>
      <c r="CL73" s="311"/>
      <c r="CM73" s="311"/>
      <c r="CN73" s="311"/>
      <c r="CO73" s="311"/>
      <c r="CP73" s="311"/>
      <c r="CQ73" s="311"/>
      <c r="CR73" s="311"/>
      <c r="CS73" s="311"/>
      <c r="CT73" s="311"/>
      <c r="CU73" s="311"/>
      <c r="CV73" s="311"/>
      <c r="CW73" s="311"/>
      <c r="CX73" s="311"/>
      <c r="CY73" s="311"/>
      <c r="CZ73" s="311"/>
      <c r="DA73" s="311"/>
      <c r="DB73" s="311"/>
      <c r="DC73" s="311"/>
      <c r="DD73" s="311"/>
      <c r="DE73" s="311"/>
      <c r="DF73" s="311"/>
      <c r="DG73" s="311"/>
      <c r="DH73" s="311"/>
      <c r="DI73" s="311"/>
      <c r="DJ73" s="311"/>
      <c r="DK73" s="311"/>
      <c r="DL73" s="311"/>
      <c r="DM73" s="311"/>
      <c r="DN73" s="311"/>
      <c r="DO73" s="311"/>
      <c r="DP73" s="311"/>
      <c r="DQ73" s="311"/>
      <c r="DR73" s="311"/>
      <c r="DS73" s="311"/>
      <c r="DT73" s="311"/>
      <c r="DU73" s="311"/>
      <c r="DV73" s="311"/>
      <c r="DW73" s="311"/>
      <c r="DX73" s="311"/>
      <c r="DY73" s="311"/>
      <c r="DZ73" s="311"/>
      <c r="EA73" s="311"/>
      <c r="EB73" s="311"/>
      <c r="EC73" s="311"/>
      <c r="ED73" s="311"/>
      <c r="EE73" s="311"/>
      <c r="EF73" s="311"/>
      <c r="EG73" s="311"/>
      <c r="EH73" s="311"/>
      <c r="EI73" s="311"/>
      <c r="EJ73" s="311"/>
      <c r="EK73" s="311"/>
      <c r="EL73" s="311"/>
      <c r="EM73" s="311"/>
      <c r="EN73" s="311"/>
      <c r="EO73" s="311"/>
      <c r="EP73" s="311"/>
      <c r="EQ73" s="311"/>
      <c r="ER73" s="311"/>
      <c r="ES73" s="311"/>
      <c r="ET73" s="311"/>
      <c r="EU73" s="311"/>
      <c r="EV73" s="311"/>
      <c r="EW73" s="311"/>
      <c r="EX73" s="311"/>
      <c r="EY73" s="311"/>
      <c r="EZ73" s="311"/>
      <c r="FA73" s="311"/>
      <c r="FB73" s="311"/>
      <c r="FC73" s="311"/>
      <c r="FD73" s="311"/>
      <c r="FE73" s="311"/>
      <c r="FF73" s="311"/>
      <c r="FG73" s="311"/>
      <c r="FH73" s="311"/>
      <c r="FI73" s="311"/>
      <c r="FJ73" s="311"/>
      <c r="FK73" s="311"/>
      <c r="FL73" s="311"/>
      <c r="FM73" s="311"/>
      <c r="FN73" s="311"/>
      <c r="FO73" s="311"/>
      <c r="FP73" s="311"/>
      <c r="FQ73" s="311"/>
      <c r="FR73" s="311"/>
      <c r="FS73" s="311"/>
      <c r="FT73" s="311"/>
      <c r="FU73" s="311"/>
      <c r="FV73" s="311"/>
      <c r="FW73" s="311"/>
      <c r="FX73" s="311"/>
      <c r="FY73" s="311"/>
      <c r="FZ73" s="311"/>
      <c r="GA73" s="311"/>
      <c r="GB73" s="311"/>
      <c r="GC73" s="311"/>
      <c r="GD73" s="311"/>
      <c r="GE73" s="311"/>
      <c r="GF73" s="311"/>
      <c r="GG73" s="311"/>
      <c r="GH73" s="311"/>
      <c r="GI73" s="311"/>
      <c r="GJ73" s="311"/>
      <c r="GK73" s="311"/>
      <c r="GL73" s="311"/>
      <c r="GM73" s="311"/>
      <c r="GN73" s="311"/>
      <c r="GO73" s="311"/>
      <c r="GP73" s="311"/>
      <c r="GQ73" s="311"/>
      <c r="GR73" s="311"/>
      <c r="GS73" s="311"/>
      <c r="GT73" s="311"/>
      <c r="GU73" s="311"/>
      <c r="GV73" s="311"/>
      <c r="GW73" s="311"/>
      <c r="GX73" s="311"/>
      <c r="GY73" s="311"/>
      <c r="GZ73" s="311"/>
      <c r="HA73" s="311"/>
      <c r="HB73" s="311"/>
      <c r="HC73" s="311"/>
      <c r="HD73" s="311"/>
      <c r="HE73" s="311"/>
      <c r="HF73" s="311"/>
      <c r="HG73" s="311"/>
      <c r="HH73" s="311"/>
      <c r="HI73" s="311"/>
      <c r="HJ73" s="311"/>
      <c r="HK73" s="311"/>
      <c r="HL73" s="311"/>
      <c r="HM73" s="311"/>
      <c r="HN73" s="311"/>
      <c r="HO73" s="311"/>
      <c r="HP73" s="311"/>
      <c r="HQ73" s="311"/>
      <c r="HR73" s="311"/>
      <c r="HS73" s="311"/>
      <c r="HT73" s="311"/>
      <c r="HU73" s="311"/>
      <c r="HV73" s="311"/>
      <c r="HW73" s="311"/>
      <c r="HX73" s="311"/>
      <c r="HY73" s="311"/>
      <c r="HZ73" s="311"/>
      <c r="IA73" s="311"/>
      <c r="IB73" s="311"/>
      <c r="IC73" s="311"/>
      <c r="ID73" s="311"/>
      <c r="IE73" s="311"/>
      <c r="IF73" s="311"/>
      <c r="IG73" s="311"/>
      <c r="IH73" s="311"/>
      <c r="II73" s="311"/>
      <c r="IJ73" s="311"/>
      <c r="IK73" s="311"/>
      <c r="IL73" s="311"/>
      <c r="IM73" s="311"/>
      <c r="IN73" s="311"/>
      <c r="IO73" s="311"/>
      <c r="IP73" s="311"/>
      <c r="IQ73" s="311"/>
      <c r="IR73" s="311"/>
      <c r="IS73" s="311"/>
      <c r="IT73" s="311"/>
      <c r="IU73" s="311"/>
      <c r="IV73" s="311"/>
    </row>
    <row r="74" spans="1:256" s="324" customFormat="1" x14ac:dyDescent="0.25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  <c r="AK74" s="311"/>
      <c r="AL74" s="311"/>
      <c r="AM74" s="311"/>
      <c r="AN74" s="311"/>
      <c r="AO74" s="311"/>
      <c r="AP74" s="311"/>
      <c r="AQ74" s="311"/>
      <c r="AR74" s="311"/>
      <c r="AS74" s="311"/>
      <c r="AT74" s="311"/>
      <c r="AU74" s="311"/>
      <c r="AV74" s="311"/>
      <c r="AW74" s="311"/>
      <c r="AX74" s="311"/>
      <c r="AY74" s="311"/>
      <c r="AZ74" s="311"/>
      <c r="BA74" s="311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1"/>
      <c r="BM74" s="311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1"/>
      <c r="BY74" s="311"/>
      <c r="BZ74" s="311"/>
      <c r="CA74" s="311"/>
      <c r="CB74" s="311"/>
      <c r="CC74" s="311"/>
      <c r="CD74" s="311"/>
      <c r="CE74" s="311"/>
      <c r="CF74" s="311"/>
      <c r="CG74" s="311"/>
      <c r="CH74" s="311"/>
      <c r="CI74" s="311"/>
      <c r="CJ74" s="311"/>
      <c r="CK74" s="311"/>
      <c r="CL74" s="311"/>
      <c r="CM74" s="311"/>
      <c r="CN74" s="311"/>
      <c r="CO74" s="311"/>
      <c r="CP74" s="311"/>
      <c r="CQ74" s="311"/>
      <c r="CR74" s="311"/>
      <c r="CS74" s="311"/>
      <c r="CT74" s="311"/>
      <c r="CU74" s="311"/>
      <c r="CV74" s="311"/>
      <c r="CW74" s="311"/>
      <c r="CX74" s="311"/>
      <c r="CY74" s="311"/>
      <c r="CZ74" s="311"/>
      <c r="DA74" s="311"/>
      <c r="DB74" s="311"/>
      <c r="DC74" s="311"/>
      <c r="DD74" s="311"/>
      <c r="DE74" s="311"/>
      <c r="DF74" s="311"/>
      <c r="DG74" s="311"/>
      <c r="DH74" s="311"/>
      <c r="DI74" s="311"/>
      <c r="DJ74" s="311"/>
      <c r="DK74" s="311"/>
      <c r="DL74" s="311"/>
      <c r="DM74" s="311"/>
      <c r="DN74" s="311"/>
      <c r="DO74" s="311"/>
      <c r="DP74" s="311"/>
      <c r="DQ74" s="311"/>
      <c r="DR74" s="311"/>
      <c r="DS74" s="311"/>
      <c r="DT74" s="311"/>
      <c r="DU74" s="311"/>
      <c r="DV74" s="311"/>
      <c r="DW74" s="311"/>
      <c r="DX74" s="311"/>
      <c r="DY74" s="311"/>
      <c r="DZ74" s="311"/>
      <c r="EA74" s="311"/>
      <c r="EB74" s="311"/>
      <c r="EC74" s="311"/>
      <c r="ED74" s="311"/>
      <c r="EE74" s="311"/>
      <c r="EF74" s="311"/>
      <c r="EG74" s="311"/>
      <c r="EH74" s="311"/>
      <c r="EI74" s="311"/>
      <c r="EJ74" s="311"/>
      <c r="EK74" s="311"/>
      <c r="EL74" s="311"/>
      <c r="EM74" s="311"/>
      <c r="EN74" s="311"/>
      <c r="EO74" s="311"/>
      <c r="EP74" s="311"/>
      <c r="EQ74" s="311"/>
      <c r="ER74" s="311"/>
      <c r="ES74" s="311"/>
      <c r="ET74" s="311"/>
      <c r="EU74" s="311"/>
      <c r="EV74" s="311"/>
      <c r="EW74" s="311"/>
      <c r="EX74" s="311"/>
      <c r="EY74" s="311"/>
      <c r="EZ74" s="311"/>
      <c r="FA74" s="311"/>
      <c r="FB74" s="311"/>
      <c r="FC74" s="311"/>
      <c r="FD74" s="311"/>
      <c r="FE74" s="311"/>
      <c r="FF74" s="311"/>
      <c r="FG74" s="311"/>
      <c r="FH74" s="311"/>
      <c r="FI74" s="311"/>
      <c r="FJ74" s="311"/>
      <c r="FK74" s="311"/>
      <c r="FL74" s="311"/>
      <c r="FM74" s="311"/>
      <c r="FN74" s="311"/>
      <c r="FO74" s="311"/>
      <c r="FP74" s="311"/>
      <c r="FQ74" s="311"/>
      <c r="FR74" s="311"/>
      <c r="FS74" s="311"/>
      <c r="FT74" s="311"/>
      <c r="FU74" s="311"/>
      <c r="FV74" s="311"/>
      <c r="FW74" s="311"/>
      <c r="FX74" s="311"/>
      <c r="FY74" s="311"/>
      <c r="FZ74" s="311"/>
      <c r="GA74" s="311"/>
      <c r="GB74" s="311"/>
      <c r="GC74" s="311"/>
      <c r="GD74" s="311"/>
      <c r="GE74" s="311"/>
      <c r="GF74" s="311"/>
      <c r="GG74" s="311"/>
      <c r="GH74" s="311"/>
      <c r="GI74" s="311"/>
      <c r="GJ74" s="311"/>
      <c r="GK74" s="311"/>
      <c r="GL74" s="311"/>
      <c r="GM74" s="311"/>
      <c r="GN74" s="311"/>
      <c r="GO74" s="311"/>
      <c r="GP74" s="311"/>
      <c r="GQ74" s="311"/>
      <c r="GR74" s="311"/>
      <c r="GS74" s="311"/>
      <c r="GT74" s="311"/>
      <c r="GU74" s="311"/>
      <c r="GV74" s="311"/>
      <c r="GW74" s="311"/>
      <c r="GX74" s="311"/>
      <c r="GY74" s="311"/>
      <c r="GZ74" s="311"/>
      <c r="HA74" s="311"/>
      <c r="HB74" s="311"/>
      <c r="HC74" s="311"/>
      <c r="HD74" s="311"/>
      <c r="HE74" s="311"/>
      <c r="HF74" s="311"/>
      <c r="HG74" s="311"/>
      <c r="HH74" s="311"/>
      <c r="HI74" s="311"/>
      <c r="HJ74" s="311"/>
      <c r="HK74" s="311"/>
      <c r="HL74" s="311"/>
      <c r="HM74" s="311"/>
      <c r="HN74" s="311"/>
      <c r="HO74" s="311"/>
      <c r="HP74" s="311"/>
      <c r="HQ74" s="311"/>
      <c r="HR74" s="311"/>
      <c r="HS74" s="311"/>
      <c r="HT74" s="311"/>
      <c r="HU74" s="311"/>
      <c r="HV74" s="311"/>
      <c r="HW74" s="311"/>
      <c r="HX74" s="311"/>
      <c r="HY74" s="311"/>
      <c r="HZ74" s="311"/>
      <c r="IA74" s="311"/>
      <c r="IB74" s="311"/>
      <c r="IC74" s="311"/>
      <c r="ID74" s="311"/>
      <c r="IE74" s="311"/>
      <c r="IF74" s="311"/>
      <c r="IG74" s="311"/>
      <c r="IH74" s="311"/>
      <c r="II74" s="311"/>
      <c r="IJ74" s="311"/>
      <c r="IK74" s="311"/>
      <c r="IL74" s="311"/>
      <c r="IM74" s="311"/>
      <c r="IN74" s="311"/>
      <c r="IO74" s="311"/>
      <c r="IP74" s="311"/>
      <c r="IQ74" s="311"/>
      <c r="IR74" s="311"/>
      <c r="IS74" s="311"/>
      <c r="IT74" s="311"/>
      <c r="IU74" s="311"/>
      <c r="IV74" s="311"/>
    </row>
    <row r="75" spans="1:256" s="324" customFormat="1" x14ac:dyDescent="0.25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11"/>
      <c r="Z75" s="311"/>
      <c r="AA75" s="311"/>
      <c r="AB75" s="311"/>
      <c r="AC75" s="311"/>
      <c r="AD75" s="311"/>
      <c r="AE75" s="311"/>
      <c r="AF75" s="311"/>
      <c r="AG75" s="311"/>
      <c r="AH75" s="311"/>
      <c r="AI75" s="311"/>
      <c r="AJ75" s="311"/>
      <c r="AK75" s="311"/>
      <c r="AL75" s="311"/>
      <c r="AM75" s="311"/>
      <c r="AN75" s="311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1"/>
      <c r="AZ75" s="311"/>
      <c r="BA75" s="311"/>
      <c r="BB75" s="311"/>
      <c r="BC75" s="311"/>
      <c r="BD75" s="311"/>
      <c r="BE75" s="311"/>
      <c r="BF75" s="311"/>
      <c r="BG75" s="311"/>
      <c r="BH75" s="311"/>
      <c r="BI75" s="311"/>
      <c r="BJ75" s="311"/>
      <c r="BK75" s="311"/>
      <c r="BL75" s="311"/>
      <c r="BM75" s="311"/>
      <c r="BN75" s="311"/>
      <c r="BO75" s="311"/>
      <c r="BP75" s="311"/>
      <c r="BQ75" s="311"/>
      <c r="BR75" s="311"/>
      <c r="BS75" s="311"/>
      <c r="BT75" s="311"/>
      <c r="BU75" s="311"/>
      <c r="BV75" s="311"/>
      <c r="BW75" s="311"/>
      <c r="BX75" s="311"/>
      <c r="BY75" s="311"/>
      <c r="BZ75" s="311"/>
      <c r="CA75" s="311"/>
      <c r="CB75" s="311"/>
      <c r="CC75" s="311"/>
      <c r="CD75" s="311"/>
      <c r="CE75" s="311"/>
      <c r="CF75" s="311"/>
      <c r="CG75" s="311"/>
      <c r="CH75" s="311"/>
      <c r="CI75" s="311"/>
      <c r="CJ75" s="311"/>
      <c r="CK75" s="311"/>
      <c r="CL75" s="311"/>
      <c r="CM75" s="311"/>
      <c r="CN75" s="311"/>
      <c r="CO75" s="311"/>
      <c r="CP75" s="311"/>
      <c r="CQ75" s="311"/>
      <c r="CR75" s="311"/>
      <c r="CS75" s="311"/>
      <c r="CT75" s="311"/>
      <c r="CU75" s="311"/>
      <c r="CV75" s="311"/>
      <c r="CW75" s="311"/>
      <c r="CX75" s="311"/>
      <c r="CY75" s="311"/>
      <c r="CZ75" s="311"/>
      <c r="DA75" s="311"/>
      <c r="DB75" s="311"/>
      <c r="DC75" s="311"/>
      <c r="DD75" s="311"/>
      <c r="DE75" s="311"/>
      <c r="DF75" s="311"/>
      <c r="DG75" s="311"/>
      <c r="DH75" s="311"/>
      <c r="DI75" s="311"/>
      <c r="DJ75" s="311"/>
      <c r="DK75" s="311"/>
      <c r="DL75" s="311"/>
      <c r="DM75" s="311"/>
      <c r="DN75" s="311"/>
      <c r="DO75" s="311"/>
      <c r="DP75" s="311"/>
      <c r="DQ75" s="311"/>
      <c r="DR75" s="311"/>
      <c r="DS75" s="311"/>
      <c r="DT75" s="311"/>
      <c r="DU75" s="311"/>
      <c r="DV75" s="311"/>
      <c r="DW75" s="311"/>
      <c r="DX75" s="311"/>
      <c r="DY75" s="311"/>
      <c r="DZ75" s="311"/>
      <c r="EA75" s="311"/>
      <c r="EB75" s="311"/>
      <c r="EC75" s="311"/>
      <c r="ED75" s="311"/>
      <c r="EE75" s="311"/>
      <c r="EF75" s="311"/>
      <c r="EG75" s="311"/>
      <c r="EH75" s="311"/>
      <c r="EI75" s="311"/>
      <c r="EJ75" s="311"/>
      <c r="EK75" s="311"/>
      <c r="EL75" s="311"/>
      <c r="EM75" s="311"/>
      <c r="EN75" s="311"/>
      <c r="EO75" s="311"/>
      <c r="EP75" s="311"/>
      <c r="EQ75" s="311"/>
      <c r="ER75" s="311"/>
      <c r="ES75" s="311"/>
      <c r="ET75" s="311"/>
      <c r="EU75" s="311"/>
      <c r="EV75" s="311"/>
      <c r="EW75" s="311"/>
      <c r="EX75" s="311"/>
      <c r="EY75" s="311"/>
      <c r="EZ75" s="311"/>
      <c r="FA75" s="311"/>
      <c r="FB75" s="311"/>
      <c r="FC75" s="311"/>
      <c r="FD75" s="311"/>
      <c r="FE75" s="311"/>
      <c r="FF75" s="311"/>
      <c r="FG75" s="311"/>
      <c r="FH75" s="311"/>
      <c r="FI75" s="311"/>
      <c r="FJ75" s="311"/>
      <c r="FK75" s="311"/>
      <c r="FL75" s="311"/>
      <c r="FM75" s="311"/>
      <c r="FN75" s="311"/>
      <c r="FO75" s="311"/>
      <c r="FP75" s="311"/>
      <c r="FQ75" s="311"/>
      <c r="FR75" s="311"/>
      <c r="FS75" s="311"/>
      <c r="FT75" s="311"/>
      <c r="FU75" s="311"/>
      <c r="FV75" s="311"/>
      <c r="FW75" s="311"/>
      <c r="FX75" s="311"/>
      <c r="FY75" s="311"/>
      <c r="FZ75" s="311"/>
      <c r="GA75" s="311"/>
      <c r="GB75" s="311"/>
      <c r="GC75" s="311"/>
      <c r="GD75" s="311"/>
      <c r="GE75" s="311"/>
      <c r="GF75" s="311"/>
      <c r="GG75" s="311"/>
      <c r="GH75" s="311"/>
      <c r="GI75" s="311"/>
      <c r="GJ75" s="311"/>
      <c r="GK75" s="311"/>
      <c r="GL75" s="311"/>
      <c r="GM75" s="311"/>
      <c r="GN75" s="311"/>
      <c r="GO75" s="311"/>
      <c r="GP75" s="311"/>
      <c r="GQ75" s="311"/>
      <c r="GR75" s="311"/>
      <c r="GS75" s="311"/>
      <c r="GT75" s="311"/>
      <c r="GU75" s="311"/>
      <c r="GV75" s="311"/>
      <c r="GW75" s="311"/>
      <c r="GX75" s="311"/>
      <c r="GY75" s="311"/>
      <c r="GZ75" s="311"/>
      <c r="HA75" s="311"/>
      <c r="HB75" s="311"/>
      <c r="HC75" s="311"/>
      <c r="HD75" s="311"/>
      <c r="HE75" s="311"/>
      <c r="HF75" s="311"/>
      <c r="HG75" s="311"/>
      <c r="HH75" s="311"/>
      <c r="HI75" s="311"/>
      <c r="HJ75" s="311"/>
      <c r="HK75" s="311"/>
      <c r="HL75" s="311"/>
      <c r="HM75" s="311"/>
      <c r="HN75" s="311"/>
      <c r="HO75" s="311"/>
      <c r="HP75" s="311"/>
      <c r="HQ75" s="311"/>
      <c r="HR75" s="311"/>
      <c r="HS75" s="311"/>
      <c r="HT75" s="311"/>
      <c r="HU75" s="311"/>
      <c r="HV75" s="311"/>
      <c r="HW75" s="311"/>
      <c r="HX75" s="311"/>
      <c r="HY75" s="311"/>
      <c r="HZ75" s="311"/>
      <c r="IA75" s="311"/>
      <c r="IB75" s="311"/>
      <c r="IC75" s="311"/>
      <c r="ID75" s="311"/>
      <c r="IE75" s="311"/>
      <c r="IF75" s="311"/>
      <c r="IG75" s="311"/>
      <c r="IH75" s="311"/>
      <c r="II75" s="311"/>
      <c r="IJ75" s="311"/>
      <c r="IK75" s="311"/>
      <c r="IL75" s="311"/>
      <c r="IM75" s="311"/>
      <c r="IN75" s="311"/>
      <c r="IO75" s="311"/>
      <c r="IP75" s="311"/>
      <c r="IQ75" s="311"/>
      <c r="IR75" s="311"/>
      <c r="IS75" s="311"/>
      <c r="IT75" s="311"/>
      <c r="IU75" s="311"/>
      <c r="IV75" s="311"/>
    </row>
    <row r="76" spans="1:256" s="324" customFormat="1" x14ac:dyDescent="0.25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  <c r="O76" s="311"/>
      <c r="P76" s="311"/>
      <c r="Q76" s="311"/>
      <c r="R76" s="311"/>
      <c r="S76" s="311"/>
      <c r="T76" s="311"/>
      <c r="U76" s="311"/>
      <c r="V76" s="311"/>
      <c r="W76" s="311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311"/>
      <c r="AI76" s="311"/>
      <c r="AJ76" s="311"/>
      <c r="AK76" s="311"/>
      <c r="AL76" s="311"/>
      <c r="AM76" s="311"/>
      <c r="AN76" s="311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1"/>
      <c r="AZ76" s="311"/>
      <c r="BA76" s="311"/>
      <c r="BB76" s="311"/>
      <c r="BC76" s="311"/>
      <c r="BD76" s="311"/>
      <c r="BE76" s="311"/>
      <c r="BF76" s="311"/>
      <c r="BG76" s="311"/>
      <c r="BH76" s="311"/>
      <c r="BI76" s="311"/>
      <c r="BJ76" s="311"/>
      <c r="BK76" s="311"/>
      <c r="BL76" s="311"/>
      <c r="BM76" s="311"/>
      <c r="BN76" s="311"/>
      <c r="BO76" s="311"/>
      <c r="BP76" s="311"/>
      <c r="BQ76" s="311"/>
      <c r="BR76" s="311"/>
      <c r="BS76" s="311"/>
      <c r="BT76" s="311"/>
      <c r="BU76" s="311"/>
      <c r="BV76" s="311"/>
      <c r="BW76" s="311"/>
      <c r="BX76" s="311"/>
      <c r="BY76" s="311"/>
      <c r="BZ76" s="311"/>
      <c r="CA76" s="311"/>
      <c r="CB76" s="311"/>
      <c r="CC76" s="311"/>
      <c r="CD76" s="311"/>
      <c r="CE76" s="311"/>
      <c r="CF76" s="311"/>
      <c r="CG76" s="311"/>
      <c r="CH76" s="311"/>
      <c r="CI76" s="311"/>
      <c r="CJ76" s="311"/>
      <c r="CK76" s="311"/>
      <c r="CL76" s="311"/>
      <c r="CM76" s="311"/>
      <c r="CN76" s="311"/>
      <c r="CO76" s="311"/>
      <c r="CP76" s="311"/>
      <c r="CQ76" s="311"/>
      <c r="CR76" s="311"/>
      <c r="CS76" s="311"/>
      <c r="CT76" s="311"/>
      <c r="CU76" s="311"/>
      <c r="CV76" s="311"/>
      <c r="CW76" s="311"/>
      <c r="CX76" s="311"/>
      <c r="CY76" s="311"/>
      <c r="CZ76" s="311"/>
      <c r="DA76" s="311"/>
      <c r="DB76" s="311"/>
      <c r="DC76" s="311"/>
      <c r="DD76" s="311"/>
      <c r="DE76" s="311"/>
      <c r="DF76" s="311"/>
      <c r="DG76" s="311"/>
      <c r="DH76" s="311"/>
      <c r="DI76" s="311"/>
      <c r="DJ76" s="311"/>
      <c r="DK76" s="311"/>
      <c r="DL76" s="311"/>
      <c r="DM76" s="311"/>
      <c r="DN76" s="311"/>
      <c r="DO76" s="311"/>
      <c r="DP76" s="311"/>
      <c r="DQ76" s="311"/>
      <c r="DR76" s="311"/>
      <c r="DS76" s="311"/>
      <c r="DT76" s="311"/>
      <c r="DU76" s="311"/>
      <c r="DV76" s="311"/>
      <c r="DW76" s="311"/>
      <c r="DX76" s="311"/>
      <c r="DY76" s="311"/>
      <c r="DZ76" s="311"/>
      <c r="EA76" s="311"/>
      <c r="EB76" s="311"/>
      <c r="EC76" s="311"/>
      <c r="ED76" s="311"/>
      <c r="EE76" s="311"/>
      <c r="EF76" s="311"/>
      <c r="EG76" s="311"/>
      <c r="EH76" s="311"/>
      <c r="EI76" s="311"/>
      <c r="EJ76" s="311"/>
      <c r="EK76" s="311"/>
      <c r="EL76" s="311"/>
      <c r="EM76" s="311"/>
      <c r="EN76" s="311"/>
      <c r="EO76" s="311"/>
      <c r="EP76" s="311"/>
      <c r="EQ76" s="311"/>
      <c r="ER76" s="311"/>
      <c r="ES76" s="311"/>
      <c r="ET76" s="311"/>
      <c r="EU76" s="311"/>
      <c r="EV76" s="311"/>
      <c r="EW76" s="311"/>
      <c r="EX76" s="311"/>
      <c r="EY76" s="311"/>
      <c r="EZ76" s="311"/>
      <c r="FA76" s="311"/>
      <c r="FB76" s="311"/>
      <c r="FC76" s="311"/>
      <c r="FD76" s="311"/>
      <c r="FE76" s="311"/>
      <c r="FF76" s="311"/>
      <c r="FG76" s="311"/>
      <c r="FH76" s="311"/>
      <c r="FI76" s="311"/>
      <c r="FJ76" s="311"/>
      <c r="FK76" s="311"/>
      <c r="FL76" s="311"/>
      <c r="FM76" s="311"/>
      <c r="FN76" s="311"/>
      <c r="FO76" s="311"/>
      <c r="FP76" s="311"/>
      <c r="FQ76" s="311"/>
      <c r="FR76" s="311"/>
      <c r="FS76" s="311"/>
      <c r="FT76" s="311"/>
      <c r="FU76" s="311"/>
      <c r="FV76" s="311"/>
      <c r="FW76" s="311"/>
      <c r="FX76" s="311"/>
      <c r="FY76" s="311"/>
      <c r="FZ76" s="311"/>
      <c r="GA76" s="311"/>
      <c r="GB76" s="311"/>
      <c r="GC76" s="311"/>
      <c r="GD76" s="311"/>
      <c r="GE76" s="311"/>
      <c r="GF76" s="311"/>
      <c r="GG76" s="311"/>
      <c r="GH76" s="311"/>
      <c r="GI76" s="311"/>
      <c r="GJ76" s="311"/>
      <c r="GK76" s="311"/>
      <c r="GL76" s="311"/>
      <c r="GM76" s="311"/>
      <c r="GN76" s="311"/>
      <c r="GO76" s="311"/>
      <c r="GP76" s="311"/>
      <c r="GQ76" s="311"/>
      <c r="GR76" s="311"/>
      <c r="GS76" s="311"/>
      <c r="GT76" s="311"/>
      <c r="GU76" s="311"/>
      <c r="GV76" s="311"/>
      <c r="GW76" s="311"/>
      <c r="GX76" s="311"/>
      <c r="GY76" s="311"/>
      <c r="GZ76" s="311"/>
      <c r="HA76" s="311"/>
      <c r="HB76" s="311"/>
      <c r="HC76" s="311"/>
      <c r="HD76" s="311"/>
      <c r="HE76" s="311"/>
      <c r="HF76" s="311"/>
      <c r="HG76" s="311"/>
      <c r="HH76" s="311"/>
      <c r="HI76" s="311"/>
      <c r="HJ76" s="311"/>
      <c r="HK76" s="311"/>
      <c r="HL76" s="311"/>
      <c r="HM76" s="311"/>
      <c r="HN76" s="311"/>
      <c r="HO76" s="311"/>
      <c r="HP76" s="311"/>
      <c r="HQ76" s="311"/>
      <c r="HR76" s="311"/>
      <c r="HS76" s="311"/>
      <c r="HT76" s="311"/>
      <c r="HU76" s="311"/>
      <c r="HV76" s="311"/>
      <c r="HW76" s="311"/>
      <c r="HX76" s="311"/>
      <c r="HY76" s="311"/>
      <c r="HZ76" s="311"/>
      <c r="IA76" s="311"/>
      <c r="IB76" s="311"/>
      <c r="IC76" s="311"/>
      <c r="ID76" s="311"/>
      <c r="IE76" s="311"/>
      <c r="IF76" s="311"/>
      <c r="IG76" s="311"/>
      <c r="IH76" s="311"/>
      <c r="II76" s="311"/>
      <c r="IJ76" s="311"/>
      <c r="IK76" s="311"/>
      <c r="IL76" s="311"/>
      <c r="IM76" s="311"/>
      <c r="IN76" s="311"/>
      <c r="IO76" s="311"/>
      <c r="IP76" s="311"/>
      <c r="IQ76" s="311"/>
      <c r="IR76" s="311"/>
      <c r="IS76" s="311"/>
      <c r="IT76" s="311"/>
      <c r="IU76" s="311"/>
      <c r="IV76" s="311"/>
    </row>
    <row r="77" spans="1:256" s="324" customFormat="1" x14ac:dyDescent="0.25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11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11"/>
      <c r="IC77" s="311"/>
      <c r="ID77" s="311"/>
      <c r="IE77" s="311"/>
      <c r="IF77" s="311"/>
      <c r="IG77" s="311"/>
      <c r="IH77" s="311"/>
      <c r="II77" s="311"/>
      <c r="IJ77" s="311"/>
      <c r="IK77" s="311"/>
      <c r="IL77" s="311"/>
      <c r="IM77" s="311"/>
      <c r="IN77" s="311"/>
      <c r="IO77" s="311"/>
      <c r="IP77" s="311"/>
      <c r="IQ77" s="311"/>
      <c r="IR77" s="311"/>
      <c r="IS77" s="311"/>
      <c r="IT77" s="311"/>
      <c r="IU77" s="311"/>
      <c r="IV77" s="311"/>
    </row>
    <row r="78" spans="1:256" s="324" customFormat="1" x14ac:dyDescent="0.25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11"/>
      <c r="Z78" s="311"/>
      <c r="AA78" s="311"/>
      <c r="AB78" s="311"/>
      <c r="AC78" s="311"/>
      <c r="AD78" s="311"/>
      <c r="AE78" s="311"/>
      <c r="AF78" s="311"/>
      <c r="AG78" s="311"/>
      <c r="AH78" s="311"/>
      <c r="AI78" s="311"/>
      <c r="AJ78" s="311"/>
      <c r="AK78" s="311"/>
      <c r="AL78" s="311"/>
      <c r="AM78" s="311"/>
      <c r="AN78" s="311"/>
      <c r="AO78" s="311"/>
      <c r="AP78" s="311"/>
      <c r="AQ78" s="311"/>
      <c r="AR78" s="311"/>
      <c r="AS78" s="311"/>
      <c r="AT78" s="311"/>
      <c r="AU78" s="311"/>
      <c r="AV78" s="311"/>
      <c r="AW78" s="311"/>
      <c r="AX78" s="311"/>
      <c r="AY78" s="311"/>
      <c r="AZ78" s="311"/>
      <c r="BA78" s="311"/>
      <c r="BB78" s="311"/>
      <c r="BC78" s="311"/>
      <c r="BD78" s="311"/>
      <c r="BE78" s="311"/>
      <c r="BF78" s="311"/>
      <c r="BG78" s="311"/>
      <c r="BH78" s="311"/>
      <c r="BI78" s="311"/>
      <c r="BJ78" s="311"/>
      <c r="BK78" s="311"/>
      <c r="BL78" s="311"/>
      <c r="BM78" s="311"/>
      <c r="BN78" s="311"/>
      <c r="BO78" s="311"/>
      <c r="BP78" s="311"/>
      <c r="BQ78" s="311"/>
      <c r="BR78" s="311"/>
      <c r="BS78" s="311"/>
      <c r="BT78" s="311"/>
      <c r="BU78" s="311"/>
      <c r="BV78" s="311"/>
      <c r="BW78" s="311"/>
      <c r="BX78" s="311"/>
      <c r="BY78" s="311"/>
      <c r="BZ78" s="311"/>
      <c r="CA78" s="311"/>
      <c r="CB78" s="311"/>
      <c r="CC78" s="311"/>
      <c r="CD78" s="311"/>
      <c r="CE78" s="311"/>
      <c r="CF78" s="311"/>
      <c r="CG78" s="311"/>
      <c r="CH78" s="311"/>
      <c r="CI78" s="311"/>
      <c r="CJ78" s="311"/>
      <c r="CK78" s="311"/>
      <c r="CL78" s="311"/>
      <c r="CM78" s="311"/>
      <c r="CN78" s="311"/>
      <c r="CO78" s="311"/>
      <c r="CP78" s="311"/>
      <c r="CQ78" s="311"/>
      <c r="CR78" s="311"/>
      <c r="CS78" s="311"/>
      <c r="CT78" s="311"/>
      <c r="CU78" s="311"/>
      <c r="CV78" s="311"/>
      <c r="CW78" s="311"/>
      <c r="CX78" s="311"/>
      <c r="CY78" s="311"/>
      <c r="CZ78" s="311"/>
      <c r="DA78" s="311"/>
      <c r="DB78" s="311"/>
      <c r="DC78" s="311"/>
      <c r="DD78" s="311"/>
      <c r="DE78" s="311"/>
      <c r="DF78" s="311"/>
      <c r="DG78" s="311"/>
      <c r="DH78" s="311"/>
      <c r="DI78" s="311"/>
      <c r="DJ78" s="311"/>
      <c r="DK78" s="311"/>
      <c r="DL78" s="311"/>
      <c r="DM78" s="311"/>
      <c r="DN78" s="311"/>
      <c r="DO78" s="311"/>
      <c r="DP78" s="311"/>
      <c r="DQ78" s="311"/>
      <c r="DR78" s="311"/>
      <c r="DS78" s="311"/>
      <c r="DT78" s="311"/>
      <c r="DU78" s="311"/>
      <c r="DV78" s="311"/>
      <c r="DW78" s="311"/>
      <c r="DX78" s="311"/>
      <c r="DY78" s="311"/>
      <c r="DZ78" s="311"/>
      <c r="EA78" s="311"/>
      <c r="EB78" s="311"/>
      <c r="EC78" s="311"/>
      <c r="ED78" s="311"/>
      <c r="EE78" s="311"/>
      <c r="EF78" s="311"/>
      <c r="EG78" s="311"/>
      <c r="EH78" s="311"/>
      <c r="EI78" s="311"/>
      <c r="EJ78" s="311"/>
      <c r="EK78" s="311"/>
      <c r="EL78" s="311"/>
      <c r="EM78" s="311"/>
      <c r="EN78" s="311"/>
      <c r="EO78" s="311"/>
      <c r="EP78" s="311"/>
      <c r="EQ78" s="311"/>
      <c r="ER78" s="311"/>
      <c r="ES78" s="311"/>
      <c r="ET78" s="311"/>
      <c r="EU78" s="311"/>
      <c r="EV78" s="311"/>
      <c r="EW78" s="311"/>
      <c r="EX78" s="311"/>
      <c r="EY78" s="311"/>
      <c r="EZ78" s="311"/>
      <c r="FA78" s="311"/>
      <c r="FB78" s="311"/>
      <c r="FC78" s="311"/>
      <c r="FD78" s="311"/>
      <c r="FE78" s="311"/>
      <c r="FF78" s="311"/>
      <c r="FG78" s="311"/>
      <c r="FH78" s="311"/>
      <c r="FI78" s="311"/>
      <c r="FJ78" s="311"/>
      <c r="FK78" s="311"/>
      <c r="FL78" s="311"/>
      <c r="FM78" s="311"/>
      <c r="FN78" s="311"/>
      <c r="FO78" s="311"/>
      <c r="FP78" s="311"/>
      <c r="FQ78" s="311"/>
      <c r="FR78" s="311"/>
      <c r="FS78" s="311"/>
      <c r="FT78" s="311"/>
      <c r="FU78" s="311"/>
      <c r="FV78" s="311"/>
      <c r="FW78" s="311"/>
      <c r="FX78" s="311"/>
      <c r="FY78" s="311"/>
      <c r="FZ78" s="311"/>
      <c r="GA78" s="311"/>
      <c r="GB78" s="311"/>
      <c r="GC78" s="311"/>
      <c r="GD78" s="311"/>
      <c r="GE78" s="311"/>
      <c r="GF78" s="311"/>
      <c r="GG78" s="311"/>
      <c r="GH78" s="311"/>
      <c r="GI78" s="311"/>
      <c r="GJ78" s="311"/>
      <c r="GK78" s="311"/>
      <c r="GL78" s="311"/>
      <c r="GM78" s="311"/>
      <c r="GN78" s="311"/>
      <c r="GO78" s="311"/>
      <c r="GP78" s="311"/>
      <c r="GQ78" s="311"/>
      <c r="GR78" s="311"/>
      <c r="GS78" s="311"/>
      <c r="GT78" s="311"/>
      <c r="GU78" s="311"/>
      <c r="GV78" s="311"/>
      <c r="GW78" s="311"/>
      <c r="GX78" s="311"/>
      <c r="GY78" s="311"/>
      <c r="GZ78" s="311"/>
      <c r="HA78" s="311"/>
      <c r="HB78" s="311"/>
      <c r="HC78" s="311"/>
      <c r="HD78" s="311"/>
      <c r="HE78" s="311"/>
      <c r="HF78" s="311"/>
      <c r="HG78" s="311"/>
      <c r="HH78" s="311"/>
      <c r="HI78" s="311"/>
      <c r="HJ78" s="311"/>
      <c r="HK78" s="311"/>
      <c r="HL78" s="311"/>
      <c r="HM78" s="311"/>
      <c r="HN78" s="311"/>
      <c r="HO78" s="311"/>
      <c r="HP78" s="311"/>
      <c r="HQ78" s="311"/>
      <c r="HR78" s="311"/>
      <c r="HS78" s="311"/>
      <c r="HT78" s="311"/>
      <c r="HU78" s="311"/>
      <c r="HV78" s="311"/>
      <c r="HW78" s="311"/>
      <c r="HX78" s="311"/>
      <c r="HY78" s="311"/>
      <c r="HZ78" s="311"/>
      <c r="IA78" s="311"/>
      <c r="IB78" s="311"/>
      <c r="IC78" s="311"/>
      <c r="ID78" s="311"/>
      <c r="IE78" s="311"/>
      <c r="IF78" s="311"/>
      <c r="IG78" s="311"/>
      <c r="IH78" s="311"/>
      <c r="II78" s="311"/>
      <c r="IJ78" s="311"/>
      <c r="IK78" s="311"/>
      <c r="IL78" s="311"/>
      <c r="IM78" s="311"/>
      <c r="IN78" s="311"/>
      <c r="IO78" s="311"/>
      <c r="IP78" s="311"/>
      <c r="IQ78" s="311"/>
      <c r="IR78" s="311"/>
      <c r="IS78" s="311"/>
      <c r="IT78" s="311"/>
      <c r="IU78" s="311"/>
      <c r="IV78" s="311"/>
    </row>
    <row r="79" spans="1:256" s="324" customFormat="1" x14ac:dyDescent="0.25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11"/>
      <c r="DL79" s="311"/>
      <c r="DM79" s="311"/>
      <c r="DN79" s="311"/>
      <c r="DO79" s="311"/>
      <c r="DP79" s="311"/>
      <c r="DQ79" s="311"/>
      <c r="DR79" s="311"/>
      <c r="DS79" s="311"/>
      <c r="DT79" s="311"/>
      <c r="DU79" s="311"/>
      <c r="DV79" s="311"/>
      <c r="DW79" s="311"/>
      <c r="DX79" s="311"/>
      <c r="DY79" s="311"/>
      <c r="DZ79" s="311"/>
      <c r="EA79" s="311"/>
      <c r="EB79" s="311"/>
      <c r="EC79" s="311"/>
      <c r="ED79" s="311"/>
      <c r="EE79" s="311"/>
      <c r="EF79" s="311"/>
      <c r="EG79" s="311"/>
      <c r="EH79" s="311"/>
      <c r="EI79" s="311"/>
      <c r="EJ79" s="311"/>
      <c r="EK79" s="311"/>
      <c r="EL79" s="311"/>
      <c r="EM79" s="311"/>
      <c r="EN79" s="311"/>
      <c r="EO79" s="311"/>
      <c r="EP79" s="311"/>
      <c r="EQ79" s="311"/>
      <c r="ER79" s="311"/>
      <c r="ES79" s="311"/>
      <c r="ET79" s="311"/>
      <c r="EU79" s="311"/>
      <c r="EV79" s="311"/>
      <c r="EW79" s="311"/>
      <c r="EX79" s="311"/>
      <c r="EY79" s="311"/>
      <c r="EZ79" s="311"/>
      <c r="FA79" s="311"/>
      <c r="FB79" s="311"/>
      <c r="FC79" s="311"/>
      <c r="FD79" s="311"/>
      <c r="FE79" s="311"/>
      <c r="FF79" s="311"/>
      <c r="FG79" s="311"/>
      <c r="FH79" s="311"/>
      <c r="FI79" s="311"/>
      <c r="FJ79" s="311"/>
      <c r="FK79" s="311"/>
      <c r="FL79" s="311"/>
      <c r="FM79" s="311"/>
      <c r="FN79" s="311"/>
      <c r="FO79" s="311"/>
      <c r="FP79" s="311"/>
      <c r="FQ79" s="311"/>
      <c r="FR79" s="311"/>
      <c r="FS79" s="311"/>
      <c r="FT79" s="311"/>
      <c r="FU79" s="311"/>
      <c r="FV79" s="311"/>
      <c r="FW79" s="311"/>
      <c r="FX79" s="311"/>
      <c r="FY79" s="311"/>
      <c r="FZ79" s="311"/>
      <c r="GA79" s="311"/>
      <c r="GB79" s="311"/>
      <c r="GC79" s="311"/>
      <c r="GD79" s="311"/>
      <c r="GE79" s="311"/>
      <c r="GF79" s="311"/>
      <c r="GG79" s="311"/>
      <c r="GH79" s="311"/>
      <c r="GI79" s="311"/>
      <c r="GJ79" s="311"/>
      <c r="GK79" s="311"/>
      <c r="GL79" s="311"/>
      <c r="GM79" s="311"/>
      <c r="GN79" s="311"/>
      <c r="GO79" s="311"/>
      <c r="GP79" s="311"/>
      <c r="GQ79" s="311"/>
      <c r="GR79" s="311"/>
      <c r="GS79" s="311"/>
      <c r="GT79" s="311"/>
      <c r="GU79" s="311"/>
      <c r="GV79" s="311"/>
      <c r="GW79" s="311"/>
      <c r="GX79" s="311"/>
      <c r="GY79" s="311"/>
      <c r="GZ79" s="311"/>
      <c r="HA79" s="311"/>
      <c r="HB79" s="311"/>
      <c r="HC79" s="311"/>
      <c r="HD79" s="311"/>
      <c r="HE79" s="311"/>
      <c r="HF79" s="311"/>
      <c r="HG79" s="311"/>
      <c r="HH79" s="311"/>
      <c r="HI79" s="311"/>
      <c r="HJ79" s="311"/>
      <c r="HK79" s="311"/>
      <c r="HL79" s="311"/>
      <c r="HM79" s="311"/>
      <c r="HN79" s="311"/>
      <c r="HO79" s="311"/>
      <c r="HP79" s="311"/>
      <c r="HQ79" s="311"/>
      <c r="HR79" s="311"/>
      <c r="HS79" s="311"/>
      <c r="HT79" s="311"/>
      <c r="HU79" s="311"/>
      <c r="HV79" s="311"/>
      <c r="HW79" s="311"/>
      <c r="HX79" s="311"/>
      <c r="HY79" s="311"/>
      <c r="HZ79" s="311"/>
      <c r="IA79" s="311"/>
      <c r="IB79" s="311"/>
      <c r="IC79" s="311"/>
      <c r="ID79" s="311"/>
      <c r="IE79" s="311"/>
      <c r="IF79" s="311"/>
      <c r="IG79" s="311"/>
      <c r="IH79" s="311"/>
      <c r="II79" s="311"/>
      <c r="IJ79" s="311"/>
      <c r="IK79" s="311"/>
      <c r="IL79" s="311"/>
      <c r="IM79" s="311"/>
      <c r="IN79" s="311"/>
      <c r="IO79" s="311"/>
      <c r="IP79" s="311"/>
      <c r="IQ79" s="311"/>
      <c r="IR79" s="311"/>
      <c r="IS79" s="311"/>
      <c r="IT79" s="311"/>
      <c r="IU79" s="311"/>
      <c r="IV79" s="311"/>
    </row>
    <row r="80" spans="1:256" s="324" customFormat="1" x14ac:dyDescent="0.25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  <c r="O80" s="311"/>
      <c r="P80" s="311"/>
      <c r="Q80" s="311"/>
      <c r="R80" s="311"/>
      <c r="S80" s="311"/>
      <c r="T80" s="311"/>
      <c r="U80" s="311"/>
      <c r="V80" s="311"/>
      <c r="W80" s="311"/>
      <c r="X80" s="311"/>
      <c r="Y80" s="311"/>
      <c r="Z80" s="311"/>
      <c r="AA80" s="311"/>
      <c r="AB80" s="311"/>
      <c r="AC80" s="311"/>
      <c r="AD80" s="311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1"/>
      <c r="AZ80" s="311"/>
      <c r="BA80" s="311"/>
      <c r="BB80" s="311"/>
      <c r="BC80" s="311"/>
      <c r="BD80" s="311"/>
      <c r="BE80" s="311"/>
      <c r="BF80" s="311"/>
      <c r="BG80" s="311"/>
      <c r="BH80" s="311"/>
      <c r="BI80" s="311"/>
      <c r="BJ80" s="311"/>
      <c r="BK80" s="311"/>
      <c r="BL80" s="311"/>
      <c r="BM80" s="311"/>
      <c r="BN80" s="311"/>
      <c r="BO80" s="311"/>
      <c r="BP80" s="311"/>
      <c r="BQ80" s="311"/>
      <c r="BR80" s="311"/>
      <c r="BS80" s="311"/>
      <c r="BT80" s="311"/>
      <c r="BU80" s="311"/>
      <c r="BV80" s="311"/>
      <c r="BW80" s="311"/>
      <c r="BX80" s="311"/>
      <c r="BY80" s="311"/>
      <c r="BZ80" s="311"/>
      <c r="CA80" s="311"/>
      <c r="CB80" s="311"/>
      <c r="CC80" s="311"/>
      <c r="CD80" s="311"/>
      <c r="CE80" s="311"/>
      <c r="CF80" s="311"/>
      <c r="CG80" s="311"/>
      <c r="CH80" s="311"/>
      <c r="CI80" s="311"/>
      <c r="CJ80" s="311"/>
      <c r="CK80" s="311"/>
      <c r="CL80" s="311"/>
      <c r="CM80" s="311"/>
      <c r="CN80" s="311"/>
      <c r="CO80" s="311"/>
      <c r="CP80" s="311"/>
      <c r="CQ80" s="311"/>
      <c r="CR80" s="311"/>
      <c r="CS80" s="311"/>
      <c r="CT80" s="311"/>
      <c r="CU80" s="311"/>
      <c r="CV80" s="311"/>
      <c r="CW80" s="311"/>
      <c r="CX80" s="311"/>
      <c r="CY80" s="311"/>
      <c r="CZ80" s="311"/>
      <c r="DA80" s="311"/>
      <c r="DB80" s="311"/>
      <c r="DC80" s="311"/>
      <c r="DD80" s="311"/>
      <c r="DE80" s="311"/>
      <c r="DF80" s="311"/>
      <c r="DG80" s="311"/>
      <c r="DH80" s="311"/>
      <c r="DI80" s="311"/>
      <c r="DJ80" s="311"/>
      <c r="DK80" s="311"/>
      <c r="DL80" s="311"/>
      <c r="DM80" s="311"/>
      <c r="DN80" s="311"/>
      <c r="DO80" s="311"/>
      <c r="DP80" s="311"/>
      <c r="DQ80" s="311"/>
      <c r="DR80" s="311"/>
      <c r="DS80" s="311"/>
      <c r="DT80" s="311"/>
      <c r="DU80" s="311"/>
      <c r="DV80" s="311"/>
      <c r="DW80" s="311"/>
      <c r="DX80" s="311"/>
      <c r="DY80" s="311"/>
      <c r="DZ80" s="311"/>
      <c r="EA80" s="311"/>
      <c r="EB80" s="311"/>
      <c r="EC80" s="311"/>
      <c r="ED80" s="311"/>
      <c r="EE80" s="311"/>
      <c r="EF80" s="311"/>
      <c r="EG80" s="311"/>
      <c r="EH80" s="311"/>
      <c r="EI80" s="311"/>
      <c r="EJ80" s="311"/>
      <c r="EK80" s="311"/>
      <c r="EL80" s="311"/>
      <c r="EM80" s="311"/>
      <c r="EN80" s="311"/>
      <c r="EO80" s="311"/>
      <c r="EP80" s="311"/>
      <c r="EQ80" s="311"/>
      <c r="ER80" s="311"/>
      <c r="ES80" s="311"/>
      <c r="ET80" s="311"/>
      <c r="EU80" s="311"/>
      <c r="EV80" s="311"/>
      <c r="EW80" s="311"/>
      <c r="EX80" s="311"/>
      <c r="EY80" s="311"/>
      <c r="EZ80" s="311"/>
      <c r="FA80" s="311"/>
      <c r="FB80" s="311"/>
      <c r="FC80" s="311"/>
      <c r="FD80" s="311"/>
      <c r="FE80" s="311"/>
      <c r="FF80" s="311"/>
      <c r="FG80" s="311"/>
      <c r="FH80" s="311"/>
      <c r="FI80" s="311"/>
      <c r="FJ80" s="311"/>
      <c r="FK80" s="311"/>
      <c r="FL80" s="311"/>
      <c r="FM80" s="311"/>
      <c r="FN80" s="311"/>
      <c r="FO80" s="311"/>
      <c r="FP80" s="311"/>
      <c r="FQ80" s="311"/>
      <c r="FR80" s="311"/>
      <c r="FS80" s="311"/>
      <c r="FT80" s="311"/>
      <c r="FU80" s="311"/>
      <c r="FV80" s="311"/>
      <c r="FW80" s="311"/>
      <c r="FX80" s="311"/>
      <c r="FY80" s="311"/>
      <c r="FZ80" s="311"/>
      <c r="GA80" s="311"/>
      <c r="GB80" s="311"/>
      <c r="GC80" s="311"/>
      <c r="GD80" s="311"/>
      <c r="GE80" s="311"/>
      <c r="GF80" s="311"/>
      <c r="GG80" s="311"/>
      <c r="GH80" s="311"/>
      <c r="GI80" s="311"/>
      <c r="GJ80" s="311"/>
      <c r="GK80" s="311"/>
      <c r="GL80" s="311"/>
      <c r="GM80" s="311"/>
      <c r="GN80" s="311"/>
      <c r="GO80" s="311"/>
      <c r="GP80" s="311"/>
      <c r="GQ80" s="311"/>
      <c r="GR80" s="311"/>
      <c r="GS80" s="311"/>
      <c r="GT80" s="311"/>
      <c r="GU80" s="311"/>
      <c r="GV80" s="311"/>
      <c r="GW80" s="311"/>
      <c r="GX80" s="311"/>
      <c r="GY80" s="311"/>
      <c r="GZ80" s="311"/>
      <c r="HA80" s="311"/>
      <c r="HB80" s="311"/>
      <c r="HC80" s="311"/>
      <c r="HD80" s="311"/>
      <c r="HE80" s="311"/>
      <c r="HF80" s="311"/>
      <c r="HG80" s="311"/>
      <c r="HH80" s="311"/>
      <c r="HI80" s="311"/>
      <c r="HJ80" s="311"/>
      <c r="HK80" s="311"/>
      <c r="HL80" s="311"/>
      <c r="HM80" s="311"/>
      <c r="HN80" s="311"/>
      <c r="HO80" s="311"/>
      <c r="HP80" s="311"/>
      <c r="HQ80" s="311"/>
      <c r="HR80" s="311"/>
      <c r="HS80" s="311"/>
      <c r="HT80" s="311"/>
      <c r="HU80" s="311"/>
      <c r="HV80" s="311"/>
      <c r="HW80" s="311"/>
      <c r="HX80" s="311"/>
      <c r="HY80" s="311"/>
      <c r="HZ80" s="311"/>
      <c r="IA80" s="311"/>
      <c r="IB80" s="311"/>
      <c r="IC80" s="311"/>
      <c r="ID80" s="311"/>
      <c r="IE80" s="311"/>
      <c r="IF80" s="311"/>
      <c r="IG80" s="311"/>
      <c r="IH80" s="311"/>
      <c r="II80" s="311"/>
      <c r="IJ80" s="311"/>
      <c r="IK80" s="311"/>
      <c r="IL80" s="311"/>
      <c r="IM80" s="311"/>
      <c r="IN80" s="311"/>
      <c r="IO80" s="311"/>
      <c r="IP80" s="311"/>
      <c r="IQ80" s="311"/>
      <c r="IR80" s="311"/>
      <c r="IS80" s="311"/>
      <c r="IT80" s="311"/>
      <c r="IU80" s="311"/>
      <c r="IV80" s="311"/>
    </row>
    <row r="81" spans="1:256" s="324" customFormat="1" x14ac:dyDescent="0.25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  <c r="AK81" s="311"/>
      <c r="AL81" s="311"/>
      <c r="AM81" s="311"/>
      <c r="AN81" s="311"/>
      <c r="AO81" s="311"/>
      <c r="AP81" s="311"/>
      <c r="AQ81" s="311"/>
      <c r="AR81" s="311"/>
      <c r="AS81" s="311"/>
      <c r="AT81" s="311"/>
      <c r="AU81" s="311"/>
      <c r="AV81" s="311"/>
      <c r="AW81" s="311"/>
      <c r="AX81" s="311"/>
      <c r="AY81" s="311"/>
      <c r="AZ81" s="311"/>
      <c r="BA81" s="311"/>
      <c r="BB81" s="311"/>
      <c r="BC81" s="311"/>
      <c r="BD81" s="311"/>
      <c r="BE81" s="311"/>
      <c r="BF81" s="311"/>
      <c r="BG81" s="311"/>
      <c r="BH81" s="311"/>
      <c r="BI81" s="311"/>
      <c r="BJ81" s="311"/>
      <c r="BK81" s="311"/>
      <c r="BL81" s="311"/>
      <c r="BM81" s="311"/>
      <c r="BN81" s="311"/>
      <c r="BO81" s="311"/>
      <c r="BP81" s="311"/>
      <c r="BQ81" s="311"/>
      <c r="BR81" s="311"/>
      <c r="BS81" s="311"/>
      <c r="BT81" s="311"/>
      <c r="BU81" s="311"/>
      <c r="BV81" s="311"/>
      <c r="BW81" s="311"/>
      <c r="BX81" s="311"/>
      <c r="BY81" s="311"/>
      <c r="BZ81" s="311"/>
      <c r="CA81" s="311"/>
      <c r="CB81" s="311"/>
      <c r="CC81" s="311"/>
      <c r="CD81" s="311"/>
      <c r="CE81" s="311"/>
      <c r="CF81" s="311"/>
      <c r="CG81" s="311"/>
      <c r="CH81" s="311"/>
      <c r="CI81" s="311"/>
      <c r="CJ81" s="311"/>
      <c r="CK81" s="311"/>
      <c r="CL81" s="311"/>
      <c r="CM81" s="311"/>
      <c r="CN81" s="311"/>
      <c r="CO81" s="311"/>
      <c r="CP81" s="311"/>
      <c r="CQ81" s="311"/>
      <c r="CR81" s="311"/>
      <c r="CS81" s="311"/>
      <c r="CT81" s="311"/>
      <c r="CU81" s="311"/>
      <c r="CV81" s="311"/>
      <c r="CW81" s="311"/>
      <c r="CX81" s="311"/>
      <c r="CY81" s="311"/>
      <c r="CZ81" s="311"/>
      <c r="DA81" s="311"/>
      <c r="DB81" s="311"/>
      <c r="DC81" s="311"/>
      <c r="DD81" s="311"/>
      <c r="DE81" s="311"/>
      <c r="DF81" s="311"/>
      <c r="DG81" s="311"/>
      <c r="DH81" s="311"/>
      <c r="DI81" s="311"/>
      <c r="DJ81" s="311"/>
      <c r="DK81" s="311"/>
      <c r="DL81" s="311"/>
      <c r="DM81" s="311"/>
      <c r="DN81" s="311"/>
      <c r="DO81" s="311"/>
      <c r="DP81" s="311"/>
      <c r="DQ81" s="311"/>
      <c r="DR81" s="311"/>
      <c r="DS81" s="311"/>
      <c r="DT81" s="311"/>
      <c r="DU81" s="311"/>
      <c r="DV81" s="311"/>
      <c r="DW81" s="311"/>
      <c r="DX81" s="311"/>
      <c r="DY81" s="311"/>
      <c r="DZ81" s="311"/>
      <c r="EA81" s="311"/>
      <c r="EB81" s="311"/>
      <c r="EC81" s="311"/>
      <c r="ED81" s="311"/>
      <c r="EE81" s="311"/>
      <c r="EF81" s="311"/>
      <c r="EG81" s="311"/>
      <c r="EH81" s="311"/>
      <c r="EI81" s="311"/>
      <c r="EJ81" s="311"/>
      <c r="EK81" s="311"/>
      <c r="EL81" s="311"/>
      <c r="EM81" s="311"/>
      <c r="EN81" s="311"/>
      <c r="EO81" s="311"/>
      <c r="EP81" s="311"/>
      <c r="EQ81" s="311"/>
      <c r="ER81" s="311"/>
      <c r="ES81" s="311"/>
      <c r="ET81" s="311"/>
      <c r="EU81" s="311"/>
      <c r="EV81" s="311"/>
      <c r="EW81" s="311"/>
      <c r="EX81" s="311"/>
      <c r="EY81" s="311"/>
      <c r="EZ81" s="311"/>
      <c r="FA81" s="311"/>
      <c r="FB81" s="311"/>
      <c r="FC81" s="311"/>
      <c r="FD81" s="311"/>
      <c r="FE81" s="311"/>
      <c r="FF81" s="311"/>
      <c r="FG81" s="311"/>
      <c r="FH81" s="311"/>
      <c r="FI81" s="311"/>
      <c r="FJ81" s="311"/>
      <c r="FK81" s="311"/>
      <c r="FL81" s="311"/>
      <c r="FM81" s="311"/>
      <c r="FN81" s="311"/>
      <c r="FO81" s="311"/>
      <c r="FP81" s="311"/>
      <c r="FQ81" s="311"/>
      <c r="FR81" s="311"/>
      <c r="FS81" s="311"/>
      <c r="FT81" s="311"/>
      <c r="FU81" s="311"/>
      <c r="FV81" s="311"/>
      <c r="FW81" s="311"/>
      <c r="FX81" s="311"/>
      <c r="FY81" s="311"/>
      <c r="FZ81" s="311"/>
      <c r="GA81" s="311"/>
      <c r="GB81" s="311"/>
      <c r="GC81" s="311"/>
      <c r="GD81" s="311"/>
      <c r="GE81" s="311"/>
      <c r="GF81" s="311"/>
      <c r="GG81" s="311"/>
      <c r="GH81" s="311"/>
      <c r="GI81" s="311"/>
      <c r="GJ81" s="311"/>
      <c r="GK81" s="311"/>
      <c r="GL81" s="311"/>
      <c r="GM81" s="311"/>
      <c r="GN81" s="311"/>
      <c r="GO81" s="311"/>
      <c r="GP81" s="311"/>
      <c r="GQ81" s="311"/>
      <c r="GR81" s="311"/>
      <c r="GS81" s="311"/>
      <c r="GT81" s="311"/>
      <c r="GU81" s="311"/>
      <c r="GV81" s="311"/>
      <c r="GW81" s="311"/>
      <c r="GX81" s="311"/>
      <c r="GY81" s="311"/>
      <c r="GZ81" s="311"/>
      <c r="HA81" s="311"/>
      <c r="HB81" s="311"/>
      <c r="HC81" s="311"/>
      <c r="HD81" s="311"/>
      <c r="HE81" s="311"/>
      <c r="HF81" s="311"/>
      <c r="HG81" s="311"/>
      <c r="HH81" s="311"/>
      <c r="HI81" s="311"/>
      <c r="HJ81" s="311"/>
      <c r="HK81" s="311"/>
      <c r="HL81" s="311"/>
      <c r="HM81" s="311"/>
      <c r="HN81" s="311"/>
      <c r="HO81" s="311"/>
      <c r="HP81" s="311"/>
      <c r="HQ81" s="311"/>
      <c r="HR81" s="311"/>
      <c r="HS81" s="311"/>
      <c r="HT81" s="311"/>
      <c r="HU81" s="311"/>
      <c r="HV81" s="311"/>
      <c r="HW81" s="311"/>
      <c r="HX81" s="311"/>
      <c r="HY81" s="311"/>
      <c r="HZ81" s="311"/>
      <c r="IA81" s="311"/>
      <c r="IB81" s="311"/>
      <c r="IC81" s="311"/>
      <c r="ID81" s="311"/>
      <c r="IE81" s="311"/>
      <c r="IF81" s="311"/>
      <c r="IG81" s="311"/>
      <c r="IH81" s="311"/>
      <c r="II81" s="311"/>
      <c r="IJ81" s="311"/>
      <c r="IK81" s="311"/>
      <c r="IL81" s="311"/>
      <c r="IM81" s="311"/>
      <c r="IN81" s="311"/>
      <c r="IO81" s="311"/>
      <c r="IP81" s="311"/>
      <c r="IQ81" s="311"/>
      <c r="IR81" s="311"/>
      <c r="IS81" s="311"/>
      <c r="IT81" s="311"/>
      <c r="IU81" s="311"/>
      <c r="IV81" s="311"/>
    </row>
    <row r="82" spans="1:256" s="324" customFormat="1" x14ac:dyDescent="0.25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  <c r="O82" s="311"/>
      <c r="P82" s="311"/>
      <c r="Q82" s="311"/>
      <c r="R82" s="311"/>
      <c r="S82" s="311"/>
      <c r="T82" s="311"/>
      <c r="U82" s="311"/>
      <c r="V82" s="311"/>
      <c r="W82" s="311"/>
      <c r="X82" s="311"/>
      <c r="Y82" s="311"/>
      <c r="Z82" s="311"/>
      <c r="AA82" s="311"/>
      <c r="AB82" s="311"/>
      <c r="AC82" s="311"/>
      <c r="AD82" s="311"/>
      <c r="AE82" s="311"/>
      <c r="AF82" s="311"/>
      <c r="AG82" s="311"/>
      <c r="AH82" s="311"/>
      <c r="AI82" s="311"/>
      <c r="AJ82" s="311"/>
      <c r="AK82" s="311"/>
      <c r="AL82" s="311"/>
      <c r="AM82" s="311"/>
      <c r="AN82" s="311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1"/>
      <c r="AZ82" s="311"/>
      <c r="BA82" s="311"/>
      <c r="BB82" s="311"/>
      <c r="BC82" s="311"/>
      <c r="BD82" s="311"/>
      <c r="BE82" s="311"/>
      <c r="BF82" s="311"/>
      <c r="BG82" s="311"/>
      <c r="BH82" s="311"/>
      <c r="BI82" s="311"/>
      <c r="BJ82" s="311"/>
      <c r="BK82" s="311"/>
      <c r="BL82" s="311"/>
      <c r="BM82" s="311"/>
      <c r="BN82" s="311"/>
      <c r="BO82" s="311"/>
      <c r="BP82" s="311"/>
      <c r="BQ82" s="311"/>
      <c r="BR82" s="311"/>
      <c r="BS82" s="311"/>
      <c r="BT82" s="311"/>
      <c r="BU82" s="311"/>
      <c r="BV82" s="311"/>
      <c r="BW82" s="311"/>
      <c r="BX82" s="311"/>
      <c r="BY82" s="311"/>
      <c r="BZ82" s="311"/>
      <c r="CA82" s="311"/>
      <c r="CB82" s="311"/>
      <c r="CC82" s="311"/>
      <c r="CD82" s="311"/>
      <c r="CE82" s="311"/>
      <c r="CF82" s="311"/>
      <c r="CG82" s="311"/>
      <c r="CH82" s="311"/>
      <c r="CI82" s="311"/>
      <c r="CJ82" s="311"/>
      <c r="CK82" s="311"/>
      <c r="CL82" s="311"/>
      <c r="CM82" s="311"/>
      <c r="CN82" s="311"/>
      <c r="CO82" s="311"/>
      <c r="CP82" s="311"/>
      <c r="CQ82" s="311"/>
      <c r="CR82" s="311"/>
      <c r="CS82" s="311"/>
      <c r="CT82" s="311"/>
      <c r="CU82" s="311"/>
      <c r="CV82" s="311"/>
      <c r="CW82" s="311"/>
      <c r="CX82" s="311"/>
      <c r="CY82" s="311"/>
      <c r="CZ82" s="311"/>
      <c r="DA82" s="311"/>
      <c r="DB82" s="311"/>
      <c r="DC82" s="311"/>
      <c r="DD82" s="311"/>
      <c r="DE82" s="311"/>
      <c r="DF82" s="311"/>
      <c r="DG82" s="311"/>
      <c r="DH82" s="311"/>
      <c r="DI82" s="311"/>
      <c r="DJ82" s="311"/>
      <c r="DK82" s="311"/>
      <c r="DL82" s="311"/>
      <c r="DM82" s="311"/>
      <c r="DN82" s="311"/>
      <c r="DO82" s="311"/>
      <c r="DP82" s="311"/>
      <c r="DQ82" s="311"/>
      <c r="DR82" s="311"/>
      <c r="DS82" s="311"/>
      <c r="DT82" s="311"/>
      <c r="DU82" s="311"/>
      <c r="DV82" s="311"/>
      <c r="DW82" s="311"/>
      <c r="DX82" s="311"/>
      <c r="DY82" s="311"/>
      <c r="DZ82" s="311"/>
      <c r="EA82" s="311"/>
      <c r="EB82" s="311"/>
      <c r="EC82" s="311"/>
      <c r="ED82" s="311"/>
      <c r="EE82" s="311"/>
      <c r="EF82" s="311"/>
      <c r="EG82" s="311"/>
      <c r="EH82" s="311"/>
      <c r="EI82" s="311"/>
      <c r="EJ82" s="311"/>
      <c r="EK82" s="311"/>
      <c r="EL82" s="311"/>
      <c r="EM82" s="311"/>
      <c r="EN82" s="311"/>
      <c r="EO82" s="311"/>
      <c r="EP82" s="311"/>
      <c r="EQ82" s="311"/>
      <c r="ER82" s="311"/>
      <c r="ES82" s="311"/>
      <c r="ET82" s="311"/>
      <c r="EU82" s="311"/>
      <c r="EV82" s="311"/>
      <c r="EW82" s="311"/>
      <c r="EX82" s="311"/>
      <c r="EY82" s="311"/>
      <c r="EZ82" s="311"/>
      <c r="FA82" s="311"/>
      <c r="FB82" s="311"/>
      <c r="FC82" s="311"/>
      <c r="FD82" s="311"/>
      <c r="FE82" s="311"/>
      <c r="FF82" s="311"/>
      <c r="FG82" s="311"/>
      <c r="FH82" s="311"/>
      <c r="FI82" s="311"/>
      <c r="FJ82" s="311"/>
      <c r="FK82" s="311"/>
      <c r="FL82" s="311"/>
      <c r="FM82" s="311"/>
      <c r="FN82" s="311"/>
      <c r="FO82" s="311"/>
      <c r="FP82" s="311"/>
      <c r="FQ82" s="311"/>
      <c r="FR82" s="311"/>
      <c r="FS82" s="311"/>
      <c r="FT82" s="311"/>
      <c r="FU82" s="311"/>
      <c r="FV82" s="311"/>
      <c r="FW82" s="311"/>
      <c r="FX82" s="311"/>
      <c r="FY82" s="311"/>
      <c r="FZ82" s="311"/>
      <c r="GA82" s="311"/>
      <c r="GB82" s="311"/>
      <c r="GC82" s="311"/>
      <c r="GD82" s="311"/>
      <c r="GE82" s="311"/>
      <c r="GF82" s="311"/>
      <c r="GG82" s="311"/>
      <c r="GH82" s="311"/>
      <c r="GI82" s="311"/>
      <c r="GJ82" s="311"/>
      <c r="GK82" s="311"/>
      <c r="GL82" s="311"/>
      <c r="GM82" s="311"/>
      <c r="GN82" s="311"/>
      <c r="GO82" s="311"/>
      <c r="GP82" s="311"/>
      <c r="GQ82" s="311"/>
      <c r="GR82" s="311"/>
      <c r="GS82" s="311"/>
      <c r="GT82" s="311"/>
      <c r="GU82" s="311"/>
      <c r="GV82" s="311"/>
      <c r="GW82" s="311"/>
      <c r="GX82" s="311"/>
      <c r="GY82" s="311"/>
      <c r="GZ82" s="311"/>
      <c r="HA82" s="311"/>
      <c r="HB82" s="311"/>
      <c r="HC82" s="311"/>
      <c r="HD82" s="311"/>
      <c r="HE82" s="311"/>
      <c r="HF82" s="311"/>
      <c r="HG82" s="311"/>
      <c r="HH82" s="311"/>
      <c r="HI82" s="311"/>
      <c r="HJ82" s="311"/>
      <c r="HK82" s="311"/>
      <c r="HL82" s="311"/>
      <c r="HM82" s="311"/>
      <c r="HN82" s="311"/>
      <c r="HO82" s="311"/>
      <c r="HP82" s="311"/>
      <c r="HQ82" s="311"/>
      <c r="HR82" s="311"/>
      <c r="HS82" s="311"/>
      <c r="HT82" s="311"/>
      <c r="HU82" s="311"/>
      <c r="HV82" s="311"/>
      <c r="HW82" s="311"/>
      <c r="HX82" s="311"/>
      <c r="HY82" s="311"/>
      <c r="HZ82" s="311"/>
      <c r="IA82" s="311"/>
      <c r="IB82" s="311"/>
      <c r="IC82" s="311"/>
      <c r="ID82" s="311"/>
      <c r="IE82" s="311"/>
      <c r="IF82" s="311"/>
      <c r="IG82" s="311"/>
      <c r="IH82" s="311"/>
      <c r="II82" s="311"/>
      <c r="IJ82" s="311"/>
      <c r="IK82" s="311"/>
      <c r="IL82" s="311"/>
      <c r="IM82" s="311"/>
      <c r="IN82" s="311"/>
      <c r="IO82" s="311"/>
      <c r="IP82" s="311"/>
      <c r="IQ82" s="311"/>
      <c r="IR82" s="311"/>
      <c r="IS82" s="311"/>
      <c r="IT82" s="311"/>
      <c r="IU82" s="311"/>
      <c r="IV82" s="311"/>
    </row>
    <row r="83" spans="1:256" s="324" customFormat="1" x14ac:dyDescent="0.25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  <c r="AA83" s="311"/>
      <c r="AB83" s="311"/>
      <c r="AC83" s="311"/>
      <c r="AD83" s="311"/>
      <c r="AE83" s="311"/>
      <c r="AF83" s="311"/>
      <c r="AG83" s="311"/>
      <c r="AH83" s="311"/>
      <c r="AI83" s="311"/>
      <c r="AJ83" s="311"/>
      <c r="AK83" s="311"/>
      <c r="AL83" s="311"/>
      <c r="AM83" s="311"/>
      <c r="AN83" s="311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1"/>
      <c r="AZ83" s="311"/>
      <c r="BA83" s="311"/>
      <c r="BB83" s="311"/>
      <c r="BC83" s="311"/>
      <c r="BD83" s="311"/>
      <c r="BE83" s="311"/>
      <c r="BF83" s="311"/>
      <c r="BG83" s="311"/>
      <c r="BH83" s="311"/>
      <c r="BI83" s="311"/>
      <c r="BJ83" s="311"/>
      <c r="BK83" s="311"/>
      <c r="BL83" s="311"/>
      <c r="BM83" s="311"/>
      <c r="BN83" s="311"/>
      <c r="BO83" s="311"/>
      <c r="BP83" s="311"/>
      <c r="BQ83" s="311"/>
      <c r="BR83" s="311"/>
      <c r="BS83" s="311"/>
      <c r="BT83" s="311"/>
      <c r="BU83" s="311"/>
      <c r="BV83" s="311"/>
      <c r="BW83" s="311"/>
      <c r="BX83" s="311"/>
      <c r="BY83" s="311"/>
      <c r="BZ83" s="311"/>
      <c r="CA83" s="311"/>
      <c r="CB83" s="311"/>
      <c r="CC83" s="311"/>
      <c r="CD83" s="311"/>
      <c r="CE83" s="311"/>
      <c r="CF83" s="311"/>
      <c r="CG83" s="311"/>
      <c r="CH83" s="311"/>
      <c r="CI83" s="311"/>
      <c r="CJ83" s="311"/>
      <c r="CK83" s="311"/>
      <c r="CL83" s="311"/>
      <c r="CM83" s="311"/>
      <c r="CN83" s="311"/>
      <c r="CO83" s="311"/>
      <c r="CP83" s="311"/>
      <c r="CQ83" s="311"/>
      <c r="CR83" s="311"/>
      <c r="CS83" s="311"/>
      <c r="CT83" s="311"/>
      <c r="CU83" s="311"/>
      <c r="CV83" s="311"/>
      <c r="CW83" s="311"/>
      <c r="CX83" s="311"/>
      <c r="CY83" s="311"/>
      <c r="CZ83" s="311"/>
      <c r="DA83" s="311"/>
      <c r="DB83" s="311"/>
      <c r="DC83" s="311"/>
      <c r="DD83" s="311"/>
      <c r="DE83" s="311"/>
      <c r="DF83" s="311"/>
      <c r="DG83" s="311"/>
      <c r="DH83" s="311"/>
      <c r="DI83" s="311"/>
      <c r="DJ83" s="311"/>
      <c r="DK83" s="311"/>
      <c r="DL83" s="311"/>
      <c r="DM83" s="311"/>
      <c r="DN83" s="311"/>
      <c r="DO83" s="311"/>
      <c r="DP83" s="311"/>
      <c r="DQ83" s="311"/>
      <c r="DR83" s="311"/>
      <c r="DS83" s="311"/>
      <c r="DT83" s="311"/>
      <c r="DU83" s="311"/>
      <c r="DV83" s="311"/>
      <c r="DW83" s="311"/>
      <c r="DX83" s="311"/>
      <c r="DY83" s="311"/>
      <c r="DZ83" s="311"/>
      <c r="EA83" s="311"/>
      <c r="EB83" s="311"/>
      <c r="EC83" s="311"/>
      <c r="ED83" s="311"/>
      <c r="EE83" s="311"/>
      <c r="EF83" s="311"/>
      <c r="EG83" s="311"/>
      <c r="EH83" s="311"/>
      <c r="EI83" s="311"/>
      <c r="EJ83" s="311"/>
      <c r="EK83" s="311"/>
      <c r="EL83" s="311"/>
      <c r="EM83" s="311"/>
      <c r="EN83" s="311"/>
      <c r="EO83" s="311"/>
      <c r="EP83" s="311"/>
      <c r="EQ83" s="311"/>
      <c r="ER83" s="311"/>
      <c r="ES83" s="311"/>
      <c r="ET83" s="311"/>
      <c r="EU83" s="311"/>
      <c r="EV83" s="311"/>
      <c r="EW83" s="311"/>
      <c r="EX83" s="311"/>
      <c r="EY83" s="311"/>
      <c r="EZ83" s="311"/>
      <c r="FA83" s="311"/>
      <c r="FB83" s="311"/>
      <c r="FC83" s="311"/>
      <c r="FD83" s="311"/>
      <c r="FE83" s="311"/>
      <c r="FF83" s="311"/>
      <c r="FG83" s="311"/>
      <c r="FH83" s="311"/>
      <c r="FI83" s="311"/>
      <c r="FJ83" s="311"/>
      <c r="FK83" s="311"/>
      <c r="FL83" s="311"/>
      <c r="FM83" s="311"/>
      <c r="FN83" s="311"/>
      <c r="FO83" s="311"/>
      <c r="FP83" s="311"/>
      <c r="FQ83" s="311"/>
      <c r="FR83" s="311"/>
      <c r="FS83" s="311"/>
      <c r="FT83" s="311"/>
      <c r="FU83" s="311"/>
      <c r="FV83" s="311"/>
      <c r="FW83" s="311"/>
      <c r="FX83" s="311"/>
      <c r="FY83" s="311"/>
      <c r="FZ83" s="311"/>
      <c r="GA83" s="311"/>
      <c r="GB83" s="311"/>
      <c r="GC83" s="311"/>
      <c r="GD83" s="311"/>
      <c r="GE83" s="311"/>
      <c r="GF83" s="311"/>
      <c r="GG83" s="311"/>
      <c r="GH83" s="311"/>
      <c r="GI83" s="311"/>
      <c r="GJ83" s="311"/>
      <c r="GK83" s="311"/>
      <c r="GL83" s="311"/>
      <c r="GM83" s="311"/>
      <c r="GN83" s="311"/>
      <c r="GO83" s="311"/>
      <c r="GP83" s="311"/>
      <c r="GQ83" s="311"/>
      <c r="GR83" s="311"/>
      <c r="GS83" s="311"/>
      <c r="GT83" s="311"/>
      <c r="GU83" s="311"/>
      <c r="GV83" s="311"/>
      <c r="GW83" s="311"/>
      <c r="GX83" s="311"/>
      <c r="GY83" s="311"/>
      <c r="GZ83" s="311"/>
      <c r="HA83" s="311"/>
      <c r="HB83" s="311"/>
      <c r="HC83" s="311"/>
      <c r="HD83" s="311"/>
      <c r="HE83" s="311"/>
      <c r="HF83" s="311"/>
      <c r="HG83" s="311"/>
      <c r="HH83" s="311"/>
      <c r="HI83" s="311"/>
      <c r="HJ83" s="311"/>
      <c r="HK83" s="311"/>
      <c r="HL83" s="311"/>
      <c r="HM83" s="311"/>
      <c r="HN83" s="311"/>
      <c r="HO83" s="311"/>
      <c r="HP83" s="311"/>
      <c r="HQ83" s="311"/>
      <c r="HR83" s="311"/>
      <c r="HS83" s="311"/>
      <c r="HT83" s="311"/>
      <c r="HU83" s="311"/>
      <c r="HV83" s="311"/>
      <c r="HW83" s="311"/>
      <c r="HX83" s="311"/>
      <c r="HY83" s="311"/>
      <c r="HZ83" s="311"/>
      <c r="IA83" s="311"/>
      <c r="IB83" s="311"/>
      <c r="IC83" s="311"/>
      <c r="ID83" s="311"/>
      <c r="IE83" s="311"/>
      <c r="IF83" s="311"/>
      <c r="IG83" s="311"/>
      <c r="IH83" s="311"/>
      <c r="II83" s="311"/>
      <c r="IJ83" s="311"/>
      <c r="IK83" s="311"/>
      <c r="IL83" s="311"/>
      <c r="IM83" s="311"/>
      <c r="IN83" s="311"/>
      <c r="IO83" s="311"/>
      <c r="IP83" s="311"/>
      <c r="IQ83" s="311"/>
      <c r="IR83" s="311"/>
      <c r="IS83" s="311"/>
      <c r="IT83" s="311"/>
      <c r="IU83" s="311"/>
      <c r="IV83" s="311"/>
    </row>
    <row r="84" spans="1:256" s="324" customFormat="1" x14ac:dyDescent="0.25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  <c r="O84" s="311"/>
      <c r="P84" s="311"/>
      <c r="Q84" s="311"/>
      <c r="R84" s="311"/>
      <c r="S84" s="311"/>
      <c r="T84" s="311"/>
      <c r="U84" s="311"/>
      <c r="V84" s="311"/>
      <c r="W84" s="311"/>
      <c r="X84" s="311"/>
      <c r="Y84" s="311"/>
      <c r="Z84" s="311"/>
      <c r="AA84" s="311"/>
      <c r="AB84" s="311"/>
      <c r="AC84" s="311"/>
      <c r="AD84" s="311"/>
      <c r="AE84" s="311"/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1"/>
      <c r="AZ84" s="311"/>
      <c r="BA84" s="311"/>
      <c r="BB84" s="311"/>
      <c r="BC84" s="311"/>
      <c r="BD84" s="311"/>
      <c r="BE84" s="311"/>
      <c r="BF84" s="311"/>
      <c r="BG84" s="311"/>
      <c r="BH84" s="311"/>
      <c r="BI84" s="311"/>
      <c r="BJ84" s="311"/>
      <c r="BK84" s="311"/>
      <c r="BL84" s="311"/>
      <c r="BM84" s="311"/>
      <c r="BN84" s="311"/>
      <c r="BO84" s="311"/>
      <c r="BP84" s="311"/>
      <c r="BQ84" s="311"/>
      <c r="BR84" s="311"/>
      <c r="BS84" s="311"/>
      <c r="BT84" s="311"/>
      <c r="BU84" s="311"/>
      <c r="BV84" s="311"/>
      <c r="BW84" s="311"/>
      <c r="BX84" s="311"/>
      <c r="BY84" s="311"/>
      <c r="BZ84" s="311"/>
      <c r="CA84" s="311"/>
      <c r="CB84" s="311"/>
      <c r="CC84" s="311"/>
      <c r="CD84" s="311"/>
      <c r="CE84" s="311"/>
      <c r="CF84" s="311"/>
      <c r="CG84" s="311"/>
      <c r="CH84" s="311"/>
      <c r="CI84" s="311"/>
      <c r="CJ84" s="311"/>
      <c r="CK84" s="311"/>
      <c r="CL84" s="311"/>
      <c r="CM84" s="311"/>
      <c r="CN84" s="311"/>
      <c r="CO84" s="311"/>
      <c r="CP84" s="311"/>
      <c r="CQ84" s="311"/>
      <c r="CR84" s="311"/>
      <c r="CS84" s="311"/>
      <c r="CT84" s="311"/>
      <c r="CU84" s="311"/>
      <c r="CV84" s="311"/>
      <c r="CW84" s="311"/>
      <c r="CX84" s="311"/>
      <c r="CY84" s="311"/>
      <c r="CZ84" s="311"/>
      <c r="DA84" s="311"/>
      <c r="DB84" s="311"/>
      <c r="DC84" s="311"/>
      <c r="DD84" s="311"/>
      <c r="DE84" s="311"/>
      <c r="DF84" s="311"/>
      <c r="DG84" s="311"/>
      <c r="DH84" s="311"/>
      <c r="DI84" s="311"/>
      <c r="DJ84" s="311"/>
      <c r="DK84" s="311"/>
      <c r="DL84" s="311"/>
      <c r="DM84" s="311"/>
      <c r="DN84" s="311"/>
      <c r="DO84" s="311"/>
      <c r="DP84" s="311"/>
      <c r="DQ84" s="311"/>
      <c r="DR84" s="311"/>
      <c r="DS84" s="311"/>
      <c r="DT84" s="311"/>
      <c r="DU84" s="311"/>
      <c r="DV84" s="311"/>
      <c r="DW84" s="311"/>
      <c r="DX84" s="311"/>
      <c r="DY84" s="311"/>
      <c r="DZ84" s="311"/>
      <c r="EA84" s="311"/>
      <c r="EB84" s="311"/>
      <c r="EC84" s="311"/>
      <c r="ED84" s="311"/>
      <c r="EE84" s="311"/>
      <c r="EF84" s="311"/>
      <c r="EG84" s="311"/>
      <c r="EH84" s="311"/>
      <c r="EI84" s="311"/>
      <c r="EJ84" s="311"/>
      <c r="EK84" s="311"/>
      <c r="EL84" s="311"/>
      <c r="EM84" s="311"/>
      <c r="EN84" s="311"/>
      <c r="EO84" s="311"/>
      <c r="EP84" s="311"/>
      <c r="EQ84" s="311"/>
      <c r="ER84" s="311"/>
      <c r="ES84" s="311"/>
      <c r="ET84" s="311"/>
      <c r="EU84" s="311"/>
      <c r="EV84" s="311"/>
      <c r="EW84" s="311"/>
      <c r="EX84" s="311"/>
      <c r="EY84" s="311"/>
      <c r="EZ84" s="311"/>
      <c r="FA84" s="311"/>
      <c r="FB84" s="311"/>
      <c r="FC84" s="311"/>
      <c r="FD84" s="311"/>
      <c r="FE84" s="311"/>
      <c r="FF84" s="311"/>
      <c r="FG84" s="311"/>
      <c r="FH84" s="311"/>
      <c r="FI84" s="311"/>
      <c r="FJ84" s="311"/>
      <c r="FK84" s="311"/>
      <c r="FL84" s="311"/>
      <c r="FM84" s="311"/>
      <c r="FN84" s="311"/>
      <c r="FO84" s="311"/>
      <c r="FP84" s="311"/>
      <c r="FQ84" s="311"/>
      <c r="FR84" s="311"/>
      <c r="FS84" s="311"/>
      <c r="FT84" s="311"/>
      <c r="FU84" s="311"/>
      <c r="FV84" s="311"/>
      <c r="FW84" s="311"/>
      <c r="FX84" s="311"/>
      <c r="FY84" s="311"/>
      <c r="FZ84" s="311"/>
      <c r="GA84" s="311"/>
      <c r="GB84" s="311"/>
      <c r="GC84" s="311"/>
      <c r="GD84" s="311"/>
      <c r="GE84" s="311"/>
      <c r="GF84" s="311"/>
      <c r="GG84" s="311"/>
      <c r="GH84" s="311"/>
      <c r="GI84" s="311"/>
      <c r="GJ84" s="311"/>
      <c r="GK84" s="311"/>
      <c r="GL84" s="311"/>
      <c r="GM84" s="311"/>
      <c r="GN84" s="311"/>
      <c r="GO84" s="311"/>
      <c r="GP84" s="311"/>
      <c r="GQ84" s="311"/>
      <c r="GR84" s="311"/>
      <c r="GS84" s="311"/>
      <c r="GT84" s="311"/>
      <c r="GU84" s="311"/>
      <c r="GV84" s="311"/>
      <c r="GW84" s="311"/>
      <c r="GX84" s="311"/>
      <c r="GY84" s="311"/>
      <c r="GZ84" s="311"/>
      <c r="HA84" s="311"/>
      <c r="HB84" s="311"/>
      <c r="HC84" s="311"/>
      <c r="HD84" s="311"/>
      <c r="HE84" s="311"/>
      <c r="HF84" s="311"/>
      <c r="HG84" s="311"/>
      <c r="HH84" s="311"/>
      <c r="HI84" s="311"/>
      <c r="HJ84" s="311"/>
      <c r="HK84" s="311"/>
      <c r="HL84" s="311"/>
      <c r="HM84" s="311"/>
      <c r="HN84" s="311"/>
      <c r="HO84" s="311"/>
      <c r="HP84" s="311"/>
      <c r="HQ84" s="311"/>
      <c r="HR84" s="311"/>
      <c r="HS84" s="311"/>
      <c r="HT84" s="311"/>
      <c r="HU84" s="311"/>
      <c r="HV84" s="311"/>
      <c r="HW84" s="311"/>
      <c r="HX84" s="311"/>
      <c r="HY84" s="311"/>
      <c r="HZ84" s="311"/>
      <c r="IA84" s="311"/>
      <c r="IB84" s="311"/>
      <c r="IC84" s="311"/>
      <c r="ID84" s="311"/>
      <c r="IE84" s="311"/>
      <c r="IF84" s="311"/>
      <c r="IG84" s="311"/>
      <c r="IH84" s="311"/>
      <c r="II84" s="311"/>
      <c r="IJ84" s="311"/>
      <c r="IK84" s="311"/>
      <c r="IL84" s="311"/>
      <c r="IM84" s="311"/>
      <c r="IN84" s="311"/>
      <c r="IO84" s="311"/>
      <c r="IP84" s="311"/>
      <c r="IQ84" s="311"/>
      <c r="IR84" s="311"/>
      <c r="IS84" s="311"/>
      <c r="IT84" s="311"/>
      <c r="IU84" s="311"/>
      <c r="IV84" s="311"/>
    </row>
    <row r="85" spans="1:256" s="324" customFormat="1" x14ac:dyDescent="0.25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311"/>
      <c r="Z85" s="311"/>
      <c r="AA85" s="311"/>
      <c r="AB85" s="311"/>
      <c r="AC85" s="311"/>
      <c r="AD85" s="311"/>
      <c r="AE85" s="311"/>
      <c r="AF85" s="311"/>
      <c r="AG85" s="311"/>
      <c r="AH85" s="311"/>
      <c r="AI85" s="311"/>
      <c r="AJ85" s="311"/>
      <c r="AK85" s="311"/>
      <c r="AL85" s="311"/>
      <c r="AM85" s="311"/>
      <c r="AN85" s="311"/>
      <c r="AO85" s="311"/>
      <c r="AP85" s="311"/>
      <c r="AQ85" s="311"/>
      <c r="AR85" s="311"/>
      <c r="AS85" s="311"/>
      <c r="AT85" s="311"/>
      <c r="AU85" s="311"/>
      <c r="AV85" s="311"/>
      <c r="AW85" s="311"/>
      <c r="AX85" s="311"/>
      <c r="AY85" s="311"/>
      <c r="AZ85" s="311"/>
      <c r="BA85" s="311"/>
      <c r="BB85" s="311"/>
      <c r="BC85" s="311"/>
      <c r="BD85" s="311"/>
      <c r="BE85" s="311"/>
      <c r="BF85" s="311"/>
      <c r="BG85" s="311"/>
      <c r="BH85" s="311"/>
      <c r="BI85" s="311"/>
      <c r="BJ85" s="311"/>
      <c r="BK85" s="311"/>
      <c r="BL85" s="311"/>
      <c r="BM85" s="311"/>
      <c r="BN85" s="311"/>
      <c r="BO85" s="311"/>
      <c r="BP85" s="311"/>
      <c r="BQ85" s="311"/>
      <c r="BR85" s="311"/>
      <c r="BS85" s="311"/>
      <c r="BT85" s="311"/>
      <c r="BU85" s="311"/>
      <c r="BV85" s="311"/>
      <c r="BW85" s="311"/>
      <c r="BX85" s="311"/>
      <c r="BY85" s="311"/>
      <c r="BZ85" s="311"/>
      <c r="CA85" s="311"/>
      <c r="CB85" s="311"/>
      <c r="CC85" s="311"/>
      <c r="CD85" s="311"/>
      <c r="CE85" s="311"/>
      <c r="CF85" s="311"/>
      <c r="CG85" s="311"/>
      <c r="CH85" s="311"/>
      <c r="CI85" s="311"/>
      <c r="CJ85" s="311"/>
      <c r="CK85" s="311"/>
      <c r="CL85" s="311"/>
      <c r="CM85" s="311"/>
      <c r="CN85" s="311"/>
      <c r="CO85" s="311"/>
      <c r="CP85" s="311"/>
      <c r="CQ85" s="311"/>
      <c r="CR85" s="311"/>
      <c r="CS85" s="311"/>
      <c r="CT85" s="311"/>
      <c r="CU85" s="311"/>
      <c r="CV85" s="311"/>
      <c r="CW85" s="311"/>
      <c r="CX85" s="311"/>
      <c r="CY85" s="311"/>
      <c r="CZ85" s="311"/>
      <c r="DA85" s="311"/>
      <c r="DB85" s="311"/>
      <c r="DC85" s="311"/>
      <c r="DD85" s="311"/>
      <c r="DE85" s="311"/>
      <c r="DF85" s="311"/>
      <c r="DG85" s="311"/>
      <c r="DH85" s="311"/>
      <c r="DI85" s="311"/>
      <c r="DJ85" s="311"/>
      <c r="DK85" s="311"/>
      <c r="DL85" s="311"/>
      <c r="DM85" s="311"/>
      <c r="DN85" s="311"/>
      <c r="DO85" s="311"/>
      <c r="DP85" s="311"/>
      <c r="DQ85" s="311"/>
      <c r="DR85" s="311"/>
      <c r="DS85" s="311"/>
      <c r="DT85" s="311"/>
      <c r="DU85" s="311"/>
      <c r="DV85" s="311"/>
      <c r="DW85" s="311"/>
      <c r="DX85" s="311"/>
      <c r="DY85" s="311"/>
      <c r="DZ85" s="311"/>
      <c r="EA85" s="311"/>
      <c r="EB85" s="311"/>
      <c r="EC85" s="311"/>
      <c r="ED85" s="311"/>
      <c r="EE85" s="311"/>
      <c r="EF85" s="311"/>
      <c r="EG85" s="311"/>
      <c r="EH85" s="311"/>
      <c r="EI85" s="311"/>
      <c r="EJ85" s="311"/>
      <c r="EK85" s="311"/>
      <c r="EL85" s="311"/>
      <c r="EM85" s="311"/>
      <c r="EN85" s="311"/>
      <c r="EO85" s="311"/>
      <c r="EP85" s="311"/>
      <c r="EQ85" s="311"/>
      <c r="ER85" s="311"/>
      <c r="ES85" s="311"/>
      <c r="ET85" s="311"/>
      <c r="EU85" s="311"/>
      <c r="EV85" s="311"/>
      <c r="EW85" s="311"/>
      <c r="EX85" s="311"/>
      <c r="EY85" s="311"/>
      <c r="EZ85" s="311"/>
      <c r="FA85" s="311"/>
      <c r="FB85" s="311"/>
      <c r="FC85" s="311"/>
      <c r="FD85" s="311"/>
      <c r="FE85" s="311"/>
      <c r="FF85" s="311"/>
      <c r="FG85" s="311"/>
      <c r="FH85" s="311"/>
      <c r="FI85" s="311"/>
      <c r="FJ85" s="311"/>
      <c r="FK85" s="311"/>
      <c r="FL85" s="311"/>
      <c r="FM85" s="311"/>
      <c r="FN85" s="311"/>
      <c r="FO85" s="311"/>
      <c r="FP85" s="311"/>
      <c r="FQ85" s="311"/>
      <c r="FR85" s="311"/>
      <c r="FS85" s="311"/>
      <c r="FT85" s="311"/>
      <c r="FU85" s="311"/>
      <c r="FV85" s="311"/>
      <c r="FW85" s="311"/>
      <c r="FX85" s="311"/>
      <c r="FY85" s="311"/>
      <c r="FZ85" s="311"/>
      <c r="GA85" s="311"/>
      <c r="GB85" s="311"/>
      <c r="GC85" s="311"/>
      <c r="GD85" s="311"/>
      <c r="GE85" s="311"/>
      <c r="GF85" s="311"/>
      <c r="GG85" s="311"/>
      <c r="GH85" s="311"/>
      <c r="GI85" s="311"/>
      <c r="GJ85" s="311"/>
      <c r="GK85" s="311"/>
      <c r="GL85" s="311"/>
      <c r="GM85" s="311"/>
      <c r="GN85" s="311"/>
      <c r="GO85" s="311"/>
      <c r="GP85" s="311"/>
      <c r="GQ85" s="311"/>
      <c r="GR85" s="311"/>
      <c r="GS85" s="311"/>
      <c r="GT85" s="311"/>
      <c r="GU85" s="311"/>
      <c r="GV85" s="311"/>
      <c r="GW85" s="311"/>
      <c r="GX85" s="311"/>
      <c r="GY85" s="311"/>
      <c r="GZ85" s="311"/>
      <c r="HA85" s="311"/>
      <c r="HB85" s="311"/>
      <c r="HC85" s="311"/>
      <c r="HD85" s="311"/>
      <c r="HE85" s="311"/>
      <c r="HF85" s="311"/>
      <c r="HG85" s="311"/>
      <c r="HH85" s="311"/>
      <c r="HI85" s="311"/>
      <c r="HJ85" s="311"/>
      <c r="HK85" s="311"/>
      <c r="HL85" s="311"/>
      <c r="HM85" s="311"/>
      <c r="HN85" s="311"/>
      <c r="HO85" s="311"/>
      <c r="HP85" s="311"/>
      <c r="HQ85" s="311"/>
      <c r="HR85" s="311"/>
      <c r="HS85" s="311"/>
      <c r="HT85" s="311"/>
      <c r="HU85" s="311"/>
      <c r="HV85" s="311"/>
      <c r="HW85" s="311"/>
      <c r="HX85" s="311"/>
      <c r="HY85" s="311"/>
      <c r="HZ85" s="311"/>
      <c r="IA85" s="311"/>
      <c r="IB85" s="311"/>
      <c r="IC85" s="311"/>
      <c r="ID85" s="311"/>
      <c r="IE85" s="311"/>
      <c r="IF85" s="311"/>
      <c r="IG85" s="311"/>
      <c r="IH85" s="311"/>
      <c r="II85" s="311"/>
      <c r="IJ85" s="311"/>
      <c r="IK85" s="311"/>
      <c r="IL85" s="311"/>
      <c r="IM85" s="311"/>
      <c r="IN85" s="311"/>
      <c r="IO85" s="311"/>
      <c r="IP85" s="311"/>
      <c r="IQ85" s="311"/>
      <c r="IR85" s="311"/>
      <c r="IS85" s="311"/>
      <c r="IT85" s="311"/>
      <c r="IU85" s="311"/>
      <c r="IV85" s="311"/>
    </row>
    <row r="86" spans="1:256" s="324" customFormat="1" x14ac:dyDescent="0.25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11"/>
      <c r="DL86" s="311"/>
      <c r="DM86" s="311"/>
      <c r="DN86" s="311"/>
      <c r="DO86" s="311"/>
      <c r="DP86" s="311"/>
      <c r="DQ86" s="311"/>
      <c r="DR86" s="311"/>
      <c r="DS86" s="311"/>
      <c r="DT86" s="311"/>
      <c r="DU86" s="311"/>
      <c r="DV86" s="311"/>
      <c r="DW86" s="311"/>
      <c r="DX86" s="311"/>
      <c r="DY86" s="311"/>
      <c r="DZ86" s="311"/>
      <c r="EA86" s="311"/>
      <c r="EB86" s="311"/>
      <c r="EC86" s="311"/>
      <c r="ED86" s="311"/>
      <c r="EE86" s="311"/>
      <c r="EF86" s="311"/>
      <c r="EG86" s="311"/>
      <c r="EH86" s="311"/>
      <c r="EI86" s="311"/>
      <c r="EJ86" s="311"/>
      <c r="EK86" s="311"/>
      <c r="EL86" s="311"/>
      <c r="EM86" s="311"/>
      <c r="EN86" s="311"/>
      <c r="EO86" s="311"/>
      <c r="EP86" s="311"/>
      <c r="EQ86" s="311"/>
      <c r="ER86" s="311"/>
      <c r="ES86" s="311"/>
      <c r="ET86" s="311"/>
      <c r="EU86" s="311"/>
      <c r="EV86" s="311"/>
      <c r="EW86" s="311"/>
      <c r="EX86" s="311"/>
      <c r="EY86" s="311"/>
      <c r="EZ86" s="311"/>
      <c r="FA86" s="311"/>
      <c r="FB86" s="311"/>
      <c r="FC86" s="311"/>
      <c r="FD86" s="311"/>
      <c r="FE86" s="311"/>
      <c r="FF86" s="311"/>
      <c r="FG86" s="311"/>
      <c r="FH86" s="311"/>
      <c r="FI86" s="311"/>
      <c r="FJ86" s="311"/>
      <c r="FK86" s="311"/>
      <c r="FL86" s="311"/>
      <c r="FM86" s="311"/>
      <c r="FN86" s="311"/>
      <c r="FO86" s="311"/>
      <c r="FP86" s="311"/>
      <c r="FQ86" s="311"/>
      <c r="FR86" s="311"/>
      <c r="FS86" s="311"/>
      <c r="FT86" s="311"/>
      <c r="FU86" s="311"/>
      <c r="FV86" s="311"/>
      <c r="FW86" s="311"/>
      <c r="FX86" s="311"/>
      <c r="FY86" s="311"/>
      <c r="FZ86" s="311"/>
      <c r="GA86" s="311"/>
      <c r="GB86" s="311"/>
      <c r="GC86" s="311"/>
      <c r="GD86" s="311"/>
      <c r="GE86" s="311"/>
      <c r="GF86" s="311"/>
      <c r="GG86" s="311"/>
      <c r="GH86" s="311"/>
      <c r="GI86" s="311"/>
      <c r="GJ86" s="311"/>
      <c r="GK86" s="311"/>
      <c r="GL86" s="311"/>
      <c r="GM86" s="311"/>
      <c r="GN86" s="311"/>
      <c r="GO86" s="311"/>
      <c r="GP86" s="311"/>
      <c r="GQ86" s="311"/>
      <c r="GR86" s="311"/>
      <c r="GS86" s="311"/>
      <c r="GT86" s="311"/>
      <c r="GU86" s="311"/>
      <c r="GV86" s="311"/>
      <c r="GW86" s="311"/>
      <c r="GX86" s="311"/>
      <c r="GY86" s="311"/>
      <c r="GZ86" s="311"/>
      <c r="HA86" s="311"/>
      <c r="HB86" s="311"/>
      <c r="HC86" s="311"/>
      <c r="HD86" s="311"/>
      <c r="HE86" s="311"/>
      <c r="HF86" s="311"/>
      <c r="HG86" s="311"/>
      <c r="HH86" s="311"/>
      <c r="HI86" s="311"/>
      <c r="HJ86" s="311"/>
      <c r="HK86" s="311"/>
      <c r="HL86" s="311"/>
      <c r="HM86" s="311"/>
      <c r="HN86" s="311"/>
      <c r="HO86" s="311"/>
      <c r="HP86" s="311"/>
      <c r="HQ86" s="311"/>
      <c r="HR86" s="311"/>
      <c r="HS86" s="311"/>
      <c r="HT86" s="311"/>
      <c r="HU86" s="311"/>
      <c r="HV86" s="311"/>
      <c r="HW86" s="311"/>
      <c r="HX86" s="311"/>
      <c r="HY86" s="311"/>
      <c r="HZ86" s="311"/>
      <c r="IA86" s="311"/>
      <c r="IB86" s="311"/>
      <c r="IC86" s="311"/>
      <c r="ID86" s="311"/>
      <c r="IE86" s="311"/>
      <c r="IF86" s="311"/>
      <c r="IG86" s="311"/>
      <c r="IH86" s="311"/>
      <c r="II86" s="311"/>
      <c r="IJ86" s="311"/>
      <c r="IK86" s="311"/>
      <c r="IL86" s="311"/>
      <c r="IM86" s="311"/>
      <c r="IN86" s="311"/>
      <c r="IO86" s="311"/>
      <c r="IP86" s="311"/>
      <c r="IQ86" s="311"/>
      <c r="IR86" s="311"/>
      <c r="IS86" s="311"/>
      <c r="IT86" s="311"/>
      <c r="IU86" s="311"/>
      <c r="IV86" s="311"/>
    </row>
    <row r="87" spans="1:256" s="324" customFormat="1" x14ac:dyDescent="0.25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11"/>
      <c r="HI87" s="311"/>
      <c r="HJ87" s="311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11"/>
      <c r="IA87" s="311"/>
      <c r="IB87" s="311"/>
      <c r="IC87" s="311"/>
      <c r="ID87" s="311"/>
      <c r="IE87" s="311"/>
      <c r="IF87" s="311"/>
      <c r="IG87" s="311"/>
      <c r="IH87" s="311"/>
      <c r="II87" s="311"/>
      <c r="IJ87" s="311"/>
      <c r="IK87" s="311"/>
      <c r="IL87" s="311"/>
      <c r="IM87" s="311"/>
      <c r="IN87" s="311"/>
      <c r="IO87" s="311"/>
      <c r="IP87" s="311"/>
      <c r="IQ87" s="311"/>
      <c r="IR87" s="311"/>
      <c r="IS87" s="311"/>
      <c r="IT87" s="311"/>
      <c r="IU87" s="311"/>
      <c r="IV87" s="311"/>
    </row>
    <row r="88" spans="1:256" s="324" customFormat="1" x14ac:dyDescent="0.25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11"/>
      <c r="DL88" s="311"/>
      <c r="DM88" s="311"/>
      <c r="DN88" s="311"/>
      <c r="DO88" s="311"/>
      <c r="DP88" s="311"/>
      <c r="DQ88" s="311"/>
      <c r="DR88" s="311"/>
      <c r="DS88" s="311"/>
      <c r="DT88" s="311"/>
      <c r="DU88" s="311"/>
      <c r="DV88" s="311"/>
      <c r="DW88" s="311"/>
      <c r="DX88" s="311"/>
      <c r="DY88" s="311"/>
      <c r="DZ88" s="311"/>
      <c r="EA88" s="311"/>
      <c r="EB88" s="311"/>
      <c r="EC88" s="311"/>
      <c r="ED88" s="311"/>
      <c r="EE88" s="311"/>
      <c r="EF88" s="311"/>
      <c r="EG88" s="311"/>
      <c r="EH88" s="311"/>
      <c r="EI88" s="311"/>
      <c r="EJ88" s="311"/>
      <c r="EK88" s="311"/>
      <c r="EL88" s="311"/>
      <c r="EM88" s="311"/>
      <c r="EN88" s="311"/>
      <c r="EO88" s="311"/>
      <c r="EP88" s="311"/>
      <c r="EQ88" s="311"/>
      <c r="ER88" s="311"/>
      <c r="ES88" s="311"/>
      <c r="ET88" s="311"/>
      <c r="EU88" s="311"/>
      <c r="EV88" s="311"/>
      <c r="EW88" s="311"/>
      <c r="EX88" s="311"/>
      <c r="EY88" s="311"/>
      <c r="EZ88" s="311"/>
      <c r="FA88" s="311"/>
      <c r="FB88" s="311"/>
      <c r="FC88" s="311"/>
      <c r="FD88" s="311"/>
      <c r="FE88" s="311"/>
      <c r="FF88" s="311"/>
      <c r="FG88" s="311"/>
      <c r="FH88" s="311"/>
      <c r="FI88" s="311"/>
      <c r="FJ88" s="311"/>
      <c r="FK88" s="311"/>
      <c r="FL88" s="311"/>
      <c r="FM88" s="311"/>
      <c r="FN88" s="311"/>
      <c r="FO88" s="311"/>
      <c r="FP88" s="311"/>
      <c r="FQ88" s="311"/>
      <c r="FR88" s="311"/>
      <c r="FS88" s="311"/>
      <c r="FT88" s="311"/>
      <c r="FU88" s="311"/>
      <c r="FV88" s="311"/>
      <c r="FW88" s="311"/>
      <c r="FX88" s="311"/>
      <c r="FY88" s="311"/>
      <c r="FZ88" s="311"/>
      <c r="GA88" s="311"/>
      <c r="GB88" s="311"/>
      <c r="GC88" s="311"/>
      <c r="GD88" s="311"/>
      <c r="GE88" s="311"/>
      <c r="GF88" s="311"/>
      <c r="GG88" s="311"/>
      <c r="GH88" s="311"/>
      <c r="GI88" s="311"/>
      <c r="GJ88" s="311"/>
      <c r="GK88" s="311"/>
      <c r="GL88" s="311"/>
      <c r="GM88" s="311"/>
      <c r="GN88" s="311"/>
      <c r="GO88" s="311"/>
      <c r="GP88" s="311"/>
      <c r="GQ88" s="311"/>
      <c r="GR88" s="311"/>
      <c r="GS88" s="311"/>
      <c r="GT88" s="311"/>
      <c r="GU88" s="311"/>
      <c r="GV88" s="311"/>
      <c r="GW88" s="311"/>
      <c r="GX88" s="311"/>
      <c r="GY88" s="311"/>
      <c r="GZ88" s="311"/>
      <c r="HA88" s="311"/>
      <c r="HB88" s="311"/>
      <c r="HC88" s="311"/>
      <c r="HD88" s="311"/>
      <c r="HE88" s="311"/>
      <c r="HF88" s="311"/>
      <c r="HG88" s="311"/>
      <c r="HH88" s="311"/>
      <c r="HI88" s="311"/>
      <c r="HJ88" s="311"/>
      <c r="HK88" s="311"/>
      <c r="HL88" s="311"/>
      <c r="HM88" s="311"/>
      <c r="HN88" s="311"/>
      <c r="HO88" s="311"/>
      <c r="HP88" s="311"/>
      <c r="HQ88" s="311"/>
      <c r="HR88" s="311"/>
      <c r="HS88" s="311"/>
      <c r="HT88" s="311"/>
      <c r="HU88" s="311"/>
      <c r="HV88" s="311"/>
      <c r="HW88" s="311"/>
      <c r="HX88" s="311"/>
      <c r="HY88" s="311"/>
      <c r="HZ88" s="311"/>
      <c r="IA88" s="311"/>
      <c r="IB88" s="311"/>
      <c r="IC88" s="311"/>
      <c r="ID88" s="311"/>
      <c r="IE88" s="311"/>
      <c r="IF88" s="311"/>
      <c r="IG88" s="311"/>
      <c r="IH88" s="311"/>
      <c r="II88" s="311"/>
      <c r="IJ88" s="311"/>
      <c r="IK88" s="311"/>
      <c r="IL88" s="311"/>
      <c r="IM88" s="311"/>
      <c r="IN88" s="311"/>
      <c r="IO88" s="311"/>
      <c r="IP88" s="311"/>
      <c r="IQ88" s="311"/>
      <c r="IR88" s="311"/>
      <c r="IS88" s="311"/>
      <c r="IT88" s="311"/>
      <c r="IU88" s="311"/>
      <c r="IV88" s="311"/>
    </row>
    <row r="89" spans="1:256" s="324" customFormat="1" x14ac:dyDescent="0.25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11"/>
      <c r="DL89" s="311"/>
      <c r="DM89" s="311"/>
      <c r="DN89" s="311"/>
      <c r="DO89" s="311"/>
      <c r="DP89" s="311"/>
      <c r="DQ89" s="311"/>
      <c r="DR89" s="311"/>
      <c r="DS89" s="311"/>
      <c r="DT89" s="311"/>
      <c r="DU89" s="311"/>
      <c r="DV89" s="311"/>
      <c r="DW89" s="311"/>
      <c r="DX89" s="311"/>
      <c r="DY89" s="311"/>
      <c r="DZ89" s="311"/>
      <c r="EA89" s="311"/>
      <c r="EB89" s="311"/>
      <c r="EC89" s="311"/>
      <c r="ED89" s="311"/>
      <c r="EE89" s="311"/>
      <c r="EF89" s="311"/>
      <c r="EG89" s="311"/>
      <c r="EH89" s="311"/>
      <c r="EI89" s="311"/>
      <c r="EJ89" s="311"/>
      <c r="EK89" s="311"/>
      <c r="EL89" s="311"/>
      <c r="EM89" s="311"/>
      <c r="EN89" s="311"/>
      <c r="EO89" s="311"/>
      <c r="EP89" s="311"/>
      <c r="EQ89" s="311"/>
      <c r="ER89" s="311"/>
      <c r="ES89" s="311"/>
      <c r="ET89" s="311"/>
      <c r="EU89" s="311"/>
      <c r="EV89" s="311"/>
      <c r="EW89" s="311"/>
      <c r="EX89" s="311"/>
      <c r="EY89" s="311"/>
      <c r="EZ89" s="311"/>
      <c r="FA89" s="311"/>
      <c r="FB89" s="311"/>
      <c r="FC89" s="311"/>
      <c r="FD89" s="311"/>
      <c r="FE89" s="311"/>
      <c r="FF89" s="311"/>
      <c r="FG89" s="311"/>
      <c r="FH89" s="311"/>
      <c r="FI89" s="311"/>
      <c r="FJ89" s="311"/>
      <c r="FK89" s="311"/>
      <c r="FL89" s="311"/>
      <c r="FM89" s="311"/>
      <c r="FN89" s="311"/>
      <c r="FO89" s="311"/>
      <c r="FP89" s="311"/>
      <c r="FQ89" s="311"/>
      <c r="FR89" s="311"/>
      <c r="FS89" s="311"/>
      <c r="FT89" s="311"/>
      <c r="FU89" s="311"/>
      <c r="FV89" s="311"/>
      <c r="FW89" s="311"/>
      <c r="FX89" s="311"/>
      <c r="FY89" s="311"/>
      <c r="FZ89" s="311"/>
      <c r="GA89" s="311"/>
      <c r="GB89" s="311"/>
      <c r="GC89" s="311"/>
      <c r="GD89" s="311"/>
      <c r="GE89" s="311"/>
      <c r="GF89" s="311"/>
      <c r="GG89" s="311"/>
      <c r="GH89" s="311"/>
      <c r="GI89" s="311"/>
      <c r="GJ89" s="311"/>
      <c r="GK89" s="311"/>
      <c r="GL89" s="311"/>
      <c r="GM89" s="311"/>
      <c r="GN89" s="311"/>
      <c r="GO89" s="311"/>
      <c r="GP89" s="311"/>
      <c r="GQ89" s="311"/>
      <c r="GR89" s="311"/>
      <c r="GS89" s="311"/>
      <c r="GT89" s="311"/>
      <c r="GU89" s="311"/>
      <c r="GV89" s="311"/>
      <c r="GW89" s="311"/>
      <c r="GX89" s="311"/>
      <c r="GY89" s="311"/>
      <c r="GZ89" s="311"/>
      <c r="HA89" s="311"/>
      <c r="HB89" s="311"/>
      <c r="HC89" s="311"/>
      <c r="HD89" s="311"/>
      <c r="HE89" s="311"/>
      <c r="HF89" s="311"/>
      <c r="HG89" s="311"/>
      <c r="HH89" s="311"/>
      <c r="HI89" s="311"/>
      <c r="HJ89" s="311"/>
      <c r="HK89" s="311"/>
      <c r="HL89" s="311"/>
      <c r="HM89" s="311"/>
      <c r="HN89" s="311"/>
      <c r="HO89" s="311"/>
      <c r="HP89" s="311"/>
      <c r="HQ89" s="311"/>
      <c r="HR89" s="311"/>
      <c r="HS89" s="311"/>
      <c r="HT89" s="311"/>
      <c r="HU89" s="311"/>
      <c r="HV89" s="311"/>
      <c r="HW89" s="311"/>
      <c r="HX89" s="311"/>
      <c r="HY89" s="311"/>
      <c r="HZ89" s="311"/>
      <c r="IA89" s="311"/>
      <c r="IB89" s="311"/>
      <c r="IC89" s="311"/>
      <c r="ID89" s="311"/>
      <c r="IE89" s="311"/>
      <c r="IF89" s="311"/>
      <c r="IG89" s="311"/>
      <c r="IH89" s="311"/>
      <c r="II89" s="311"/>
      <c r="IJ89" s="311"/>
      <c r="IK89" s="311"/>
      <c r="IL89" s="311"/>
      <c r="IM89" s="311"/>
      <c r="IN89" s="311"/>
      <c r="IO89" s="311"/>
      <c r="IP89" s="311"/>
      <c r="IQ89" s="311"/>
      <c r="IR89" s="311"/>
      <c r="IS89" s="311"/>
      <c r="IT89" s="311"/>
      <c r="IU89" s="311"/>
      <c r="IV89" s="311"/>
    </row>
    <row r="90" spans="1:256" s="324" customFormat="1" x14ac:dyDescent="0.25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11"/>
      <c r="DL90" s="311"/>
      <c r="DM90" s="311"/>
      <c r="DN90" s="311"/>
      <c r="DO90" s="311"/>
      <c r="DP90" s="311"/>
      <c r="DQ90" s="311"/>
      <c r="DR90" s="311"/>
      <c r="DS90" s="311"/>
      <c r="DT90" s="311"/>
      <c r="DU90" s="311"/>
      <c r="DV90" s="311"/>
      <c r="DW90" s="311"/>
      <c r="DX90" s="311"/>
      <c r="DY90" s="311"/>
      <c r="DZ90" s="311"/>
      <c r="EA90" s="311"/>
      <c r="EB90" s="311"/>
      <c r="EC90" s="311"/>
      <c r="ED90" s="311"/>
      <c r="EE90" s="311"/>
      <c r="EF90" s="311"/>
      <c r="EG90" s="311"/>
      <c r="EH90" s="311"/>
      <c r="EI90" s="311"/>
      <c r="EJ90" s="311"/>
      <c r="EK90" s="311"/>
      <c r="EL90" s="311"/>
      <c r="EM90" s="311"/>
      <c r="EN90" s="311"/>
      <c r="EO90" s="311"/>
      <c r="EP90" s="311"/>
      <c r="EQ90" s="311"/>
      <c r="ER90" s="311"/>
      <c r="ES90" s="311"/>
      <c r="ET90" s="311"/>
      <c r="EU90" s="311"/>
      <c r="EV90" s="311"/>
      <c r="EW90" s="311"/>
      <c r="EX90" s="311"/>
      <c r="EY90" s="311"/>
      <c r="EZ90" s="311"/>
      <c r="FA90" s="311"/>
      <c r="FB90" s="311"/>
      <c r="FC90" s="311"/>
      <c r="FD90" s="311"/>
      <c r="FE90" s="311"/>
      <c r="FF90" s="311"/>
      <c r="FG90" s="311"/>
      <c r="FH90" s="311"/>
      <c r="FI90" s="311"/>
      <c r="FJ90" s="311"/>
      <c r="FK90" s="311"/>
      <c r="FL90" s="311"/>
      <c r="FM90" s="311"/>
      <c r="FN90" s="311"/>
      <c r="FO90" s="311"/>
      <c r="FP90" s="311"/>
      <c r="FQ90" s="311"/>
      <c r="FR90" s="311"/>
      <c r="FS90" s="311"/>
      <c r="FT90" s="311"/>
      <c r="FU90" s="311"/>
      <c r="FV90" s="311"/>
      <c r="FW90" s="311"/>
      <c r="FX90" s="311"/>
      <c r="FY90" s="311"/>
      <c r="FZ90" s="311"/>
      <c r="GA90" s="311"/>
      <c r="GB90" s="311"/>
      <c r="GC90" s="311"/>
      <c r="GD90" s="311"/>
      <c r="GE90" s="311"/>
      <c r="GF90" s="311"/>
      <c r="GG90" s="311"/>
      <c r="GH90" s="311"/>
      <c r="GI90" s="311"/>
      <c r="GJ90" s="311"/>
      <c r="GK90" s="311"/>
      <c r="GL90" s="311"/>
      <c r="GM90" s="311"/>
      <c r="GN90" s="311"/>
      <c r="GO90" s="311"/>
      <c r="GP90" s="311"/>
      <c r="GQ90" s="311"/>
      <c r="GR90" s="311"/>
      <c r="GS90" s="311"/>
      <c r="GT90" s="311"/>
      <c r="GU90" s="311"/>
      <c r="GV90" s="311"/>
      <c r="GW90" s="311"/>
      <c r="GX90" s="311"/>
      <c r="GY90" s="311"/>
      <c r="GZ90" s="311"/>
      <c r="HA90" s="311"/>
      <c r="HB90" s="311"/>
      <c r="HC90" s="311"/>
      <c r="HD90" s="311"/>
      <c r="HE90" s="311"/>
      <c r="HF90" s="311"/>
      <c r="HG90" s="311"/>
      <c r="HH90" s="311"/>
      <c r="HI90" s="311"/>
      <c r="HJ90" s="311"/>
      <c r="HK90" s="311"/>
      <c r="HL90" s="311"/>
      <c r="HM90" s="311"/>
      <c r="HN90" s="311"/>
      <c r="HO90" s="311"/>
      <c r="HP90" s="311"/>
      <c r="HQ90" s="311"/>
      <c r="HR90" s="311"/>
      <c r="HS90" s="311"/>
      <c r="HT90" s="311"/>
      <c r="HU90" s="311"/>
      <c r="HV90" s="311"/>
      <c r="HW90" s="311"/>
      <c r="HX90" s="311"/>
      <c r="HY90" s="311"/>
      <c r="HZ90" s="311"/>
      <c r="IA90" s="311"/>
      <c r="IB90" s="311"/>
      <c r="IC90" s="311"/>
      <c r="ID90" s="311"/>
      <c r="IE90" s="311"/>
      <c r="IF90" s="311"/>
      <c r="IG90" s="311"/>
      <c r="IH90" s="311"/>
      <c r="II90" s="311"/>
      <c r="IJ90" s="311"/>
      <c r="IK90" s="311"/>
      <c r="IL90" s="311"/>
      <c r="IM90" s="311"/>
      <c r="IN90" s="311"/>
      <c r="IO90" s="311"/>
      <c r="IP90" s="311"/>
      <c r="IQ90" s="311"/>
      <c r="IR90" s="311"/>
      <c r="IS90" s="311"/>
      <c r="IT90" s="311"/>
      <c r="IU90" s="311"/>
      <c r="IV90" s="311"/>
    </row>
    <row r="91" spans="1:256" s="324" customFormat="1" x14ac:dyDescent="0.25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1"/>
      <c r="AH91" s="311"/>
      <c r="AI91" s="311"/>
      <c r="AJ91" s="311"/>
      <c r="AK91" s="311"/>
      <c r="AL91" s="311"/>
      <c r="AM91" s="311"/>
      <c r="AN91" s="311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1"/>
      <c r="AZ91" s="311"/>
      <c r="BA91" s="311"/>
      <c r="BB91" s="311"/>
      <c r="BC91" s="311"/>
      <c r="BD91" s="311"/>
      <c r="BE91" s="311"/>
      <c r="BF91" s="311"/>
      <c r="BG91" s="311"/>
      <c r="BH91" s="311"/>
      <c r="BI91" s="311"/>
      <c r="BJ91" s="311"/>
      <c r="BK91" s="311"/>
      <c r="BL91" s="311"/>
      <c r="BM91" s="311"/>
      <c r="BN91" s="311"/>
      <c r="BO91" s="311"/>
      <c r="BP91" s="311"/>
      <c r="BQ91" s="311"/>
      <c r="BR91" s="311"/>
      <c r="BS91" s="311"/>
      <c r="BT91" s="311"/>
      <c r="BU91" s="311"/>
      <c r="BV91" s="311"/>
      <c r="BW91" s="311"/>
      <c r="BX91" s="311"/>
      <c r="BY91" s="311"/>
      <c r="BZ91" s="311"/>
      <c r="CA91" s="311"/>
      <c r="CB91" s="311"/>
      <c r="CC91" s="311"/>
      <c r="CD91" s="311"/>
      <c r="CE91" s="311"/>
      <c r="CF91" s="311"/>
      <c r="CG91" s="311"/>
      <c r="CH91" s="311"/>
      <c r="CI91" s="311"/>
      <c r="CJ91" s="311"/>
      <c r="CK91" s="311"/>
      <c r="CL91" s="311"/>
      <c r="CM91" s="311"/>
      <c r="CN91" s="311"/>
      <c r="CO91" s="311"/>
      <c r="CP91" s="311"/>
      <c r="CQ91" s="311"/>
      <c r="CR91" s="311"/>
      <c r="CS91" s="311"/>
      <c r="CT91" s="311"/>
      <c r="CU91" s="311"/>
      <c r="CV91" s="311"/>
      <c r="CW91" s="311"/>
      <c r="CX91" s="311"/>
      <c r="CY91" s="311"/>
      <c r="CZ91" s="311"/>
      <c r="DA91" s="311"/>
      <c r="DB91" s="311"/>
      <c r="DC91" s="311"/>
      <c r="DD91" s="311"/>
      <c r="DE91" s="311"/>
      <c r="DF91" s="311"/>
      <c r="DG91" s="311"/>
      <c r="DH91" s="311"/>
      <c r="DI91" s="311"/>
      <c r="DJ91" s="311"/>
      <c r="DK91" s="311"/>
      <c r="DL91" s="311"/>
      <c r="DM91" s="311"/>
      <c r="DN91" s="311"/>
      <c r="DO91" s="311"/>
      <c r="DP91" s="311"/>
      <c r="DQ91" s="311"/>
      <c r="DR91" s="311"/>
      <c r="DS91" s="311"/>
      <c r="DT91" s="311"/>
      <c r="DU91" s="311"/>
      <c r="DV91" s="311"/>
      <c r="DW91" s="311"/>
      <c r="DX91" s="311"/>
      <c r="DY91" s="311"/>
      <c r="DZ91" s="311"/>
      <c r="EA91" s="311"/>
      <c r="EB91" s="311"/>
      <c r="EC91" s="311"/>
      <c r="ED91" s="311"/>
      <c r="EE91" s="311"/>
      <c r="EF91" s="311"/>
      <c r="EG91" s="311"/>
      <c r="EH91" s="311"/>
      <c r="EI91" s="311"/>
      <c r="EJ91" s="311"/>
      <c r="EK91" s="311"/>
      <c r="EL91" s="311"/>
      <c r="EM91" s="311"/>
      <c r="EN91" s="311"/>
      <c r="EO91" s="311"/>
      <c r="EP91" s="311"/>
      <c r="EQ91" s="311"/>
      <c r="ER91" s="311"/>
      <c r="ES91" s="311"/>
      <c r="ET91" s="311"/>
      <c r="EU91" s="311"/>
      <c r="EV91" s="311"/>
      <c r="EW91" s="311"/>
      <c r="EX91" s="311"/>
      <c r="EY91" s="311"/>
      <c r="EZ91" s="311"/>
      <c r="FA91" s="311"/>
      <c r="FB91" s="311"/>
      <c r="FC91" s="311"/>
      <c r="FD91" s="311"/>
      <c r="FE91" s="311"/>
      <c r="FF91" s="311"/>
      <c r="FG91" s="311"/>
      <c r="FH91" s="311"/>
      <c r="FI91" s="311"/>
      <c r="FJ91" s="311"/>
      <c r="FK91" s="311"/>
      <c r="FL91" s="311"/>
      <c r="FM91" s="311"/>
      <c r="FN91" s="311"/>
      <c r="FO91" s="311"/>
      <c r="FP91" s="311"/>
      <c r="FQ91" s="311"/>
      <c r="FR91" s="311"/>
      <c r="FS91" s="311"/>
      <c r="FT91" s="311"/>
      <c r="FU91" s="311"/>
      <c r="FV91" s="311"/>
      <c r="FW91" s="311"/>
      <c r="FX91" s="311"/>
      <c r="FY91" s="311"/>
      <c r="FZ91" s="311"/>
      <c r="GA91" s="311"/>
      <c r="GB91" s="311"/>
      <c r="GC91" s="311"/>
      <c r="GD91" s="311"/>
      <c r="GE91" s="311"/>
      <c r="GF91" s="311"/>
      <c r="GG91" s="311"/>
      <c r="GH91" s="311"/>
      <c r="GI91" s="311"/>
      <c r="GJ91" s="311"/>
      <c r="GK91" s="311"/>
      <c r="GL91" s="311"/>
      <c r="GM91" s="311"/>
      <c r="GN91" s="311"/>
      <c r="GO91" s="311"/>
      <c r="GP91" s="311"/>
      <c r="GQ91" s="311"/>
      <c r="GR91" s="311"/>
      <c r="GS91" s="311"/>
      <c r="GT91" s="311"/>
      <c r="GU91" s="311"/>
      <c r="GV91" s="311"/>
      <c r="GW91" s="311"/>
      <c r="GX91" s="311"/>
      <c r="GY91" s="311"/>
      <c r="GZ91" s="311"/>
      <c r="HA91" s="311"/>
      <c r="HB91" s="311"/>
      <c r="HC91" s="311"/>
      <c r="HD91" s="311"/>
      <c r="HE91" s="311"/>
      <c r="HF91" s="311"/>
      <c r="HG91" s="311"/>
      <c r="HH91" s="311"/>
      <c r="HI91" s="311"/>
      <c r="HJ91" s="311"/>
      <c r="HK91" s="311"/>
      <c r="HL91" s="311"/>
      <c r="HM91" s="311"/>
      <c r="HN91" s="311"/>
      <c r="HO91" s="311"/>
      <c r="HP91" s="311"/>
      <c r="HQ91" s="311"/>
      <c r="HR91" s="311"/>
      <c r="HS91" s="311"/>
      <c r="HT91" s="311"/>
      <c r="HU91" s="311"/>
      <c r="HV91" s="311"/>
      <c r="HW91" s="311"/>
      <c r="HX91" s="311"/>
      <c r="HY91" s="311"/>
      <c r="HZ91" s="311"/>
      <c r="IA91" s="311"/>
      <c r="IB91" s="311"/>
      <c r="IC91" s="311"/>
      <c r="ID91" s="311"/>
      <c r="IE91" s="311"/>
      <c r="IF91" s="311"/>
      <c r="IG91" s="311"/>
      <c r="IH91" s="311"/>
      <c r="II91" s="311"/>
      <c r="IJ91" s="311"/>
      <c r="IK91" s="311"/>
      <c r="IL91" s="311"/>
      <c r="IM91" s="311"/>
      <c r="IN91" s="311"/>
      <c r="IO91" s="311"/>
      <c r="IP91" s="311"/>
      <c r="IQ91" s="311"/>
      <c r="IR91" s="311"/>
      <c r="IS91" s="311"/>
      <c r="IT91" s="311"/>
      <c r="IU91" s="311"/>
      <c r="IV91" s="311"/>
    </row>
    <row r="92" spans="1:256" s="324" customFormat="1" x14ac:dyDescent="0.25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1"/>
      <c r="AH92" s="311"/>
      <c r="AI92" s="311"/>
      <c r="AJ92" s="311"/>
      <c r="AK92" s="311"/>
      <c r="AL92" s="311"/>
      <c r="AM92" s="311"/>
      <c r="AN92" s="311"/>
      <c r="AO92" s="311"/>
      <c r="AP92" s="311"/>
      <c r="AQ92" s="311"/>
      <c r="AR92" s="311"/>
      <c r="AS92" s="311"/>
      <c r="AT92" s="311"/>
      <c r="AU92" s="311"/>
      <c r="AV92" s="311"/>
      <c r="AW92" s="311"/>
      <c r="AX92" s="311"/>
      <c r="AY92" s="311"/>
      <c r="AZ92" s="311"/>
      <c r="BA92" s="311"/>
      <c r="BB92" s="311"/>
      <c r="BC92" s="311"/>
      <c r="BD92" s="311"/>
      <c r="BE92" s="311"/>
      <c r="BF92" s="311"/>
      <c r="BG92" s="311"/>
      <c r="BH92" s="311"/>
      <c r="BI92" s="311"/>
      <c r="BJ92" s="311"/>
      <c r="BK92" s="311"/>
      <c r="BL92" s="311"/>
      <c r="BM92" s="311"/>
      <c r="BN92" s="311"/>
      <c r="BO92" s="311"/>
      <c r="BP92" s="311"/>
      <c r="BQ92" s="311"/>
      <c r="BR92" s="311"/>
      <c r="BS92" s="311"/>
      <c r="BT92" s="311"/>
      <c r="BU92" s="311"/>
      <c r="BV92" s="311"/>
      <c r="BW92" s="311"/>
      <c r="BX92" s="311"/>
      <c r="BY92" s="311"/>
      <c r="BZ92" s="311"/>
      <c r="CA92" s="311"/>
      <c r="CB92" s="311"/>
      <c r="CC92" s="311"/>
      <c r="CD92" s="311"/>
      <c r="CE92" s="311"/>
      <c r="CF92" s="311"/>
      <c r="CG92" s="311"/>
      <c r="CH92" s="311"/>
      <c r="CI92" s="311"/>
      <c r="CJ92" s="311"/>
      <c r="CK92" s="311"/>
      <c r="CL92" s="311"/>
      <c r="CM92" s="311"/>
      <c r="CN92" s="311"/>
      <c r="CO92" s="311"/>
      <c r="CP92" s="311"/>
      <c r="CQ92" s="311"/>
      <c r="CR92" s="311"/>
      <c r="CS92" s="311"/>
      <c r="CT92" s="311"/>
      <c r="CU92" s="311"/>
      <c r="CV92" s="311"/>
      <c r="CW92" s="311"/>
      <c r="CX92" s="311"/>
      <c r="CY92" s="311"/>
      <c r="CZ92" s="311"/>
      <c r="DA92" s="311"/>
      <c r="DB92" s="311"/>
      <c r="DC92" s="311"/>
      <c r="DD92" s="311"/>
      <c r="DE92" s="311"/>
      <c r="DF92" s="311"/>
      <c r="DG92" s="311"/>
      <c r="DH92" s="311"/>
      <c r="DI92" s="311"/>
      <c r="DJ92" s="311"/>
      <c r="DK92" s="311"/>
      <c r="DL92" s="311"/>
      <c r="DM92" s="311"/>
      <c r="DN92" s="311"/>
      <c r="DO92" s="311"/>
      <c r="DP92" s="311"/>
      <c r="DQ92" s="311"/>
      <c r="DR92" s="311"/>
      <c r="DS92" s="311"/>
      <c r="DT92" s="311"/>
      <c r="DU92" s="311"/>
      <c r="DV92" s="311"/>
      <c r="DW92" s="311"/>
      <c r="DX92" s="311"/>
      <c r="DY92" s="311"/>
      <c r="DZ92" s="311"/>
      <c r="EA92" s="311"/>
      <c r="EB92" s="311"/>
      <c r="EC92" s="311"/>
      <c r="ED92" s="311"/>
      <c r="EE92" s="311"/>
      <c r="EF92" s="311"/>
      <c r="EG92" s="311"/>
      <c r="EH92" s="311"/>
      <c r="EI92" s="311"/>
      <c r="EJ92" s="311"/>
      <c r="EK92" s="311"/>
      <c r="EL92" s="311"/>
      <c r="EM92" s="311"/>
      <c r="EN92" s="311"/>
      <c r="EO92" s="311"/>
      <c r="EP92" s="311"/>
      <c r="EQ92" s="311"/>
      <c r="ER92" s="311"/>
      <c r="ES92" s="311"/>
      <c r="ET92" s="311"/>
      <c r="EU92" s="311"/>
      <c r="EV92" s="311"/>
      <c r="EW92" s="311"/>
      <c r="EX92" s="311"/>
      <c r="EY92" s="311"/>
      <c r="EZ92" s="311"/>
      <c r="FA92" s="311"/>
      <c r="FB92" s="311"/>
      <c r="FC92" s="311"/>
      <c r="FD92" s="311"/>
      <c r="FE92" s="311"/>
      <c r="FF92" s="311"/>
      <c r="FG92" s="311"/>
      <c r="FH92" s="311"/>
      <c r="FI92" s="311"/>
      <c r="FJ92" s="311"/>
      <c r="FK92" s="311"/>
      <c r="FL92" s="311"/>
      <c r="FM92" s="311"/>
      <c r="FN92" s="311"/>
      <c r="FO92" s="311"/>
      <c r="FP92" s="311"/>
      <c r="FQ92" s="311"/>
      <c r="FR92" s="311"/>
      <c r="FS92" s="311"/>
      <c r="FT92" s="311"/>
      <c r="FU92" s="311"/>
      <c r="FV92" s="311"/>
      <c r="FW92" s="311"/>
      <c r="FX92" s="311"/>
      <c r="FY92" s="311"/>
      <c r="FZ92" s="311"/>
      <c r="GA92" s="311"/>
      <c r="GB92" s="311"/>
      <c r="GC92" s="311"/>
      <c r="GD92" s="311"/>
      <c r="GE92" s="311"/>
      <c r="GF92" s="311"/>
      <c r="GG92" s="311"/>
      <c r="GH92" s="311"/>
      <c r="GI92" s="311"/>
      <c r="GJ92" s="311"/>
      <c r="GK92" s="311"/>
      <c r="GL92" s="311"/>
      <c r="GM92" s="311"/>
      <c r="GN92" s="311"/>
      <c r="GO92" s="311"/>
      <c r="GP92" s="311"/>
      <c r="GQ92" s="311"/>
      <c r="GR92" s="311"/>
      <c r="GS92" s="311"/>
      <c r="GT92" s="311"/>
      <c r="GU92" s="311"/>
      <c r="GV92" s="311"/>
      <c r="GW92" s="311"/>
      <c r="GX92" s="311"/>
      <c r="GY92" s="311"/>
      <c r="GZ92" s="311"/>
      <c r="HA92" s="311"/>
      <c r="HB92" s="311"/>
      <c r="HC92" s="311"/>
      <c r="HD92" s="311"/>
      <c r="HE92" s="311"/>
      <c r="HF92" s="311"/>
      <c r="HG92" s="311"/>
      <c r="HH92" s="311"/>
      <c r="HI92" s="311"/>
      <c r="HJ92" s="311"/>
      <c r="HK92" s="311"/>
      <c r="HL92" s="311"/>
      <c r="HM92" s="311"/>
      <c r="HN92" s="311"/>
      <c r="HO92" s="311"/>
      <c r="HP92" s="311"/>
      <c r="HQ92" s="311"/>
      <c r="HR92" s="311"/>
      <c r="HS92" s="311"/>
      <c r="HT92" s="311"/>
      <c r="HU92" s="311"/>
      <c r="HV92" s="311"/>
      <c r="HW92" s="311"/>
      <c r="HX92" s="311"/>
      <c r="HY92" s="311"/>
      <c r="HZ92" s="311"/>
      <c r="IA92" s="311"/>
      <c r="IB92" s="311"/>
      <c r="IC92" s="311"/>
      <c r="ID92" s="311"/>
      <c r="IE92" s="311"/>
      <c r="IF92" s="311"/>
      <c r="IG92" s="311"/>
      <c r="IH92" s="311"/>
      <c r="II92" s="311"/>
      <c r="IJ92" s="311"/>
      <c r="IK92" s="311"/>
      <c r="IL92" s="311"/>
      <c r="IM92" s="311"/>
      <c r="IN92" s="311"/>
      <c r="IO92" s="311"/>
      <c r="IP92" s="311"/>
      <c r="IQ92" s="311"/>
      <c r="IR92" s="311"/>
      <c r="IS92" s="311"/>
      <c r="IT92" s="311"/>
      <c r="IU92" s="311"/>
      <c r="IV92" s="311"/>
    </row>
    <row r="93" spans="1:256" s="324" customFormat="1" x14ac:dyDescent="0.25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  <c r="Y93" s="311"/>
      <c r="Z93" s="311"/>
      <c r="AA93" s="311"/>
      <c r="AB93" s="311"/>
      <c r="AC93" s="311"/>
      <c r="AD93" s="311"/>
      <c r="AE93" s="311"/>
      <c r="AF93" s="311"/>
      <c r="AG93" s="311"/>
      <c r="AH93" s="311"/>
      <c r="AI93" s="311"/>
      <c r="AJ93" s="311"/>
      <c r="AK93" s="311"/>
      <c r="AL93" s="311"/>
      <c r="AM93" s="311"/>
      <c r="AN93" s="311"/>
      <c r="AO93" s="311"/>
      <c r="AP93" s="311"/>
      <c r="AQ93" s="311"/>
      <c r="AR93" s="311"/>
      <c r="AS93" s="311"/>
      <c r="AT93" s="311"/>
      <c r="AU93" s="311"/>
      <c r="AV93" s="311"/>
      <c r="AW93" s="311"/>
      <c r="AX93" s="311"/>
      <c r="AY93" s="311"/>
      <c r="AZ93" s="311"/>
      <c r="BA93" s="311"/>
      <c r="BB93" s="311"/>
      <c r="BC93" s="311"/>
      <c r="BD93" s="311"/>
      <c r="BE93" s="311"/>
      <c r="BF93" s="311"/>
      <c r="BG93" s="311"/>
      <c r="BH93" s="311"/>
      <c r="BI93" s="311"/>
      <c r="BJ93" s="311"/>
      <c r="BK93" s="311"/>
      <c r="BL93" s="311"/>
      <c r="BM93" s="311"/>
      <c r="BN93" s="311"/>
      <c r="BO93" s="311"/>
      <c r="BP93" s="311"/>
      <c r="BQ93" s="311"/>
      <c r="BR93" s="311"/>
      <c r="BS93" s="311"/>
      <c r="BT93" s="311"/>
      <c r="BU93" s="311"/>
      <c r="BV93" s="311"/>
      <c r="BW93" s="311"/>
      <c r="BX93" s="311"/>
      <c r="BY93" s="311"/>
      <c r="BZ93" s="311"/>
      <c r="CA93" s="311"/>
      <c r="CB93" s="311"/>
      <c r="CC93" s="311"/>
      <c r="CD93" s="311"/>
      <c r="CE93" s="311"/>
      <c r="CF93" s="311"/>
      <c r="CG93" s="311"/>
      <c r="CH93" s="311"/>
      <c r="CI93" s="311"/>
      <c r="CJ93" s="311"/>
      <c r="CK93" s="311"/>
      <c r="CL93" s="311"/>
      <c r="CM93" s="311"/>
      <c r="CN93" s="311"/>
      <c r="CO93" s="311"/>
      <c r="CP93" s="311"/>
      <c r="CQ93" s="311"/>
      <c r="CR93" s="311"/>
      <c r="CS93" s="311"/>
      <c r="CT93" s="311"/>
      <c r="CU93" s="311"/>
      <c r="CV93" s="311"/>
      <c r="CW93" s="311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11"/>
      <c r="DL93" s="311"/>
      <c r="DM93" s="311"/>
      <c r="DN93" s="311"/>
      <c r="DO93" s="311"/>
      <c r="DP93" s="311"/>
      <c r="DQ93" s="311"/>
      <c r="DR93" s="311"/>
      <c r="DS93" s="311"/>
      <c r="DT93" s="311"/>
      <c r="DU93" s="311"/>
      <c r="DV93" s="311"/>
      <c r="DW93" s="311"/>
      <c r="DX93" s="311"/>
      <c r="DY93" s="311"/>
      <c r="DZ93" s="311"/>
      <c r="EA93" s="311"/>
      <c r="EB93" s="311"/>
      <c r="EC93" s="311"/>
      <c r="ED93" s="311"/>
      <c r="EE93" s="311"/>
      <c r="EF93" s="311"/>
      <c r="EG93" s="311"/>
      <c r="EH93" s="311"/>
      <c r="EI93" s="311"/>
      <c r="EJ93" s="311"/>
      <c r="EK93" s="311"/>
      <c r="EL93" s="311"/>
      <c r="EM93" s="311"/>
      <c r="EN93" s="311"/>
      <c r="EO93" s="311"/>
      <c r="EP93" s="311"/>
      <c r="EQ93" s="311"/>
      <c r="ER93" s="311"/>
      <c r="ES93" s="311"/>
      <c r="ET93" s="311"/>
      <c r="EU93" s="311"/>
      <c r="EV93" s="311"/>
      <c r="EW93" s="311"/>
      <c r="EX93" s="311"/>
      <c r="EY93" s="311"/>
      <c r="EZ93" s="311"/>
      <c r="FA93" s="311"/>
      <c r="FB93" s="311"/>
      <c r="FC93" s="311"/>
      <c r="FD93" s="311"/>
      <c r="FE93" s="311"/>
      <c r="FF93" s="311"/>
      <c r="FG93" s="311"/>
      <c r="FH93" s="311"/>
      <c r="FI93" s="311"/>
      <c r="FJ93" s="311"/>
      <c r="FK93" s="311"/>
      <c r="FL93" s="311"/>
      <c r="FM93" s="311"/>
      <c r="FN93" s="311"/>
      <c r="FO93" s="311"/>
      <c r="FP93" s="311"/>
      <c r="FQ93" s="311"/>
      <c r="FR93" s="311"/>
      <c r="FS93" s="311"/>
      <c r="FT93" s="311"/>
      <c r="FU93" s="311"/>
      <c r="FV93" s="311"/>
      <c r="FW93" s="311"/>
      <c r="FX93" s="311"/>
      <c r="FY93" s="311"/>
      <c r="FZ93" s="311"/>
      <c r="GA93" s="311"/>
      <c r="GB93" s="311"/>
      <c r="GC93" s="311"/>
      <c r="GD93" s="311"/>
      <c r="GE93" s="311"/>
      <c r="GF93" s="311"/>
      <c r="GG93" s="311"/>
      <c r="GH93" s="311"/>
      <c r="GI93" s="311"/>
      <c r="GJ93" s="311"/>
      <c r="GK93" s="311"/>
      <c r="GL93" s="311"/>
      <c r="GM93" s="311"/>
      <c r="GN93" s="311"/>
      <c r="GO93" s="311"/>
      <c r="GP93" s="311"/>
      <c r="GQ93" s="311"/>
      <c r="GR93" s="311"/>
      <c r="GS93" s="311"/>
      <c r="GT93" s="311"/>
      <c r="GU93" s="311"/>
      <c r="GV93" s="311"/>
      <c r="GW93" s="311"/>
      <c r="GX93" s="311"/>
      <c r="GY93" s="311"/>
      <c r="GZ93" s="311"/>
      <c r="HA93" s="311"/>
      <c r="HB93" s="311"/>
      <c r="HC93" s="311"/>
      <c r="HD93" s="311"/>
      <c r="HE93" s="311"/>
      <c r="HF93" s="311"/>
      <c r="HG93" s="311"/>
      <c r="HH93" s="311"/>
      <c r="HI93" s="311"/>
      <c r="HJ93" s="311"/>
      <c r="HK93" s="311"/>
      <c r="HL93" s="311"/>
      <c r="HM93" s="311"/>
      <c r="HN93" s="311"/>
      <c r="HO93" s="311"/>
      <c r="HP93" s="311"/>
      <c r="HQ93" s="311"/>
      <c r="HR93" s="311"/>
      <c r="HS93" s="311"/>
      <c r="HT93" s="311"/>
      <c r="HU93" s="311"/>
      <c r="HV93" s="311"/>
      <c r="HW93" s="311"/>
      <c r="HX93" s="311"/>
      <c r="HY93" s="311"/>
      <c r="HZ93" s="311"/>
      <c r="IA93" s="311"/>
      <c r="IB93" s="311"/>
      <c r="IC93" s="311"/>
      <c r="ID93" s="311"/>
      <c r="IE93" s="311"/>
      <c r="IF93" s="311"/>
      <c r="IG93" s="311"/>
      <c r="IH93" s="311"/>
      <c r="II93" s="311"/>
      <c r="IJ93" s="311"/>
      <c r="IK93" s="311"/>
      <c r="IL93" s="311"/>
      <c r="IM93" s="311"/>
      <c r="IN93" s="311"/>
      <c r="IO93" s="311"/>
      <c r="IP93" s="311"/>
      <c r="IQ93" s="311"/>
      <c r="IR93" s="311"/>
      <c r="IS93" s="311"/>
      <c r="IT93" s="311"/>
      <c r="IU93" s="311"/>
      <c r="IV93" s="311"/>
    </row>
    <row r="94" spans="1:256" s="324" customFormat="1" x14ac:dyDescent="0.25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11"/>
      <c r="DL94" s="311"/>
      <c r="DM94" s="311"/>
      <c r="DN94" s="311"/>
      <c r="DO94" s="311"/>
      <c r="DP94" s="311"/>
      <c r="DQ94" s="311"/>
      <c r="DR94" s="311"/>
      <c r="DS94" s="311"/>
      <c r="DT94" s="311"/>
      <c r="DU94" s="311"/>
      <c r="DV94" s="311"/>
      <c r="DW94" s="311"/>
      <c r="DX94" s="311"/>
      <c r="DY94" s="311"/>
      <c r="DZ94" s="311"/>
      <c r="EA94" s="311"/>
      <c r="EB94" s="311"/>
      <c r="EC94" s="311"/>
      <c r="ED94" s="311"/>
      <c r="EE94" s="311"/>
      <c r="EF94" s="311"/>
      <c r="EG94" s="311"/>
      <c r="EH94" s="311"/>
      <c r="EI94" s="311"/>
      <c r="EJ94" s="311"/>
      <c r="EK94" s="311"/>
      <c r="EL94" s="311"/>
      <c r="EM94" s="311"/>
      <c r="EN94" s="311"/>
      <c r="EO94" s="311"/>
      <c r="EP94" s="311"/>
      <c r="EQ94" s="311"/>
      <c r="ER94" s="311"/>
      <c r="ES94" s="311"/>
      <c r="ET94" s="311"/>
      <c r="EU94" s="311"/>
      <c r="EV94" s="311"/>
      <c r="EW94" s="311"/>
      <c r="EX94" s="311"/>
      <c r="EY94" s="311"/>
      <c r="EZ94" s="311"/>
      <c r="FA94" s="311"/>
      <c r="FB94" s="311"/>
      <c r="FC94" s="311"/>
      <c r="FD94" s="311"/>
      <c r="FE94" s="311"/>
      <c r="FF94" s="311"/>
      <c r="FG94" s="311"/>
      <c r="FH94" s="311"/>
      <c r="FI94" s="311"/>
      <c r="FJ94" s="311"/>
      <c r="FK94" s="311"/>
      <c r="FL94" s="311"/>
      <c r="FM94" s="311"/>
      <c r="FN94" s="311"/>
      <c r="FO94" s="311"/>
      <c r="FP94" s="311"/>
      <c r="FQ94" s="311"/>
      <c r="FR94" s="311"/>
      <c r="FS94" s="311"/>
      <c r="FT94" s="311"/>
      <c r="FU94" s="311"/>
      <c r="FV94" s="311"/>
      <c r="FW94" s="311"/>
      <c r="FX94" s="311"/>
      <c r="FY94" s="311"/>
      <c r="FZ94" s="311"/>
      <c r="GA94" s="311"/>
      <c r="GB94" s="311"/>
      <c r="GC94" s="311"/>
      <c r="GD94" s="311"/>
      <c r="GE94" s="311"/>
      <c r="GF94" s="311"/>
      <c r="GG94" s="311"/>
      <c r="GH94" s="311"/>
      <c r="GI94" s="311"/>
      <c r="GJ94" s="311"/>
      <c r="GK94" s="311"/>
      <c r="GL94" s="311"/>
      <c r="GM94" s="311"/>
      <c r="GN94" s="311"/>
      <c r="GO94" s="311"/>
      <c r="GP94" s="311"/>
      <c r="GQ94" s="311"/>
      <c r="GR94" s="311"/>
      <c r="GS94" s="311"/>
      <c r="GT94" s="311"/>
      <c r="GU94" s="311"/>
      <c r="GV94" s="311"/>
      <c r="GW94" s="311"/>
      <c r="GX94" s="311"/>
      <c r="GY94" s="311"/>
      <c r="GZ94" s="311"/>
      <c r="HA94" s="311"/>
      <c r="HB94" s="311"/>
      <c r="HC94" s="311"/>
      <c r="HD94" s="311"/>
      <c r="HE94" s="311"/>
      <c r="HF94" s="311"/>
      <c r="HG94" s="311"/>
      <c r="HH94" s="311"/>
      <c r="HI94" s="311"/>
      <c r="HJ94" s="311"/>
      <c r="HK94" s="311"/>
      <c r="HL94" s="311"/>
      <c r="HM94" s="311"/>
      <c r="HN94" s="311"/>
      <c r="HO94" s="311"/>
      <c r="HP94" s="311"/>
      <c r="HQ94" s="311"/>
      <c r="HR94" s="311"/>
      <c r="HS94" s="311"/>
      <c r="HT94" s="311"/>
      <c r="HU94" s="311"/>
      <c r="HV94" s="311"/>
      <c r="HW94" s="311"/>
      <c r="HX94" s="311"/>
      <c r="HY94" s="311"/>
      <c r="HZ94" s="311"/>
      <c r="IA94" s="311"/>
      <c r="IB94" s="311"/>
      <c r="IC94" s="311"/>
      <c r="ID94" s="311"/>
      <c r="IE94" s="311"/>
      <c r="IF94" s="311"/>
      <c r="IG94" s="311"/>
      <c r="IH94" s="311"/>
      <c r="II94" s="311"/>
      <c r="IJ94" s="311"/>
      <c r="IK94" s="311"/>
      <c r="IL94" s="311"/>
      <c r="IM94" s="311"/>
      <c r="IN94" s="311"/>
      <c r="IO94" s="311"/>
      <c r="IP94" s="311"/>
      <c r="IQ94" s="311"/>
      <c r="IR94" s="311"/>
      <c r="IS94" s="311"/>
      <c r="IT94" s="311"/>
      <c r="IU94" s="311"/>
      <c r="IV94" s="311"/>
    </row>
    <row r="95" spans="1:256" s="324" customFormat="1" x14ac:dyDescent="0.25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  <c r="O95" s="311"/>
      <c r="P95" s="311"/>
      <c r="Q95" s="311"/>
      <c r="R95" s="311"/>
      <c r="S95" s="311"/>
      <c r="T95" s="311"/>
      <c r="U95" s="311"/>
      <c r="V95" s="311"/>
      <c r="W95" s="311"/>
      <c r="X95" s="311"/>
      <c r="Y95" s="311"/>
      <c r="Z95" s="311"/>
      <c r="AA95" s="311"/>
      <c r="AB95" s="311"/>
      <c r="AC95" s="311"/>
      <c r="AD95" s="311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1"/>
      <c r="AZ95" s="311"/>
      <c r="BA95" s="311"/>
      <c r="BB95" s="311"/>
      <c r="BC95" s="311"/>
      <c r="BD95" s="311"/>
      <c r="BE95" s="311"/>
      <c r="BF95" s="311"/>
      <c r="BG95" s="311"/>
      <c r="BH95" s="311"/>
      <c r="BI95" s="311"/>
      <c r="BJ95" s="311"/>
      <c r="BK95" s="311"/>
      <c r="BL95" s="311"/>
      <c r="BM95" s="311"/>
      <c r="BN95" s="311"/>
      <c r="BO95" s="311"/>
      <c r="BP95" s="311"/>
      <c r="BQ95" s="311"/>
      <c r="BR95" s="311"/>
      <c r="BS95" s="311"/>
      <c r="BT95" s="311"/>
      <c r="BU95" s="311"/>
      <c r="BV95" s="311"/>
      <c r="BW95" s="311"/>
      <c r="BX95" s="311"/>
      <c r="BY95" s="311"/>
      <c r="BZ95" s="311"/>
      <c r="CA95" s="311"/>
      <c r="CB95" s="311"/>
      <c r="CC95" s="311"/>
      <c r="CD95" s="311"/>
      <c r="CE95" s="311"/>
      <c r="CF95" s="311"/>
      <c r="CG95" s="311"/>
      <c r="CH95" s="311"/>
      <c r="CI95" s="311"/>
      <c r="CJ95" s="311"/>
      <c r="CK95" s="311"/>
      <c r="CL95" s="311"/>
      <c r="CM95" s="311"/>
      <c r="CN95" s="311"/>
      <c r="CO95" s="311"/>
      <c r="CP95" s="311"/>
      <c r="CQ95" s="311"/>
      <c r="CR95" s="311"/>
      <c r="CS95" s="311"/>
      <c r="CT95" s="311"/>
      <c r="CU95" s="311"/>
      <c r="CV95" s="311"/>
      <c r="CW95" s="311"/>
      <c r="CX95" s="311"/>
      <c r="CY95" s="311"/>
      <c r="CZ95" s="311"/>
      <c r="DA95" s="311"/>
      <c r="DB95" s="311"/>
      <c r="DC95" s="311"/>
      <c r="DD95" s="311"/>
      <c r="DE95" s="311"/>
      <c r="DF95" s="311"/>
      <c r="DG95" s="311"/>
      <c r="DH95" s="311"/>
      <c r="DI95" s="311"/>
      <c r="DJ95" s="311"/>
      <c r="DK95" s="311"/>
      <c r="DL95" s="311"/>
      <c r="DM95" s="311"/>
      <c r="DN95" s="311"/>
      <c r="DO95" s="311"/>
      <c r="DP95" s="311"/>
      <c r="DQ95" s="311"/>
      <c r="DR95" s="311"/>
      <c r="DS95" s="311"/>
      <c r="DT95" s="311"/>
      <c r="DU95" s="311"/>
      <c r="DV95" s="311"/>
      <c r="DW95" s="311"/>
      <c r="DX95" s="311"/>
      <c r="DY95" s="311"/>
      <c r="DZ95" s="311"/>
      <c r="EA95" s="311"/>
      <c r="EB95" s="311"/>
      <c r="EC95" s="311"/>
      <c r="ED95" s="311"/>
      <c r="EE95" s="311"/>
      <c r="EF95" s="311"/>
      <c r="EG95" s="311"/>
      <c r="EH95" s="311"/>
      <c r="EI95" s="311"/>
      <c r="EJ95" s="311"/>
      <c r="EK95" s="311"/>
      <c r="EL95" s="311"/>
      <c r="EM95" s="311"/>
      <c r="EN95" s="311"/>
      <c r="EO95" s="311"/>
      <c r="EP95" s="311"/>
      <c r="EQ95" s="311"/>
      <c r="ER95" s="311"/>
      <c r="ES95" s="311"/>
      <c r="ET95" s="311"/>
      <c r="EU95" s="311"/>
      <c r="EV95" s="311"/>
      <c r="EW95" s="311"/>
      <c r="EX95" s="311"/>
      <c r="EY95" s="311"/>
      <c r="EZ95" s="311"/>
      <c r="FA95" s="311"/>
      <c r="FB95" s="311"/>
      <c r="FC95" s="311"/>
      <c r="FD95" s="311"/>
      <c r="FE95" s="311"/>
      <c r="FF95" s="311"/>
      <c r="FG95" s="311"/>
      <c r="FH95" s="311"/>
      <c r="FI95" s="311"/>
      <c r="FJ95" s="311"/>
      <c r="FK95" s="311"/>
      <c r="FL95" s="311"/>
      <c r="FM95" s="311"/>
      <c r="FN95" s="311"/>
      <c r="FO95" s="311"/>
      <c r="FP95" s="311"/>
      <c r="FQ95" s="311"/>
      <c r="FR95" s="311"/>
      <c r="FS95" s="311"/>
      <c r="FT95" s="311"/>
      <c r="FU95" s="311"/>
      <c r="FV95" s="311"/>
      <c r="FW95" s="311"/>
      <c r="FX95" s="311"/>
      <c r="FY95" s="311"/>
      <c r="FZ95" s="311"/>
      <c r="GA95" s="311"/>
      <c r="GB95" s="311"/>
      <c r="GC95" s="311"/>
      <c r="GD95" s="311"/>
      <c r="GE95" s="311"/>
      <c r="GF95" s="311"/>
      <c r="GG95" s="311"/>
      <c r="GH95" s="311"/>
      <c r="GI95" s="311"/>
      <c r="GJ95" s="311"/>
      <c r="GK95" s="311"/>
      <c r="GL95" s="311"/>
      <c r="GM95" s="311"/>
      <c r="GN95" s="311"/>
      <c r="GO95" s="311"/>
      <c r="GP95" s="311"/>
      <c r="GQ95" s="311"/>
      <c r="GR95" s="311"/>
      <c r="GS95" s="311"/>
      <c r="GT95" s="311"/>
      <c r="GU95" s="311"/>
      <c r="GV95" s="311"/>
      <c r="GW95" s="311"/>
      <c r="GX95" s="311"/>
      <c r="GY95" s="311"/>
      <c r="GZ95" s="311"/>
      <c r="HA95" s="311"/>
      <c r="HB95" s="311"/>
      <c r="HC95" s="311"/>
      <c r="HD95" s="311"/>
      <c r="HE95" s="311"/>
      <c r="HF95" s="311"/>
      <c r="HG95" s="311"/>
      <c r="HH95" s="311"/>
      <c r="HI95" s="311"/>
      <c r="HJ95" s="311"/>
      <c r="HK95" s="311"/>
      <c r="HL95" s="311"/>
      <c r="HM95" s="311"/>
      <c r="HN95" s="311"/>
      <c r="HO95" s="311"/>
      <c r="HP95" s="311"/>
      <c r="HQ95" s="311"/>
      <c r="HR95" s="311"/>
      <c r="HS95" s="311"/>
      <c r="HT95" s="311"/>
      <c r="HU95" s="311"/>
      <c r="HV95" s="311"/>
      <c r="HW95" s="311"/>
      <c r="HX95" s="311"/>
      <c r="HY95" s="311"/>
      <c r="HZ95" s="311"/>
      <c r="IA95" s="311"/>
      <c r="IB95" s="311"/>
      <c r="IC95" s="311"/>
      <c r="ID95" s="311"/>
      <c r="IE95" s="311"/>
      <c r="IF95" s="311"/>
      <c r="IG95" s="311"/>
      <c r="IH95" s="311"/>
      <c r="II95" s="311"/>
      <c r="IJ95" s="311"/>
      <c r="IK95" s="311"/>
      <c r="IL95" s="311"/>
      <c r="IM95" s="311"/>
      <c r="IN95" s="311"/>
      <c r="IO95" s="311"/>
      <c r="IP95" s="311"/>
      <c r="IQ95" s="311"/>
      <c r="IR95" s="311"/>
      <c r="IS95" s="311"/>
      <c r="IT95" s="311"/>
      <c r="IU95" s="311"/>
      <c r="IV95" s="311"/>
    </row>
    <row r="96" spans="1:256" s="324" customFormat="1" x14ac:dyDescent="0.25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  <c r="AT96" s="311"/>
      <c r="AU96" s="311"/>
      <c r="AV96" s="311"/>
      <c r="AW96" s="311"/>
      <c r="AX96" s="311"/>
      <c r="AY96" s="311"/>
      <c r="AZ96" s="311"/>
      <c r="BA96" s="311"/>
      <c r="BB96" s="311"/>
      <c r="BC96" s="311"/>
      <c r="BD96" s="311"/>
      <c r="BE96" s="311"/>
      <c r="BF96" s="311"/>
      <c r="BG96" s="311"/>
      <c r="BH96" s="311"/>
      <c r="BI96" s="311"/>
      <c r="BJ96" s="311"/>
      <c r="BK96" s="311"/>
      <c r="BL96" s="311"/>
      <c r="BM96" s="311"/>
      <c r="BN96" s="311"/>
      <c r="BO96" s="311"/>
      <c r="BP96" s="311"/>
      <c r="BQ96" s="311"/>
      <c r="BR96" s="311"/>
      <c r="BS96" s="311"/>
      <c r="BT96" s="311"/>
      <c r="BU96" s="311"/>
      <c r="BV96" s="311"/>
      <c r="BW96" s="311"/>
      <c r="BX96" s="311"/>
      <c r="BY96" s="311"/>
      <c r="BZ96" s="311"/>
      <c r="CA96" s="311"/>
      <c r="CB96" s="311"/>
      <c r="CC96" s="311"/>
      <c r="CD96" s="311"/>
      <c r="CE96" s="311"/>
      <c r="CF96" s="311"/>
      <c r="CG96" s="311"/>
      <c r="CH96" s="311"/>
      <c r="CI96" s="311"/>
      <c r="CJ96" s="311"/>
      <c r="CK96" s="311"/>
      <c r="CL96" s="311"/>
      <c r="CM96" s="311"/>
      <c r="CN96" s="311"/>
      <c r="CO96" s="311"/>
      <c r="CP96" s="311"/>
      <c r="CQ96" s="311"/>
      <c r="CR96" s="311"/>
      <c r="CS96" s="311"/>
      <c r="CT96" s="311"/>
      <c r="CU96" s="311"/>
      <c r="CV96" s="311"/>
      <c r="CW96" s="311"/>
      <c r="CX96" s="311"/>
      <c r="CY96" s="311"/>
      <c r="CZ96" s="311"/>
      <c r="DA96" s="311"/>
      <c r="DB96" s="311"/>
      <c r="DC96" s="311"/>
      <c r="DD96" s="311"/>
      <c r="DE96" s="311"/>
      <c r="DF96" s="311"/>
      <c r="DG96" s="311"/>
      <c r="DH96" s="311"/>
      <c r="DI96" s="311"/>
      <c r="DJ96" s="311"/>
      <c r="DK96" s="311"/>
      <c r="DL96" s="311"/>
      <c r="DM96" s="311"/>
      <c r="DN96" s="311"/>
      <c r="DO96" s="311"/>
      <c r="DP96" s="311"/>
      <c r="DQ96" s="311"/>
      <c r="DR96" s="311"/>
      <c r="DS96" s="311"/>
      <c r="DT96" s="311"/>
      <c r="DU96" s="311"/>
      <c r="DV96" s="311"/>
      <c r="DW96" s="311"/>
      <c r="DX96" s="311"/>
      <c r="DY96" s="311"/>
      <c r="DZ96" s="311"/>
      <c r="EA96" s="311"/>
      <c r="EB96" s="311"/>
      <c r="EC96" s="311"/>
      <c r="ED96" s="311"/>
      <c r="EE96" s="311"/>
      <c r="EF96" s="311"/>
      <c r="EG96" s="311"/>
      <c r="EH96" s="311"/>
      <c r="EI96" s="311"/>
      <c r="EJ96" s="311"/>
      <c r="EK96" s="311"/>
      <c r="EL96" s="311"/>
      <c r="EM96" s="311"/>
      <c r="EN96" s="311"/>
      <c r="EO96" s="311"/>
      <c r="EP96" s="311"/>
      <c r="EQ96" s="311"/>
      <c r="ER96" s="311"/>
      <c r="ES96" s="311"/>
      <c r="ET96" s="311"/>
      <c r="EU96" s="311"/>
      <c r="EV96" s="311"/>
      <c r="EW96" s="311"/>
      <c r="EX96" s="311"/>
      <c r="EY96" s="311"/>
      <c r="EZ96" s="311"/>
      <c r="FA96" s="311"/>
      <c r="FB96" s="311"/>
      <c r="FC96" s="311"/>
      <c r="FD96" s="311"/>
      <c r="FE96" s="311"/>
      <c r="FF96" s="311"/>
      <c r="FG96" s="311"/>
      <c r="FH96" s="311"/>
      <c r="FI96" s="311"/>
      <c r="FJ96" s="311"/>
      <c r="FK96" s="311"/>
      <c r="FL96" s="311"/>
      <c r="FM96" s="311"/>
      <c r="FN96" s="311"/>
      <c r="FO96" s="311"/>
      <c r="FP96" s="311"/>
      <c r="FQ96" s="311"/>
      <c r="FR96" s="311"/>
      <c r="FS96" s="311"/>
      <c r="FT96" s="311"/>
      <c r="FU96" s="311"/>
      <c r="FV96" s="311"/>
      <c r="FW96" s="311"/>
      <c r="FX96" s="311"/>
      <c r="FY96" s="311"/>
      <c r="FZ96" s="311"/>
      <c r="GA96" s="311"/>
      <c r="GB96" s="311"/>
      <c r="GC96" s="311"/>
      <c r="GD96" s="311"/>
      <c r="GE96" s="311"/>
      <c r="GF96" s="311"/>
      <c r="GG96" s="311"/>
      <c r="GH96" s="311"/>
      <c r="GI96" s="311"/>
      <c r="GJ96" s="311"/>
      <c r="GK96" s="311"/>
      <c r="GL96" s="311"/>
      <c r="GM96" s="311"/>
      <c r="GN96" s="311"/>
      <c r="GO96" s="311"/>
      <c r="GP96" s="311"/>
      <c r="GQ96" s="311"/>
      <c r="GR96" s="311"/>
      <c r="GS96" s="311"/>
      <c r="GT96" s="311"/>
      <c r="GU96" s="311"/>
      <c r="GV96" s="311"/>
      <c r="GW96" s="311"/>
      <c r="GX96" s="311"/>
      <c r="GY96" s="311"/>
      <c r="GZ96" s="311"/>
      <c r="HA96" s="311"/>
      <c r="HB96" s="311"/>
      <c r="HC96" s="311"/>
      <c r="HD96" s="311"/>
      <c r="HE96" s="311"/>
      <c r="HF96" s="311"/>
      <c r="HG96" s="311"/>
      <c r="HH96" s="311"/>
      <c r="HI96" s="311"/>
      <c r="HJ96" s="311"/>
      <c r="HK96" s="311"/>
      <c r="HL96" s="311"/>
      <c r="HM96" s="311"/>
      <c r="HN96" s="311"/>
      <c r="HO96" s="311"/>
      <c r="HP96" s="311"/>
      <c r="HQ96" s="311"/>
      <c r="HR96" s="311"/>
      <c r="HS96" s="311"/>
      <c r="HT96" s="311"/>
      <c r="HU96" s="311"/>
      <c r="HV96" s="311"/>
      <c r="HW96" s="311"/>
      <c r="HX96" s="311"/>
      <c r="HY96" s="311"/>
      <c r="HZ96" s="311"/>
      <c r="IA96" s="311"/>
      <c r="IB96" s="311"/>
      <c r="IC96" s="311"/>
      <c r="ID96" s="311"/>
      <c r="IE96" s="311"/>
      <c r="IF96" s="311"/>
      <c r="IG96" s="311"/>
      <c r="IH96" s="311"/>
      <c r="II96" s="311"/>
      <c r="IJ96" s="311"/>
      <c r="IK96" s="311"/>
      <c r="IL96" s="311"/>
      <c r="IM96" s="311"/>
      <c r="IN96" s="311"/>
      <c r="IO96" s="311"/>
      <c r="IP96" s="311"/>
      <c r="IQ96" s="311"/>
      <c r="IR96" s="311"/>
      <c r="IS96" s="311"/>
      <c r="IT96" s="311"/>
      <c r="IU96" s="311"/>
      <c r="IV96" s="311"/>
    </row>
    <row r="97" spans="1:256" s="324" customFormat="1" x14ac:dyDescent="0.25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11"/>
      <c r="HI97" s="311"/>
      <c r="HJ97" s="311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11"/>
      <c r="IA97" s="311"/>
      <c r="IB97" s="311"/>
      <c r="IC97" s="311"/>
      <c r="ID97" s="311"/>
      <c r="IE97" s="311"/>
      <c r="IF97" s="311"/>
      <c r="IG97" s="311"/>
      <c r="IH97" s="311"/>
      <c r="II97" s="311"/>
      <c r="IJ97" s="311"/>
      <c r="IK97" s="311"/>
      <c r="IL97" s="311"/>
      <c r="IM97" s="311"/>
      <c r="IN97" s="311"/>
      <c r="IO97" s="311"/>
      <c r="IP97" s="311"/>
      <c r="IQ97" s="311"/>
      <c r="IR97" s="311"/>
      <c r="IS97" s="311"/>
      <c r="IT97" s="311"/>
      <c r="IU97" s="311"/>
      <c r="IV97" s="311"/>
    </row>
    <row r="98" spans="1:256" s="324" customFormat="1" x14ac:dyDescent="0.25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  <c r="O98" s="311"/>
      <c r="P98" s="311"/>
      <c r="Q98" s="311"/>
      <c r="R98" s="311"/>
      <c r="S98" s="311"/>
      <c r="T98" s="311"/>
      <c r="U98" s="311"/>
      <c r="V98" s="311"/>
      <c r="W98" s="311"/>
      <c r="X98" s="311"/>
      <c r="Y98" s="311"/>
      <c r="Z98" s="311"/>
      <c r="AA98" s="311"/>
      <c r="AB98" s="311"/>
      <c r="AC98" s="311"/>
      <c r="AD98" s="311"/>
      <c r="AE98" s="311"/>
      <c r="AF98" s="311"/>
      <c r="AG98" s="311"/>
      <c r="AH98" s="311"/>
      <c r="AI98" s="311"/>
      <c r="AJ98" s="311"/>
      <c r="AK98" s="311"/>
      <c r="AL98" s="311"/>
      <c r="AM98" s="311"/>
      <c r="AN98" s="311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1"/>
      <c r="AZ98" s="311"/>
      <c r="BA98" s="311"/>
      <c r="BB98" s="311"/>
      <c r="BC98" s="311"/>
      <c r="BD98" s="311"/>
      <c r="BE98" s="311"/>
      <c r="BF98" s="311"/>
      <c r="BG98" s="311"/>
      <c r="BH98" s="311"/>
      <c r="BI98" s="311"/>
      <c r="BJ98" s="311"/>
      <c r="BK98" s="311"/>
      <c r="BL98" s="311"/>
      <c r="BM98" s="311"/>
      <c r="BN98" s="311"/>
      <c r="BO98" s="311"/>
      <c r="BP98" s="311"/>
      <c r="BQ98" s="311"/>
      <c r="BR98" s="311"/>
      <c r="BS98" s="311"/>
      <c r="BT98" s="311"/>
      <c r="BU98" s="311"/>
      <c r="BV98" s="311"/>
      <c r="BW98" s="311"/>
      <c r="BX98" s="311"/>
      <c r="BY98" s="311"/>
      <c r="BZ98" s="311"/>
      <c r="CA98" s="311"/>
      <c r="CB98" s="311"/>
      <c r="CC98" s="311"/>
      <c r="CD98" s="311"/>
      <c r="CE98" s="311"/>
      <c r="CF98" s="311"/>
      <c r="CG98" s="311"/>
      <c r="CH98" s="311"/>
      <c r="CI98" s="311"/>
      <c r="CJ98" s="311"/>
      <c r="CK98" s="311"/>
      <c r="CL98" s="311"/>
      <c r="CM98" s="311"/>
      <c r="CN98" s="311"/>
      <c r="CO98" s="311"/>
      <c r="CP98" s="311"/>
      <c r="CQ98" s="311"/>
      <c r="CR98" s="311"/>
      <c r="CS98" s="311"/>
      <c r="CT98" s="311"/>
      <c r="CU98" s="311"/>
      <c r="CV98" s="311"/>
      <c r="CW98" s="311"/>
      <c r="CX98" s="311"/>
      <c r="CY98" s="311"/>
      <c r="CZ98" s="311"/>
      <c r="DA98" s="311"/>
      <c r="DB98" s="311"/>
      <c r="DC98" s="311"/>
      <c r="DD98" s="311"/>
      <c r="DE98" s="311"/>
      <c r="DF98" s="311"/>
      <c r="DG98" s="311"/>
      <c r="DH98" s="311"/>
      <c r="DI98" s="311"/>
      <c r="DJ98" s="311"/>
      <c r="DK98" s="311"/>
      <c r="DL98" s="311"/>
      <c r="DM98" s="311"/>
      <c r="DN98" s="311"/>
      <c r="DO98" s="311"/>
      <c r="DP98" s="311"/>
      <c r="DQ98" s="311"/>
      <c r="DR98" s="311"/>
      <c r="DS98" s="311"/>
      <c r="DT98" s="311"/>
      <c r="DU98" s="311"/>
      <c r="DV98" s="311"/>
      <c r="DW98" s="311"/>
      <c r="DX98" s="311"/>
      <c r="DY98" s="311"/>
      <c r="DZ98" s="311"/>
      <c r="EA98" s="311"/>
      <c r="EB98" s="311"/>
      <c r="EC98" s="311"/>
      <c r="ED98" s="311"/>
      <c r="EE98" s="311"/>
      <c r="EF98" s="311"/>
      <c r="EG98" s="311"/>
      <c r="EH98" s="311"/>
      <c r="EI98" s="311"/>
      <c r="EJ98" s="311"/>
      <c r="EK98" s="311"/>
      <c r="EL98" s="311"/>
      <c r="EM98" s="311"/>
      <c r="EN98" s="311"/>
      <c r="EO98" s="311"/>
      <c r="EP98" s="311"/>
      <c r="EQ98" s="311"/>
      <c r="ER98" s="311"/>
      <c r="ES98" s="311"/>
      <c r="ET98" s="311"/>
      <c r="EU98" s="311"/>
      <c r="EV98" s="311"/>
      <c r="EW98" s="311"/>
      <c r="EX98" s="311"/>
      <c r="EY98" s="311"/>
      <c r="EZ98" s="311"/>
      <c r="FA98" s="311"/>
      <c r="FB98" s="311"/>
      <c r="FC98" s="311"/>
      <c r="FD98" s="311"/>
      <c r="FE98" s="311"/>
      <c r="FF98" s="311"/>
      <c r="FG98" s="311"/>
      <c r="FH98" s="311"/>
      <c r="FI98" s="311"/>
      <c r="FJ98" s="311"/>
      <c r="FK98" s="311"/>
      <c r="FL98" s="311"/>
      <c r="FM98" s="311"/>
      <c r="FN98" s="311"/>
      <c r="FO98" s="311"/>
      <c r="FP98" s="311"/>
      <c r="FQ98" s="311"/>
      <c r="FR98" s="311"/>
      <c r="FS98" s="311"/>
      <c r="FT98" s="311"/>
      <c r="FU98" s="311"/>
      <c r="FV98" s="311"/>
      <c r="FW98" s="311"/>
      <c r="FX98" s="311"/>
      <c r="FY98" s="311"/>
      <c r="FZ98" s="311"/>
      <c r="GA98" s="311"/>
      <c r="GB98" s="311"/>
      <c r="GC98" s="311"/>
      <c r="GD98" s="311"/>
      <c r="GE98" s="311"/>
      <c r="GF98" s="311"/>
      <c r="GG98" s="311"/>
      <c r="GH98" s="311"/>
      <c r="GI98" s="311"/>
      <c r="GJ98" s="311"/>
      <c r="GK98" s="311"/>
      <c r="GL98" s="311"/>
      <c r="GM98" s="311"/>
      <c r="GN98" s="311"/>
      <c r="GO98" s="311"/>
      <c r="GP98" s="311"/>
      <c r="GQ98" s="311"/>
      <c r="GR98" s="311"/>
      <c r="GS98" s="311"/>
      <c r="GT98" s="311"/>
      <c r="GU98" s="311"/>
      <c r="GV98" s="311"/>
      <c r="GW98" s="311"/>
      <c r="GX98" s="311"/>
      <c r="GY98" s="311"/>
      <c r="GZ98" s="311"/>
      <c r="HA98" s="311"/>
      <c r="HB98" s="311"/>
      <c r="HC98" s="311"/>
      <c r="HD98" s="311"/>
      <c r="HE98" s="311"/>
      <c r="HF98" s="311"/>
      <c r="HG98" s="311"/>
      <c r="HH98" s="311"/>
      <c r="HI98" s="311"/>
      <c r="HJ98" s="311"/>
      <c r="HK98" s="311"/>
      <c r="HL98" s="311"/>
      <c r="HM98" s="311"/>
      <c r="HN98" s="311"/>
      <c r="HO98" s="311"/>
      <c r="HP98" s="311"/>
      <c r="HQ98" s="311"/>
      <c r="HR98" s="311"/>
      <c r="HS98" s="311"/>
      <c r="HT98" s="311"/>
      <c r="HU98" s="311"/>
      <c r="HV98" s="311"/>
      <c r="HW98" s="311"/>
      <c r="HX98" s="311"/>
      <c r="HY98" s="311"/>
      <c r="HZ98" s="311"/>
      <c r="IA98" s="311"/>
      <c r="IB98" s="311"/>
      <c r="IC98" s="311"/>
      <c r="ID98" s="311"/>
      <c r="IE98" s="311"/>
      <c r="IF98" s="311"/>
      <c r="IG98" s="311"/>
      <c r="IH98" s="311"/>
      <c r="II98" s="311"/>
      <c r="IJ98" s="311"/>
      <c r="IK98" s="311"/>
      <c r="IL98" s="311"/>
      <c r="IM98" s="311"/>
      <c r="IN98" s="311"/>
      <c r="IO98" s="311"/>
      <c r="IP98" s="311"/>
      <c r="IQ98" s="311"/>
      <c r="IR98" s="311"/>
      <c r="IS98" s="311"/>
      <c r="IT98" s="311"/>
      <c r="IU98" s="311"/>
      <c r="IV98" s="311"/>
    </row>
    <row r="99" spans="1:256" s="324" customFormat="1" x14ac:dyDescent="0.25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  <c r="AK99" s="311"/>
      <c r="AL99" s="311"/>
      <c r="AM99" s="311"/>
      <c r="AN99" s="311"/>
      <c r="AO99" s="311"/>
      <c r="AP99" s="311"/>
      <c r="AQ99" s="311"/>
      <c r="AR99" s="311"/>
      <c r="AS99" s="311"/>
      <c r="AT99" s="311"/>
      <c r="AU99" s="311"/>
      <c r="AV99" s="311"/>
      <c r="AW99" s="311"/>
      <c r="AX99" s="311"/>
      <c r="AY99" s="311"/>
      <c r="AZ99" s="311"/>
      <c r="BA99" s="311"/>
      <c r="BB99" s="311"/>
      <c r="BC99" s="311"/>
      <c r="BD99" s="311"/>
      <c r="BE99" s="311"/>
      <c r="BF99" s="311"/>
      <c r="BG99" s="311"/>
      <c r="BH99" s="311"/>
      <c r="BI99" s="311"/>
      <c r="BJ99" s="311"/>
      <c r="BK99" s="311"/>
      <c r="BL99" s="311"/>
      <c r="BM99" s="311"/>
      <c r="BN99" s="311"/>
      <c r="BO99" s="311"/>
      <c r="BP99" s="311"/>
      <c r="BQ99" s="311"/>
      <c r="BR99" s="311"/>
      <c r="BS99" s="311"/>
      <c r="BT99" s="311"/>
      <c r="BU99" s="311"/>
      <c r="BV99" s="311"/>
      <c r="BW99" s="311"/>
      <c r="BX99" s="311"/>
      <c r="BY99" s="311"/>
      <c r="BZ99" s="311"/>
      <c r="CA99" s="311"/>
      <c r="CB99" s="311"/>
      <c r="CC99" s="311"/>
      <c r="CD99" s="311"/>
      <c r="CE99" s="311"/>
      <c r="CF99" s="311"/>
      <c r="CG99" s="311"/>
      <c r="CH99" s="311"/>
      <c r="CI99" s="311"/>
      <c r="CJ99" s="311"/>
      <c r="CK99" s="311"/>
      <c r="CL99" s="311"/>
      <c r="CM99" s="311"/>
      <c r="CN99" s="311"/>
      <c r="CO99" s="311"/>
      <c r="CP99" s="311"/>
      <c r="CQ99" s="311"/>
      <c r="CR99" s="311"/>
      <c r="CS99" s="311"/>
      <c r="CT99" s="311"/>
      <c r="CU99" s="311"/>
      <c r="CV99" s="311"/>
      <c r="CW99" s="311"/>
      <c r="CX99" s="311"/>
      <c r="CY99" s="311"/>
      <c r="CZ99" s="311"/>
      <c r="DA99" s="311"/>
      <c r="DB99" s="311"/>
      <c r="DC99" s="311"/>
      <c r="DD99" s="311"/>
      <c r="DE99" s="311"/>
      <c r="DF99" s="311"/>
      <c r="DG99" s="311"/>
      <c r="DH99" s="311"/>
      <c r="DI99" s="311"/>
      <c r="DJ99" s="311"/>
      <c r="DK99" s="311"/>
      <c r="DL99" s="311"/>
      <c r="DM99" s="311"/>
      <c r="DN99" s="311"/>
      <c r="DO99" s="311"/>
      <c r="DP99" s="311"/>
      <c r="DQ99" s="311"/>
      <c r="DR99" s="311"/>
      <c r="DS99" s="311"/>
      <c r="DT99" s="311"/>
      <c r="DU99" s="311"/>
      <c r="DV99" s="311"/>
      <c r="DW99" s="311"/>
      <c r="DX99" s="311"/>
      <c r="DY99" s="311"/>
      <c r="DZ99" s="311"/>
      <c r="EA99" s="311"/>
      <c r="EB99" s="311"/>
      <c r="EC99" s="311"/>
      <c r="ED99" s="311"/>
      <c r="EE99" s="311"/>
      <c r="EF99" s="311"/>
      <c r="EG99" s="311"/>
      <c r="EH99" s="311"/>
      <c r="EI99" s="311"/>
      <c r="EJ99" s="311"/>
      <c r="EK99" s="311"/>
      <c r="EL99" s="311"/>
      <c r="EM99" s="311"/>
      <c r="EN99" s="311"/>
      <c r="EO99" s="311"/>
      <c r="EP99" s="311"/>
      <c r="EQ99" s="311"/>
      <c r="ER99" s="311"/>
      <c r="ES99" s="311"/>
      <c r="ET99" s="311"/>
      <c r="EU99" s="311"/>
      <c r="EV99" s="311"/>
      <c r="EW99" s="311"/>
      <c r="EX99" s="311"/>
      <c r="EY99" s="311"/>
      <c r="EZ99" s="311"/>
      <c r="FA99" s="311"/>
      <c r="FB99" s="311"/>
      <c r="FC99" s="311"/>
      <c r="FD99" s="311"/>
      <c r="FE99" s="311"/>
      <c r="FF99" s="311"/>
      <c r="FG99" s="311"/>
      <c r="FH99" s="311"/>
      <c r="FI99" s="311"/>
      <c r="FJ99" s="311"/>
      <c r="FK99" s="311"/>
      <c r="FL99" s="311"/>
      <c r="FM99" s="311"/>
      <c r="FN99" s="311"/>
      <c r="FO99" s="311"/>
      <c r="FP99" s="311"/>
      <c r="FQ99" s="311"/>
      <c r="FR99" s="311"/>
      <c r="FS99" s="311"/>
      <c r="FT99" s="311"/>
      <c r="FU99" s="311"/>
      <c r="FV99" s="311"/>
      <c r="FW99" s="311"/>
      <c r="FX99" s="311"/>
      <c r="FY99" s="311"/>
      <c r="FZ99" s="311"/>
      <c r="GA99" s="311"/>
      <c r="GB99" s="311"/>
      <c r="GC99" s="311"/>
      <c r="GD99" s="311"/>
      <c r="GE99" s="311"/>
      <c r="GF99" s="311"/>
      <c r="GG99" s="311"/>
      <c r="GH99" s="311"/>
      <c r="GI99" s="311"/>
      <c r="GJ99" s="311"/>
      <c r="GK99" s="311"/>
      <c r="GL99" s="311"/>
      <c r="GM99" s="311"/>
      <c r="GN99" s="311"/>
      <c r="GO99" s="311"/>
      <c r="GP99" s="311"/>
      <c r="GQ99" s="311"/>
      <c r="GR99" s="311"/>
      <c r="GS99" s="311"/>
      <c r="GT99" s="311"/>
      <c r="GU99" s="311"/>
      <c r="GV99" s="311"/>
      <c r="GW99" s="311"/>
      <c r="GX99" s="311"/>
      <c r="GY99" s="311"/>
      <c r="GZ99" s="311"/>
      <c r="HA99" s="311"/>
      <c r="HB99" s="311"/>
      <c r="HC99" s="311"/>
      <c r="HD99" s="311"/>
      <c r="HE99" s="311"/>
      <c r="HF99" s="311"/>
      <c r="HG99" s="311"/>
      <c r="HH99" s="311"/>
      <c r="HI99" s="311"/>
      <c r="HJ99" s="311"/>
      <c r="HK99" s="311"/>
      <c r="HL99" s="311"/>
      <c r="HM99" s="311"/>
      <c r="HN99" s="311"/>
      <c r="HO99" s="311"/>
      <c r="HP99" s="311"/>
      <c r="HQ99" s="311"/>
      <c r="HR99" s="311"/>
      <c r="HS99" s="311"/>
      <c r="HT99" s="311"/>
      <c r="HU99" s="311"/>
      <c r="HV99" s="311"/>
      <c r="HW99" s="311"/>
      <c r="HX99" s="311"/>
      <c r="HY99" s="311"/>
      <c r="HZ99" s="311"/>
      <c r="IA99" s="311"/>
      <c r="IB99" s="311"/>
      <c r="IC99" s="311"/>
      <c r="ID99" s="311"/>
      <c r="IE99" s="311"/>
      <c r="IF99" s="311"/>
      <c r="IG99" s="311"/>
      <c r="IH99" s="311"/>
      <c r="II99" s="311"/>
      <c r="IJ99" s="311"/>
      <c r="IK99" s="311"/>
      <c r="IL99" s="311"/>
      <c r="IM99" s="311"/>
      <c r="IN99" s="311"/>
      <c r="IO99" s="311"/>
      <c r="IP99" s="311"/>
      <c r="IQ99" s="311"/>
      <c r="IR99" s="311"/>
      <c r="IS99" s="311"/>
      <c r="IT99" s="311"/>
      <c r="IU99" s="311"/>
      <c r="IV99" s="311"/>
    </row>
    <row r="100" spans="1:256" s="324" customFormat="1" x14ac:dyDescent="0.25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11"/>
      <c r="AK100" s="311"/>
      <c r="AL100" s="311"/>
      <c r="AM100" s="311"/>
      <c r="AN100" s="311"/>
      <c r="AO100" s="311"/>
      <c r="AP100" s="311"/>
      <c r="AQ100" s="311"/>
      <c r="AR100" s="311"/>
      <c r="AS100" s="311"/>
      <c r="AT100" s="311"/>
      <c r="AU100" s="311"/>
      <c r="AV100" s="311"/>
      <c r="AW100" s="311"/>
      <c r="AX100" s="311"/>
      <c r="AY100" s="311"/>
      <c r="AZ100" s="311"/>
      <c r="BA100" s="311"/>
      <c r="BB100" s="311"/>
      <c r="BC100" s="311"/>
      <c r="BD100" s="311"/>
      <c r="BE100" s="311"/>
      <c r="BF100" s="311"/>
      <c r="BG100" s="311"/>
      <c r="BH100" s="311"/>
      <c r="BI100" s="311"/>
      <c r="BJ100" s="311"/>
      <c r="BK100" s="311"/>
      <c r="BL100" s="311"/>
      <c r="BM100" s="311"/>
      <c r="BN100" s="311"/>
      <c r="BO100" s="311"/>
      <c r="BP100" s="311"/>
      <c r="BQ100" s="311"/>
      <c r="BR100" s="311"/>
      <c r="BS100" s="311"/>
      <c r="BT100" s="311"/>
      <c r="BU100" s="311"/>
      <c r="BV100" s="311"/>
      <c r="BW100" s="311"/>
      <c r="BX100" s="311"/>
      <c r="BY100" s="311"/>
      <c r="BZ100" s="311"/>
      <c r="CA100" s="311"/>
      <c r="CB100" s="311"/>
      <c r="CC100" s="311"/>
      <c r="CD100" s="311"/>
      <c r="CE100" s="311"/>
      <c r="CF100" s="311"/>
      <c r="CG100" s="311"/>
      <c r="CH100" s="311"/>
      <c r="CI100" s="311"/>
      <c r="CJ100" s="311"/>
      <c r="CK100" s="311"/>
      <c r="CL100" s="311"/>
      <c r="CM100" s="311"/>
      <c r="CN100" s="311"/>
      <c r="CO100" s="311"/>
      <c r="CP100" s="311"/>
      <c r="CQ100" s="311"/>
      <c r="CR100" s="311"/>
      <c r="CS100" s="311"/>
      <c r="CT100" s="311"/>
      <c r="CU100" s="311"/>
      <c r="CV100" s="311"/>
      <c r="CW100" s="311"/>
      <c r="CX100" s="311"/>
      <c r="CY100" s="311"/>
      <c r="CZ100" s="311"/>
      <c r="DA100" s="311"/>
      <c r="DB100" s="311"/>
      <c r="DC100" s="311"/>
      <c r="DD100" s="311"/>
      <c r="DE100" s="311"/>
      <c r="DF100" s="311"/>
      <c r="DG100" s="311"/>
      <c r="DH100" s="311"/>
      <c r="DI100" s="311"/>
      <c r="DJ100" s="311"/>
      <c r="DK100" s="311"/>
      <c r="DL100" s="311"/>
      <c r="DM100" s="311"/>
      <c r="DN100" s="311"/>
      <c r="DO100" s="311"/>
      <c r="DP100" s="311"/>
      <c r="DQ100" s="311"/>
      <c r="DR100" s="311"/>
      <c r="DS100" s="311"/>
      <c r="DT100" s="311"/>
      <c r="DU100" s="311"/>
      <c r="DV100" s="311"/>
      <c r="DW100" s="311"/>
      <c r="DX100" s="311"/>
      <c r="DY100" s="311"/>
      <c r="DZ100" s="311"/>
      <c r="EA100" s="311"/>
      <c r="EB100" s="311"/>
      <c r="EC100" s="311"/>
      <c r="ED100" s="311"/>
      <c r="EE100" s="311"/>
      <c r="EF100" s="311"/>
      <c r="EG100" s="311"/>
      <c r="EH100" s="311"/>
      <c r="EI100" s="311"/>
      <c r="EJ100" s="311"/>
      <c r="EK100" s="311"/>
      <c r="EL100" s="311"/>
      <c r="EM100" s="311"/>
      <c r="EN100" s="311"/>
      <c r="EO100" s="311"/>
      <c r="EP100" s="311"/>
      <c r="EQ100" s="311"/>
      <c r="ER100" s="311"/>
      <c r="ES100" s="311"/>
      <c r="ET100" s="311"/>
      <c r="EU100" s="311"/>
      <c r="EV100" s="311"/>
      <c r="EW100" s="311"/>
      <c r="EX100" s="311"/>
      <c r="EY100" s="311"/>
      <c r="EZ100" s="311"/>
      <c r="FA100" s="311"/>
      <c r="FB100" s="311"/>
      <c r="FC100" s="311"/>
      <c r="FD100" s="311"/>
      <c r="FE100" s="311"/>
      <c r="FF100" s="311"/>
      <c r="FG100" s="311"/>
      <c r="FH100" s="311"/>
      <c r="FI100" s="311"/>
      <c r="FJ100" s="311"/>
      <c r="FK100" s="311"/>
      <c r="FL100" s="311"/>
      <c r="FM100" s="311"/>
      <c r="FN100" s="311"/>
      <c r="FO100" s="311"/>
      <c r="FP100" s="311"/>
      <c r="FQ100" s="311"/>
      <c r="FR100" s="311"/>
      <c r="FS100" s="311"/>
      <c r="FT100" s="311"/>
      <c r="FU100" s="311"/>
      <c r="FV100" s="311"/>
      <c r="FW100" s="311"/>
      <c r="FX100" s="311"/>
      <c r="FY100" s="311"/>
      <c r="FZ100" s="311"/>
      <c r="GA100" s="311"/>
      <c r="GB100" s="311"/>
      <c r="GC100" s="311"/>
      <c r="GD100" s="311"/>
      <c r="GE100" s="311"/>
      <c r="GF100" s="311"/>
      <c r="GG100" s="311"/>
      <c r="GH100" s="311"/>
      <c r="GI100" s="311"/>
      <c r="GJ100" s="311"/>
      <c r="GK100" s="311"/>
      <c r="GL100" s="311"/>
      <c r="GM100" s="311"/>
      <c r="GN100" s="311"/>
      <c r="GO100" s="311"/>
      <c r="GP100" s="311"/>
      <c r="GQ100" s="311"/>
      <c r="GR100" s="311"/>
      <c r="GS100" s="311"/>
      <c r="GT100" s="311"/>
      <c r="GU100" s="311"/>
      <c r="GV100" s="311"/>
      <c r="GW100" s="311"/>
      <c r="GX100" s="311"/>
      <c r="GY100" s="311"/>
      <c r="GZ100" s="311"/>
      <c r="HA100" s="311"/>
      <c r="HB100" s="311"/>
      <c r="HC100" s="311"/>
      <c r="HD100" s="311"/>
      <c r="HE100" s="311"/>
      <c r="HF100" s="311"/>
      <c r="HG100" s="311"/>
      <c r="HH100" s="311"/>
      <c r="HI100" s="311"/>
      <c r="HJ100" s="311"/>
      <c r="HK100" s="311"/>
      <c r="HL100" s="311"/>
      <c r="HM100" s="311"/>
      <c r="HN100" s="311"/>
      <c r="HO100" s="311"/>
      <c r="HP100" s="311"/>
      <c r="HQ100" s="311"/>
      <c r="HR100" s="311"/>
      <c r="HS100" s="311"/>
      <c r="HT100" s="311"/>
      <c r="HU100" s="311"/>
      <c r="HV100" s="311"/>
      <c r="HW100" s="311"/>
      <c r="HX100" s="311"/>
      <c r="HY100" s="311"/>
      <c r="HZ100" s="311"/>
      <c r="IA100" s="311"/>
      <c r="IB100" s="311"/>
      <c r="IC100" s="311"/>
      <c r="ID100" s="311"/>
      <c r="IE100" s="311"/>
      <c r="IF100" s="311"/>
      <c r="IG100" s="311"/>
      <c r="IH100" s="311"/>
      <c r="II100" s="311"/>
      <c r="IJ100" s="311"/>
      <c r="IK100" s="311"/>
      <c r="IL100" s="311"/>
      <c r="IM100" s="311"/>
      <c r="IN100" s="311"/>
      <c r="IO100" s="311"/>
      <c r="IP100" s="311"/>
      <c r="IQ100" s="311"/>
      <c r="IR100" s="311"/>
      <c r="IS100" s="311"/>
      <c r="IT100" s="311"/>
      <c r="IU100" s="311"/>
      <c r="IV100" s="311"/>
    </row>
    <row r="101" spans="1:256" s="324" customFormat="1" x14ac:dyDescent="0.25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1"/>
      <c r="AZ101" s="311"/>
      <c r="BA101" s="311"/>
      <c r="BB101" s="311"/>
      <c r="BC101" s="311"/>
      <c r="BD101" s="311"/>
      <c r="BE101" s="311"/>
      <c r="BF101" s="311"/>
      <c r="BG101" s="311"/>
      <c r="BH101" s="311"/>
      <c r="BI101" s="311"/>
      <c r="BJ101" s="311"/>
      <c r="BK101" s="311"/>
      <c r="BL101" s="311"/>
      <c r="BM101" s="311"/>
      <c r="BN101" s="311"/>
      <c r="BO101" s="311"/>
      <c r="BP101" s="311"/>
      <c r="BQ101" s="311"/>
      <c r="BR101" s="311"/>
      <c r="BS101" s="311"/>
      <c r="BT101" s="311"/>
      <c r="BU101" s="311"/>
      <c r="BV101" s="311"/>
      <c r="BW101" s="311"/>
      <c r="BX101" s="311"/>
      <c r="BY101" s="311"/>
      <c r="BZ101" s="311"/>
      <c r="CA101" s="311"/>
      <c r="CB101" s="311"/>
      <c r="CC101" s="311"/>
      <c r="CD101" s="311"/>
      <c r="CE101" s="311"/>
      <c r="CF101" s="311"/>
      <c r="CG101" s="311"/>
      <c r="CH101" s="311"/>
      <c r="CI101" s="311"/>
      <c r="CJ101" s="311"/>
      <c r="CK101" s="311"/>
      <c r="CL101" s="311"/>
      <c r="CM101" s="311"/>
      <c r="CN101" s="311"/>
      <c r="CO101" s="311"/>
      <c r="CP101" s="311"/>
      <c r="CQ101" s="311"/>
      <c r="CR101" s="311"/>
      <c r="CS101" s="311"/>
      <c r="CT101" s="311"/>
      <c r="CU101" s="311"/>
      <c r="CV101" s="311"/>
      <c r="CW101" s="311"/>
      <c r="CX101" s="311"/>
      <c r="CY101" s="311"/>
      <c r="CZ101" s="311"/>
      <c r="DA101" s="311"/>
      <c r="DB101" s="311"/>
      <c r="DC101" s="311"/>
      <c r="DD101" s="311"/>
      <c r="DE101" s="311"/>
      <c r="DF101" s="311"/>
      <c r="DG101" s="311"/>
      <c r="DH101" s="311"/>
      <c r="DI101" s="311"/>
      <c r="DJ101" s="311"/>
      <c r="DK101" s="311"/>
      <c r="DL101" s="311"/>
      <c r="DM101" s="311"/>
      <c r="DN101" s="311"/>
      <c r="DO101" s="311"/>
      <c r="DP101" s="311"/>
      <c r="DQ101" s="311"/>
      <c r="DR101" s="311"/>
      <c r="DS101" s="311"/>
      <c r="DT101" s="311"/>
      <c r="DU101" s="311"/>
      <c r="DV101" s="311"/>
      <c r="DW101" s="311"/>
      <c r="DX101" s="311"/>
      <c r="DY101" s="311"/>
      <c r="DZ101" s="311"/>
      <c r="EA101" s="311"/>
      <c r="EB101" s="311"/>
      <c r="EC101" s="311"/>
      <c r="ED101" s="311"/>
      <c r="EE101" s="311"/>
      <c r="EF101" s="311"/>
      <c r="EG101" s="311"/>
      <c r="EH101" s="311"/>
      <c r="EI101" s="311"/>
      <c r="EJ101" s="311"/>
      <c r="EK101" s="311"/>
      <c r="EL101" s="311"/>
      <c r="EM101" s="311"/>
      <c r="EN101" s="311"/>
      <c r="EO101" s="311"/>
      <c r="EP101" s="311"/>
      <c r="EQ101" s="311"/>
      <c r="ER101" s="311"/>
      <c r="ES101" s="311"/>
      <c r="ET101" s="311"/>
      <c r="EU101" s="311"/>
      <c r="EV101" s="311"/>
      <c r="EW101" s="311"/>
      <c r="EX101" s="311"/>
      <c r="EY101" s="311"/>
      <c r="EZ101" s="311"/>
      <c r="FA101" s="311"/>
      <c r="FB101" s="311"/>
      <c r="FC101" s="311"/>
      <c r="FD101" s="311"/>
      <c r="FE101" s="311"/>
      <c r="FF101" s="311"/>
      <c r="FG101" s="311"/>
      <c r="FH101" s="311"/>
      <c r="FI101" s="311"/>
      <c r="FJ101" s="311"/>
      <c r="FK101" s="311"/>
      <c r="FL101" s="311"/>
      <c r="FM101" s="311"/>
      <c r="FN101" s="311"/>
      <c r="FO101" s="311"/>
      <c r="FP101" s="311"/>
      <c r="FQ101" s="311"/>
      <c r="FR101" s="311"/>
      <c r="FS101" s="311"/>
      <c r="FT101" s="311"/>
      <c r="FU101" s="311"/>
      <c r="FV101" s="311"/>
      <c r="FW101" s="311"/>
      <c r="FX101" s="311"/>
      <c r="FY101" s="311"/>
      <c r="FZ101" s="311"/>
      <c r="GA101" s="311"/>
      <c r="GB101" s="311"/>
      <c r="GC101" s="311"/>
      <c r="GD101" s="311"/>
      <c r="GE101" s="311"/>
      <c r="GF101" s="311"/>
      <c r="GG101" s="311"/>
      <c r="GH101" s="311"/>
      <c r="GI101" s="311"/>
      <c r="GJ101" s="311"/>
      <c r="GK101" s="311"/>
      <c r="GL101" s="311"/>
      <c r="GM101" s="311"/>
      <c r="GN101" s="311"/>
      <c r="GO101" s="311"/>
      <c r="GP101" s="311"/>
      <c r="GQ101" s="311"/>
      <c r="GR101" s="311"/>
      <c r="GS101" s="311"/>
      <c r="GT101" s="311"/>
      <c r="GU101" s="311"/>
      <c r="GV101" s="311"/>
      <c r="GW101" s="311"/>
      <c r="GX101" s="311"/>
      <c r="GY101" s="311"/>
      <c r="GZ101" s="311"/>
      <c r="HA101" s="311"/>
      <c r="HB101" s="311"/>
      <c r="HC101" s="311"/>
      <c r="HD101" s="311"/>
      <c r="HE101" s="311"/>
      <c r="HF101" s="311"/>
      <c r="HG101" s="311"/>
      <c r="HH101" s="311"/>
      <c r="HI101" s="311"/>
      <c r="HJ101" s="311"/>
      <c r="HK101" s="311"/>
      <c r="HL101" s="311"/>
      <c r="HM101" s="311"/>
      <c r="HN101" s="311"/>
      <c r="HO101" s="311"/>
      <c r="HP101" s="311"/>
      <c r="HQ101" s="311"/>
      <c r="HR101" s="311"/>
      <c r="HS101" s="311"/>
      <c r="HT101" s="311"/>
      <c r="HU101" s="311"/>
      <c r="HV101" s="311"/>
      <c r="HW101" s="311"/>
      <c r="HX101" s="311"/>
      <c r="HY101" s="311"/>
      <c r="HZ101" s="311"/>
      <c r="IA101" s="311"/>
      <c r="IB101" s="311"/>
      <c r="IC101" s="311"/>
      <c r="ID101" s="311"/>
      <c r="IE101" s="311"/>
      <c r="IF101" s="311"/>
      <c r="IG101" s="311"/>
      <c r="IH101" s="311"/>
      <c r="II101" s="311"/>
      <c r="IJ101" s="311"/>
      <c r="IK101" s="311"/>
      <c r="IL101" s="311"/>
      <c r="IM101" s="311"/>
      <c r="IN101" s="311"/>
      <c r="IO101" s="311"/>
      <c r="IP101" s="311"/>
      <c r="IQ101" s="311"/>
      <c r="IR101" s="311"/>
      <c r="IS101" s="311"/>
      <c r="IT101" s="311"/>
      <c r="IU101" s="311"/>
      <c r="IV101" s="311"/>
    </row>
    <row r="102" spans="1:256" s="324" customFormat="1" x14ac:dyDescent="0.25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  <c r="AK102" s="311"/>
      <c r="AL102" s="311"/>
      <c r="AM102" s="311"/>
      <c r="AN102" s="311"/>
      <c r="AO102" s="311"/>
      <c r="AP102" s="311"/>
      <c r="AQ102" s="311"/>
      <c r="AR102" s="311"/>
      <c r="AS102" s="311"/>
      <c r="AT102" s="311"/>
      <c r="AU102" s="311"/>
      <c r="AV102" s="311"/>
      <c r="AW102" s="311"/>
      <c r="AX102" s="311"/>
      <c r="AY102" s="311"/>
      <c r="AZ102" s="311"/>
      <c r="BA102" s="311"/>
      <c r="BB102" s="311"/>
      <c r="BC102" s="311"/>
      <c r="BD102" s="311"/>
      <c r="BE102" s="311"/>
      <c r="BF102" s="311"/>
      <c r="BG102" s="311"/>
      <c r="BH102" s="311"/>
      <c r="BI102" s="311"/>
      <c r="BJ102" s="311"/>
      <c r="BK102" s="311"/>
      <c r="BL102" s="311"/>
      <c r="BM102" s="311"/>
      <c r="BN102" s="311"/>
      <c r="BO102" s="311"/>
      <c r="BP102" s="311"/>
      <c r="BQ102" s="311"/>
      <c r="BR102" s="311"/>
      <c r="BS102" s="311"/>
      <c r="BT102" s="311"/>
      <c r="BU102" s="311"/>
      <c r="BV102" s="311"/>
      <c r="BW102" s="311"/>
      <c r="BX102" s="311"/>
      <c r="BY102" s="311"/>
      <c r="BZ102" s="311"/>
      <c r="CA102" s="311"/>
      <c r="CB102" s="311"/>
      <c r="CC102" s="311"/>
      <c r="CD102" s="311"/>
      <c r="CE102" s="311"/>
      <c r="CF102" s="311"/>
      <c r="CG102" s="311"/>
      <c r="CH102" s="311"/>
      <c r="CI102" s="311"/>
      <c r="CJ102" s="311"/>
      <c r="CK102" s="311"/>
      <c r="CL102" s="311"/>
      <c r="CM102" s="311"/>
      <c r="CN102" s="311"/>
      <c r="CO102" s="311"/>
      <c r="CP102" s="311"/>
      <c r="CQ102" s="311"/>
      <c r="CR102" s="311"/>
      <c r="CS102" s="311"/>
      <c r="CT102" s="311"/>
      <c r="CU102" s="311"/>
      <c r="CV102" s="311"/>
      <c r="CW102" s="311"/>
      <c r="CX102" s="311"/>
      <c r="CY102" s="311"/>
      <c r="CZ102" s="311"/>
      <c r="DA102" s="311"/>
      <c r="DB102" s="311"/>
      <c r="DC102" s="311"/>
      <c r="DD102" s="311"/>
      <c r="DE102" s="311"/>
      <c r="DF102" s="311"/>
      <c r="DG102" s="311"/>
      <c r="DH102" s="311"/>
      <c r="DI102" s="311"/>
      <c r="DJ102" s="311"/>
      <c r="DK102" s="311"/>
      <c r="DL102" s="311"/>
      <c r="DM102" s="311"/>
      <c r="DN102" s="311"/>
      <c r="DO102" s="311"/>
      <c r="DP102" s="311"/>
      <c r="DQ102" s="311"/>
      <c r="DR102" s="311"/>
      <c r="DS102" s="311"/>
      <c r="DT102" s="311"/>
      <c r="DU102" s="311"/>
      <c r="DV102" s="311"/>
      <c r="DW102" s="311"/>
      <c r="DX102" s="311"/>
      <c r="DY102" s="311"/>
      <c r="DZ102" s="311"/>
      <c r="EA102" s="311"/>
      <c r="EB102" s="311"/>
      <c r="EC102" s="311"/>
      <c r="ED102" s="311"/>
      <c r="EE102" s="311"/>
      <c r="EF102" s="311"/>
      <c r="EG102" s="311"/>
      <c r="EH102" s="311"/>
      <c r="EI102" s="311"/>
      <c r="EJ102" s="311"/>
      <c r="EK102" s="311"/>
      <c r="EL102" s="311"/>
      <c r="EM102" s="311"/>
      <c r="EN102" s="311"/>
      <c r="EO102" s="311"/>
      <c r="EP102" s="311"/>
      <c r="EQ102" s="311"/>
      <c r="ER102" s="311"/>
      <c r="ES102" s="311"/>
      <c r="ET102" s="311"/>
      <c r="EU102" s="311"/>
      <c r="EV102" s="311"/>
      <c r="EW102" s="311"/>
      <c r="EX102" s="311"/>
      <c r="EY102" s="311"/>
      <c r="EZ102" s="311"/>
      <c r="FA102" s="311"/>
      <c r="FB102" s="311"/>
      <c r="FC102" s="311"/>
      <c r="FD102" s="311"/>
      <c r="FE102" s="311"/>
      <c r="FF102" s="311"/>
      <c r="FG102" s="311"/>
      <c r="FH102" s="311"/>
      <c r="FI102" s="311"/>
      <c r="FJ102" s="311"/>
      <c r="FK102" s="311"/>
      <c r="FL102" s="311"/>
      <c r="FM102" s="311"/>
      <c r="FN102" s="311"/>
      <c r="FO102" s="311"/>
      <c r="FP102" s="311"/>
      <c r="FQ102" s="311"/>
      <c r="FR102" s="311"/>
      <c r="FS102" s="311"/>
      <c r="FT102" s="311"/>
      <c r="FU102" s="311"/>
      <c r="FV102" s="311"/>
      <c r="FW102" s="311"/>
      <c r="FX102" s="311"/>
      <c r="FY102" s="311"/>
      <c r="FZ102" s="311"/>
      <c r="GA102" s="311"/>
      <c r="GB102" s="311"/>
      <c r="GC102" s="311"/>
      <c r="GD102" s="311"/>
      <c r="GE102" s="311"/>
      <c r="GF102" s="311"/>
      <c r="GG102" s="311"/>
      <c r="GH102" s="311"/>
      <c r="GI102" s="311"/>
      <c r="GJ102" s="311"/>
      <c r="GK102" s="311"/>
      <c r="GL102" s="311"/>
      <c r="GM102" s="311"/>
      <c r="GN102" s="311"/>
      <c r="GO102" s="311"/>
      <c r="GP102" s="311"/>
      <c r="GQ102" s="311"/>
      <c r="GR102" s="311"/>
      <c r="GS102" s="311"/>
      <c r="GT102" s="311"/>
      <c r="GU102" s="311"/>
      <c r="GV102" s="311"/>
      <c r="GW102" s="311"/>
      <c r="GX102" s="311"/>
      <c r="GY102" s="311"/>
      <c r="GZ102" s="311"/>
      <c r="HA102" s="311"/>
      <c r="HB102" s="311"/>
      <c r="HC102" s="311"/>
      <c r="HD102" s="311"/>
      <c r="HE102" s="311"/>
      <c r="HF102" s="311"/>
      <c r="HG102" s="311"/>
      <c r="HH102" s="311"/>
      <c r="HI102" s="311"/>
      <c r="HJ102" s="311"/>
      <c r="HK102" s="311"/>
      <c r="HL102" s="311"/>
      <c r="HM102" s="311"/>
      <c r="HN102" s="311"/>
      <c r="HO102" s="311"/>
      <c r="HP102" s="311"/>
      <c r="HQ102" s="311"/>
      <c r="HR102" s="311"/>
      <c r="HS102" s="311"/>
      <c r="HT102" s="311"/>
      <c r="HU102" s="311"/>
      <c r="HV102" s="311"/>
      <c r="HW102" s="311"/>
      <c r="HX102" s="311"/>
      <c r="HY102" s="311"/>
      <c r="HZ102" s="311"/>
      <c r="IA102" s="311"/>
      <c r="IB102" s="311"/>
      <c r="IC102" s="311"/>
      <c r="ID102" s="311"/>
      <c r="IE102" s="311"/>
      <c r="IF102" s="311"/>
      <c r="IG102" s="311"/>
      <c r="IH102" s="311"/>
      <c r="II102" s="311"/>
      <c r="IJ102" s="311"/>
      <c r="IK102" s="311"/>
      <c r="IL102" s="311"/>
      <c r="IM102" s="311"/>
      <c r="IN102" s="311"/>
      <c r="IO102" s="311"/>
      <c r="IP102" s="311"/>
      <c r="IQ102" s="311"/>
      <c r="IR102" s="311"/>
      <c r="IS102" s="311"/>
      <c r="IT102" s="311"/>
      <c r="IU102" s="311"/>
      <c r="IV102" s="311"/>
    </row>
    <row r="103" spans="1:256" s="324" customFormat="1" x14ac:dyDescent="0.25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11"/>
      <c r="DL103" s="311"/>
      <c r="DM103" s="311"/>
      <c r="DN103" s="311"/>
      <c r="DO103" s="311"/>
      <c r="DP103" s="311"/>
      <c r="DQ103" s="311"/>
      <c r="DR103" s="311"/>
      <c r="DS103" s="311"/>
      <c r="DT103" s="311"/>
      <c r="DU103" s="311"/>
      <c r="DV103" s="311"/>
      <c r="DW103" s="311"/>
      <c r="DX103" s="311"/>
      <c r="DY103" s="311"/>
      <c r="DZ103" s="311"/>
      <c r="EA103" s="311"/>
      <c r="EB103" s="311"/>
      <c r="EC103" s="311"/>
      <c r="ED103" s="311"/>
      <c r="EE103" s="311"/>
      <c r="EF103" s="311"/>
      <c r="EG103" s="311"/>
      <c r="EH103" s="311"/>
      <c r="EI103" s="311"/>
      <c r="EJ103" s="311"/>
      <c r="EK103" s="311"/>
      <c r="EL103" s="311"/>
      <c r="EM103" s="311"/>
      <c r="EN103" s="311"/>
      <c r="EO103" s="311"/>
      <c r="EP103" s="311"/>
      <c r="EQ103" s="311"/>
      <c r="ER103" s="311"/>
      <c r="ES103" s="311"/>
      <c r="ET103" s="311"/>
      <c r="EU103" s="311"/>
      <c r="EV103" s="311"/>
      <c r="EW103" s="311"/>
      <c r="EX103" s="311"/>
      <c r="EY103" s="311"/>
      <c r="EZ103" s="311"/>
      <c r="FA103" s="311"/>
      <c r="FB103" s="311"/>
      <c r="FC103" s="311"/>
      <c r="FD103" s="311"/>
      <c r="FE103" s="311"/>
      <c r="FF103" s="311"/>
      <c r="FG103" s="311"/>
      <c r="FH103" s="311"/>
      <c r="FI103" s="311"/>
      <c r="FJ103" s="311"/>
      <c r="FK103" s="311"/>
      <c r="FL103" s="311"/>
      <c r="FM103" s="311"/>
      <c r="FN103" s="311"/>
      <c r="FO103" s="311"/>
      <c r="FP103" s="311"/>
      <c r="FQ103" s="311"/>
      <c r="FR103" s="311"/>
      <c r="FS103" s="311"/>
      <c r="FT103" s="311"/>
      <c r="FU103" s="311"/>
      <c r="FV103" s="311"/>
      <c r="FW103" s="311"/>
      <c r="FX103" s="311"/>
      <c r="FY103" s="311"/>
      <c r="FZ103" s="311"/>
      <c r="GA103" s="311"/>
      <c r="GB103" s="311"/>
      <c r="GC103" s="311"/>
      <c r="GD103" s="311"/>
      <c r="GE103" s="311"/>
      <c r="GF103" s="311"/>
      <c r="GG103" s="311"/>
      <c r="GH103" s="311"/>
      <c r="GI103" s="311"/>
      <c r="GJ103" s="311"/>
      <c r="GK103" s="311"/>
      <c r="GL103" s="311"/>
      <c r="GM103" s="311"/>
      <c r="GN103" s="311"/>
      <c r="GO103" s="311"/>
      <c r="GP103" s="311"/>
      <c r="GQ103" s="311"/>
      <c r="GR103" s="311"/>
      <c r="GS103" s="311"/>
      <c r="GT103" s="311"/>
      <c r="GU103" s="311"/>
      <c r="GV103" s="311"/>
      <c r="GW103" s="311"/>
      <c r="GX103" s="311"/>
      <c r="GY103" s="311"/>
      <c r="GZ103" s="311"/>
      <c r="HA103" s="311"/>
      <c r="HB103" s="311"/>
      <c r="HC103" s="311"/>
      <c r="HD103" s="311"/>
      <c r="HE103" s="311"/>
      <c r="HF103" s="311"/>
      <c r="HG103" s="311"/>
      <c r="HH103" s="311"/>
      <c r="HI103" s="311"/>
      <c r="HJ103" s="311"/>
      <c r="HK103" s="311"/>
      <c r="HL103" s="311"/>
      <c r="HM103" s="311"/>
      <c r="HN103" s="311"/>
      <c r="HO103" s="311"/>
      <c r="HP103" s="311"/>
      <c r="HQ103" s="311"/>
      <c r="HR103" s="311"/>
      <c r="HS103" s="311"/>
      <c r="HT103" s="311"/>
      <c r="HU103" s="311"/>
      <c r="HV103" s="311"/>
      <c r="HW103" s="311"/>
      <c r="HX103" s="311"/>
      <c r="HY103" s="311"/>
      <c r="HZ103" s="311"/>
      <c r="IA103" s="311"/>
      <c r="IB103" s="311"/>
      <c r="IC103" s="311"/>
      <c r="ID103" s="311"/>
      <c r="IE103" s="311"/>
      <c r="IF103" s="311"/>
      <c r="IG103" s="311"/>
      <c r="IH103" s="311"/>
      <c r="II103" s="311"/>
      <c r="IJ103" s="311"/>
      <c r="IK103" s="311"/>
      <c r="IL103" s="311"/>
      <c r="IM103" s="311"/>
      <c r="IN103" s="311"/>
      <c r="IO103" s="311"/>
      <c r="IP103" s="311"/>
      <c r="IQ103" s="311"/>
      <c r="IR103" s="311"/>
      <c r="IS103" s="311"/>
      <c r="IT103" s="311"/>
      <c r="IU103" s="311"/>
      <c r="IV103" s="311"/>
    </row>
    <row r="104" spans="1:256" s="324" customFormat="1" x14ac:dyDescent="0.25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11"/>
      <c r="DL104" s="311"/>
      <c r="DM104" s="311"/>
      <c r="DN104" s="311"/>
      <c r="DO104" s="311"/>
      <c r="DP104" s="311"/>
      <c r="DQ104" s="311"/>
      <c r="DR104" s="311"/>
      <c r="DS104" s="311"/>
      <c r="DT104" s="311"/>
      <c r="DU104" s="311"/>
      <c r="DV104" s="311"/>
      <c r="DW104" s="311"/>
      <c r="DX104" s="311"/>
      <c r="DY104" s="311"/>
      <c r="DZ104" s="311"/>
      <c r="EA104" s="311"/>
      <c r="EB104" s="311"/>
      <c r="EC104" s="311"/>
      <c r="ED104" s="311"/>
      <c r="EE104" s="311"/>
      <c r="EF104" s="311"/>
      <c r="EG104" s="311"/>
      <c r="EH104" s="311"/>
      <c r="EI104" s="311"/>
      <c r="EJ104" s="311"/>
      <c r="EK104" s="311"/>
      <c r="EL104" s="311"/>
      <c r="EM104" s="311"/>
      <c r="EN104" s="311"/>
      <c r="EO104" s="311"/>
      <c r="EP104" s="311"/>
      <c r="EQ104" s="311"/>
      <c r="ER104" s="311"/>
      <c r="ES104" s="311"/>
      <c r="ET104" s="311"/>
      <c r="EU104" s="311"/>
      <c r="EV104" s="311"/>
      <c r="EW104" s="311"/>
      <c r="EX104" s="311"/>
      <c r="EY104" s="311"/>
      <c r="EZ104" s="311"/>
      <c r="FA104" s="311"/>
      <c r="FB104" s="311"/>
      <c r="FC104" s="311"/>
      <c r="FD104" s="311"/>
      <c r="FE104" s="311"/>
      <c r="FF104" s="311"/>
      <c r="FG104" s="311"/>
      <c r="FH104" s="311"/>
      <c r="FI104" s="311"/>
      <c r="FJ104" s="311"/>
      <c r="FK104" s="311"/>
      <c r="FL104" s="311"/>
      <c r="FM104" s="311"/>
      <c r="FN104" s="311"/>
      <c r="FO104" s="311"/>
      <c r="FP104" s="311"/>
      <c r="FQ104" s="311"/>
      <c r="FR104" s="311"/>
      <c r="FS104" s="311"/>
      <c r="FT104" s="311"/>
      <c r="FU104" s="311"/>
      <c r="FV104" s="311"/>
      <c r="FW104" s="311"/>
      <c r="FX104" s="311"/>
      <c r="FY104" s="311"/>
      <c r="FZ104" s="311"/>
      <c r="GA104" s="311"/>
      <c r="GB104" s="311"/>
      <c r="GC104" s="311"/>
      <c r="GD104" s="311"/>
      <c r="GE104" s="311"/>
      <c r="GF104" s="311"/>
      <c r="GG104" s="311"/>
      <c r="GH104" s="311"/>
      <c r="GI104" s="311"/>
      <c r="GJ104" s="311"/>
      <c r="GK104" s="311"/>
      <c r="GL104" s="311"/>
      <c r="GM104" s="311"/>
      <c r="GN104" s="311"/>
      <c r="GO104" s="311"/>
      <c r="GP104" s="311"/>
      <c r="GQ104" s="311"/>
      <c r="GR104" s="311"/>
      <c r="GS104" s="311"/>
      <c r="GT104" s="311"/>
      <c r="GU104" s="311"/>
      <c r="GV104" s="311"/>
      <c r="GW104" s="311"/>
      <c r="GX104" s="311"/>
      <c r="GY104" s="311"/>
      <c r="GZ104" s="311"/>
      <c r="HA104" s="311"/>
      <c r="HB104" s="311"/>
      <c r="HC104" s="311"/>
      <c r="HD104" s="311"/>
      <c r="HE104" s="311"/>
      <c r="HF104" s="311"/>
      <c r="HG104" s="311"/>
      <c r="HH104" s="311"/>
      <c r="HI104" s="311"/>
      <c r="HJ104" s="311"/>
      <c r="HK104" s="311"/>
      <c r="HL104" s="311"/>
      <c r="HM104" s="311"/>
      <c r="HN104" s="311"/>
      <c r="HO104" s="311"/>
      <c r="HP104" s="311"/>
      <c r="HQ104" s="311"/>
      <c r="HR104" s="311"/>
      <c r="HS104" s="311"/>
      <c r="HT104" s="311"/>
      <c r="HU104" s="311"/>
      <c r="HV104" s="311"/>
      <c r="HW104" s="311"/>
      <c r="HX104" s="311"/>
      <c r="HY104" s="311"/>
      <c r="HZ104" s="311"/>
      <c r="IA104" s="311"/>
      <c r="IB104" s="311"/>
      <c r="IC104" s="311"/>
      <c r="ID104" s="311"/>
      <c r="IE104" s="311"/>
      <c r="IF104" s="311"/>
      <c r="IG104" s="311"/>
      <c r="IH104" s="311"/>
      <c r="II104" s="311"/>
      <c r="IJ104" s="311"/>
      <c r="IK104" s="311"/>
      <c r="IL104" s="311"/>
      <c r="IM104" s="311"/>
      <c r="IN104" s="311"/>
      <c r="IO104" s="311"/>
      <c r="IP104" s="311"/>
      <c r="IQ104" s="311"/>
      <c r="IR104" s="311"/>
      <c r="IS104" s="311"/>
      <c r="IT104" s="311"/>
      <c r="IU104" s="311"/>
      <c r="IV104" s="311"/>
    </row>
    <row r="105" spans="1:256" s="324" customFormat="1" x14ac:dyDescent="0.25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11"/>
      <c r="DL105" s="311"/>
      <c r="DM105" s="311"/>
      <c r="DN105" s="311"/>
      <c r="DO105" s="311"/>
      <c r="DP105" s="311"/>
      <c r="DQ105" s="311"/>
      <c r="DR105" s="311"/>
      <c r="DS105" s="311"/>
      <c r="DT105" s="311"/>
      <c r="DU105" s="311"/>
      <c r="DV105" s="311"/>
      <c r="DW105" s="311"/>
      <c r="DX105" s="311"/>
      <c r="DY105" s="311"/>
      <c r="DZ105" s="311"/>
      <c r="EA105" s="311"/>
      <c r="EB105" s="311"/>
      <c r="EC105" s="311"/>
      <c r="ED105" s="311"/>
      <c r="EE105" s="311"/>
      <c r="EF105" s="311"/>
      <c r="EG105" s="311"/>
      <c r="EH105" s="311"/>
      <c r="EI105" s="311"/>
      <c r="EJ105" s="311"/>
      <c r="EK105" s="311"/>
      <c r="EL105" s="311"/>
      <c r="EM105" s="311"/>
      <c r="EN105" s="311"/>
      <c r="EO105" s="311"/>
      <c r="EP105" s="311"/>
      <c r="EQ105" s="311"/>
      <c r="ER105" s="311"/>
      <c r="ES105" s="311"/>
      <c r="ET105" s="311"/>
      <c r="EU105" s="311"/>
      <c r="EV105" s="311"/>
      <c r="EW105" s="311"/>
      <c r="EX105" s="311"/>
      <c r="EY105" s="311"/>
      <c r="EZ105" s="311"/>
      <c r="FA105" s="311"/>
      <c r="FB105" s="311"/>
      <c r="FC105" s="311"/>
      <c r="FD105" s="311"/>
      <c r="FE105" s="311"/>
      <c r="FF105" s="311"/>
      <c r="FG105" s="311"/>
      <c r="FH105" s="311"/>
      <c r="FI105" s="311"/>
      <c r="FJ105" s="311"/>
      <c r="FK105" s="311"/>
      <c r="FL105" s="311"/>
      <c r="FM105" s="311"/>
      <c r="FN105" s="311"/>
      <c r="FO105" s="311"/>
      <c r="FP105" s="311"/>
      <c r="FQ105" s="311"/>
      <c r="FR105" s="311"/>
      <c r="FS105" s="311"/>
      <c r="FT105" s="311"/>
      <c r="FU105" s="311"/>
      <c r="FV105" s="311"/>
      <c r="FW105" s="311"/>
      <c r="FX105" s="311"/>
      <c r="FY105" s="311"/>
      <c r="FZ105" s="311"/>
      <c r="GA105" s="311"/>
      <c r="GB105" s="311"/>
      <c r="GC105" s="311"/>
      <c r="GD105" s="311"/>
      <c r="GE105" s="311"/>
      <c r="GF105" s="311"/>
      <c r="GG105" s="311"/>
      <c r="GH105" s="311"/>
      <c r="GI105" s="311"/>
      <c r="GJ105" s="311"/>
      <c r="GK105" s="311"/>
      <c r="GL105" s="311"/>
      <c r="GM105" s="311"/>
      <c r="GN105" s="311"/>
      <c r="GO105" s="311"/>
      <c r="GP105" s="311"/>
      <c r="GQ105" s="311"/>
      <c r="GR105" s="311"/>
      <c r="GS105" s="311"/>
      <c r="GT105" s="311"/>
      <c r="GU105" s="311"/>
      <c r="GV105" s="311"/>
      <c r="GW105" s="311"/>
      <c r="GX105" s="311"/>
      <c r="GY105" s="311"/>
      <c r="GZ105" s="311"/>
      <c r="HA105" s="311"/>
      <c r="HB105" s="311"/>
      <c r="HC105" s="311"/>
      <c r="HD105" s="311"/>
      <c r="HE105" s="311"/>
      <c r="HF105" s="311"/>
      <c r="HG105" s="311"/>
      <c r="HH105" s="311"/>
      <c r="HI105" s="311"/>
      <c r="HJ105" s="311"/>
      <c r="HK105" s="311"/>
      <c r="HL105" s="311"/>
      <c r="HM105" s="311"/>
      <c r="HN105" s="311"/>
      <c r="HO105" s="311"/>
      <c r="HP105" s="311"/>
      <c r="HQ105" s="311"/>
      <c r="HR105" s="311"/>
      <c r="HS105" s="311"/>
      <c r="HT105" s="311"/>
      <c r="HU105" s="311"/>
      <c r="HV105" s="311"/>
      <c r="HW105" s="311"/>
      <c r="HX105" s="311"/>
      <c r="HY105" s="311"/>
      <c r="HZ105" s="311"/>
      <c r="IA105" s="311"/>
      <c r="IB105" s="311"/>
      <c r="IC105" s="311"/>
      <c r="ID105" s="311"/>
      <c r="IE105" s="311"/>
      <c r="IF105" s="311"/>
      <c r="IG105" s="311"/>
      <c r="IH105" s="311"/>
      <c r="II105" s="311"/>
      <c r="IJ105" s="311"/>
      <c r="IK105" s="311"/>
      <c r="IL105" s="311"/>
      <c r="IM105" s="311"/>
      <c r="IN105" s="311"/>
      <c r="IO105" s="311"/>
      <c r="IP105" s="311"/>
      <c r="IQ105" s="311"/>
      <c r="IR105" s="311"/>
      <c r="IS105" s="311"/>
      <c r="IT105" s="311"/>
      <c r="IU105" s="311"/>
      <c r="IV105" s="311"/>
    </row>
    <row r="106" spans="1:256" s="324" customFormat="1" x14ac:dyDescent="0.25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11"/>
      <c r="DL106" s="311"/>
      <c r="DM106" s="311"/>
      <c r="DN106" s="311"/>
      <c r="DO106" s="311"/>
      <c r="DP106" s="311"/>
      <c r="DQ106" s="311"/>
      <c r="DR106" s="311"/>
      <c r="DS106" s="311"/>
      <c r="DT106" s="311"/>
      <c r="DU106" s="311"/>
      <c r="DV106" s="311"/>
      <c r="DW106" s="311"/>
      <c r="DX106" s="311"/>
      <c r="DY106" s="311"/>
      <c r="DZ106" s="311"/>
      <c r="EA106" s="311"/>
      <c r="EB106" s="311"/>
      <c r="EC106" s="311"/>
      <c r="ED106" s="311"/>
      <c r="EE106" s="311"/>
      <c r="EF106" s="311"/>
      <c r="EG106" s="311"/>
      <c r="EH106" s="311"/>
      <c r="EI106" s="311"/>
      <c r="EJ106" s="311"/>
      <c r="EK106" s="311"/>
      <c r="EL106" s="311"/>
      <c r="EM106" s="311"/>
      <c r="EN106" s="311"/>
      <c r="EO106" s="311"/>
      <c r="EP106" s="311"/>
      <c r="EQ106" s="311"/>
      <c r="ER106" s="311"/>
      <c r="ES106" s="311"/>
      <c r="ET106" s="311"/>
      <c r="EU106" s="311"/>
      <c r="EV106" s="311"/>
      <c r="EW106" s="311"/>
      <c r="EX106" s="311"/>
      <c r="EY106" s="311"/>
      <c r="EZ106" s="311"/>
      <c r="FA106" s="311"/>
      <c r="FB106" s="311"/>
      <c r="FC106" s="311"/>
      <c r="FD106" s="311"/>
      <c r="FE106" s="311"/>
      <c r="FF106" s="311"/>
      <c r="FG106" s="311"/>
      <c r="FH106" s="311"/>
      <c r="FI106" s="311"/>
      <c r="FJ106" s="311"/>
      <c r="FK106" s="311"/>
      <c r="FL106" s="311"/>
      <c r="FM106" s="311"/>
      <c r="FN106" s="311"/>
      <c r="FO106" s="311"/>
      <c r="FP106" s="311"/>
      <c r="FQ106" s="311"/>
      <c r="FR106" s="311"/>
      <c r="FS106" s="311"/>
      <c r="FT106" s="311"/>
      <c r="FU106" s="311"/>
      <c r="FV106" s="311"/>
      <c r="FW106" s="311"/>
      <c r="FX106" s="311"/>
      <c r="FY106" s="311"/>
      <c r="FZ106" s="311"/>
      <c r="GA106" s="311"/>
      <c r="GB106" s="311"/>
      <c r="GC106" s="311"/>
      <c r="GD106" s="311"/>
      <c r="GE106" s="311"/>
      <c r="GF106" s="311"/>
      <c r="GG106" s="311"/>
      <c r="GH106" s="311"/>
      <c r="GI106" s="311"/>
      <c r="GJ106" s="311"/>
      <c r="GK106" s="311"/>
      <c r="GL106" s="311"/>
      <c r="GM106" s="311"/>
      <c r="GN106" s="311"/>
      <c r="GO106" s="311"/>
      <c r="GP106" s="311"/>
      <c r="GQ106" s="311"/>
      <c r="GR106" s="311"/>
      <c r="GS106" s="311"/>
      <c r="GT106" s="311"/>
      <c r="GU106" s="311"/>
      <c r="GV106" s="311"/>
      <c r="GW106" s="311"/>
      <c r="GX106" s="311"/>
      <c r="GY106" s="311"/>
      <c r="GZ106" s="311"/>
      <c r="HA106" s="311"/>
      <c r="HB106" s="311"/>
      <c r="HC106" s="311"/>
      <c r="HD106" s="311"/>
      <c r="HE106" s="311"/>
      <c r="HF106" s="311"/>
      <c r="HG106" s="311"/>
      <c r="HH106" s="311"/>
      <c r="HI106" s="311"/>
      <c r="HJ106" s="311"/>
      <c r="HK106" s="311"/>
      <c r="HL106" s="311"/>
      <c r="HM106" s="311"/>
      <c r="HN106" s="311"/>
      <c r="HO106" s="311"/>
      <c r="HP106" s="311"/>
      <c r="HQ106" s="311"/>
      <c r="HR106" s="311"/>
      <c r="HS106" s="311"/>
      <c r="HT106" s="311"/>
      <c r="HU106" s="311"/>
      <c r="HV106" s="311"/>
      <c r="HW106" s="311"/>
      <c r="HX106" s="311"/>
      <c r="HY106" s="311"/>
      <c r="HZ106" s="311"/>
      <c r="IA106" s="311"/>
      <c r="IB106" s="311"/>
      <c r="IC106" s="311"/>
      <c r="ID106" s="311"/>
      <c r="IE106" s="311"/>
      <c r="IF106" s="311"/>
      <c r="IG106" s="311"/>
      <c r="IH106" s="311"/>
      <c r="II106" s="311"/>
      <c r="IJ106" s="311"/>
      <c r="IK106" s="311"/>
      <c r="IL106" s="311"/>
      <c r="IM106" s="311"/>
      <c r="IN106" s="311"/>
      <c r="IO106" s="311"/>
      <c r="IP106" s="311"/>
      <c r="IQ106" s="311"/>
      <c r="IR106" s="311"/>
      <c r="IS106" s="311"/>
      <c r="IT106" s="311"/>
      <c r="IU106" s="311"/>
      <c r="IV106" s="311"/>
    </row>
    <row r="107" spans="1:256" s="324" customFormat="1" x14ac:dyDescent="0.25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11"/>
      <c r="HI107" s="311"/>
      <c r="HJ107" s="311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11"/>
      <c r="IA107" s="311"/>
      <c r="IB107" s="311"/>
      <c r="IC107" s="311"/>
      <c r="ID107" s="311"/>
      <c r="IE107" s="311"/>
      <c r="IF107" s="311"/>
      <c r="IG107" s="311"/>
      <c r="IH107" s="311"/>
      <c r="II107" s="311"/>
      <c r="IJ107" s="311"/>
      <c r="IK107" s="311"/>
      <c r="IL107" s="311"/>
      <c r="IM107" s="311"/>
      <c r="IN107" s="311"/>
      <c r="IO107" s="311"/>
      <c r="IP107" s="311"/>
      <c r="IQ107" s="311"/>
      <c r="IR107" s="311"/>
      <c r="IS107" s="311"/>
      <c r="IT107" s="311"/>
      <c r="IU107" s="311"/>
      <c r="IV107" s="311"/>
    </row>
    <row r="108" spans="1:256" s="324" customFormat="1" x14ac:dyDescent="0.25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311"/>
      <c r="AC108" s="311"/>
      <c r="AD108" s="311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1"/>
      <c r="AZ108" s="311"/>
      <c r="BA108" s="311"/>
      <c r="BB108" s="311"/>
      <c r="BC108" s="311"/>
      <c r="BD108" s="311"/>
      <c r="BE108" s="311"/>
      <c r="BF108" s="311"/>
      <c r="BG108" s="311"/>
      <c r="BH108" s="311"/>
      <c r="BI108" s="311"/>
      <c r="BJ108" s="311"/>
      <c r="BK108" s="311"/>
      <c r="BL108" s="311"/>
      <c r="BM108" s="311"/>
      <c r="BN108" s="311"/>
      <c r="BO108" s="311"/>
      <c r="BP108" s="311"/>
      <c r="BQ108" s="311"/>
      <c r="BR108" s="311"/>
      <c r="BS108" s="311"/>
      <c r="BT108" s="311"/>
      <c r="BU108" s="311"/>
      <c r="BV108" s="311"/>
      <c r="BW108" s="311"/>
      <c r="BX108" s="311"/>
      <c r="BY108" s="311"/>
      <c r="BZ108" s="311"/>
      <c r="CA108" s="311"/>
      <c r="CB108" s="311"/>
      <c r="CC108" s="311"/>
      <c r="CD108" s="311"/>
      <c r="CE108" s="311"/>
      <c r="CF108" s="311"/>
      <c r="CG108" s="311"/>
      <c r="CH108" s="311"/>
      <c r="CI108" s="311"/>
      <c r="CJ108" s="311"/>
      <c r="CK108" s="311"/>
      <c r="CL108" s="311"/>
      <c r="CM108" s="311"/>
      <c r="CN108" s="311"/>
      <c r="CO108" s="311"/>
      <c r="CP108" s="311"/>
      <c r="CQ108" s="311"/>
      <c r="CR108" s="311"/>
      <c r="CS108" s="311"/>
      <c r="CT108" s="311"/>
      <c r="CU108" s="311"/>
      <c r="CV108" s="311"/>
      <c r="CW108" s="311"/>
      <c r="CX108" s="311"/>
      <c r="CY108" s="311"/>
      <c r="CZ108" s="311"/>
      <c r="DA108" s="311"/>
      <c r="DB108" s="311"/>
      <c r="DC108" s="311"/>
      <c r="DD108" s="311"/>
      <c r="DE108" s="311"/>
      <c r="DF108" s="311"/>
      <c r="DG108" s="311"/>
      <c r="DH108" s="311"/>
      <c r="DI108" s="311"/>
      <c r="DJ108" s="311"/>
      <c r="DK108" s="311"/>
      <c r="DL108" s="311"/>
      <c r="DM108" s="311"/>
      <c r="DN108" s="311"/>
      <c r="DO108" s="311"/>
      <c r="DP108" s="311"/>
      <c r="DQ108" s="311"/>
      <c r="DR108" s="311"/>
      <c r="DS108" s="311"/>
      <c r="DT108" s="311"/>
      <c r="DU108" s="311"/>
      <c r="DV108" s="311"/>
      <c r="DW108" s="311"/>
      <c r="DX108" s="311"/>
      <c r="DY108" s="311"/>
      <c r="DZ108" s="311"/>
      <c r="EA108" s="311"/>
      <c r="EB108" s="311"/>
      <c r="EC108" s="311"/>
      <c r="ED108" s="311"/>
      <c r="EE108" s="311"/>
      <c r="EF108" s="311"/>
      <c r="EG108" s="311"/>
      <c r="EH108" s="311"/>
      <c r="EI108" s="311"/>
      <c r="EJ108" s="311"/>
      <c r="EK108" s="311"/>
      <c r="EL108" s="311"/>
      <c r="EM108" s="311"/>
      <c r="EN108" s="311"/>
      <c r="EO108" s="311"/>
      <c r="EP108" s="311"/>
      <c r="EQ108" s="311"/>
      <c r="ER108" s="311"/>
      <c r="ES108" s="311"/>
      <c r="ET108" s="311"/>
      <c r="EU108" s="311"/>
      <c r="EV108" s="311"/>
      <c r="EW108" s="311"/>
      <c r="EX108" s="311"/>
      <c r="EY108" s="311"/>
      <c r="EZ108" s="311"/>
      <c r="FA108" s="311"/>
      <c r="FB108" s="311"/>
      <c r="FC108" s="311"/>
      <c r="FD108" s="311"/>
      <c r="FE108" s="311"/>
      <c r="FF108" s="311"/>
      <c r="FG108" s="311"/>
      <c r="FH108" s="311"/>
      <c r="FI108" s="311"/>
      <c r="FJ108" s="311"/>
      <c r="FK108" s="311"/>
      <c r="FL108" s="311"/>
      <c r="FM108" s="311"/>
      <c r="FN108" s="311"/>
      <c r="FO108" s="311"/>
      <c r="FP108" s="311"/>
      <c r="FQ108" s="311"/>
      <c r="FR108" s="311"/>
      <c r="FS108" s="311"/>
      <c r="FT108" s="311"/>
      <c r="FU108" s="311"/>
      <c r="FV108" s="311"/>
      <c r="FW108" s="311"/>
      <c r="FX108" s="311"/>
      <c r="FY108" s="311"/>
      <c r="FZ108" s="311"/>
      <c r="GA108" s="311"/>
      <c r="GB108" s="311"/>
      <c r="GC108" s="311"/>
      <c r="GD108" s="311"/>
      <c r="GE108" s="311"/>
      <c r="GF108" s="311"/>
      <c r="GG108" s="311"/>
      <c r="GH108" s="311"/>
      <c r="GI108" s="311"/>
      <c r="GJ108" s="311"/>
      <c r="GK108" s="311"/>
      <c r="GL108" s="311"/>
      <c r="GM108" s="311"/>
      <c r="GN108" s="311"/>
      <c r="GO108" s="311"/>
      <c r="GP108" s="311"/>
      <c r="GQ108" s="311"/>
      <c r="GR108" s="311"/>
      <c r="GS108" s="311"/>
      <c r="GT108" s="311"/>
      <c r="GU108" s="311"/>
      <c r="GV108" s="311"/>
      <c r="GW108" s="311"/>
      <c r="GX108" s="311"/>
      <c r="GY108" s="311"/>
      <c r="GZ108" s="311"/>
      <c r="HA108" s="311"/>
      <c r="HB108" s="311"/>
      <c r="HC108" s="311"/>
      <c r="HD108" s="311"/>
      <c r="HE108" s="311"/>
      <c r="HF108" s="311"/>
      <c r="HG108" s="311"/>
      <c r="HH108" s="311"/>
      <c r="HI108" s="311"/>
      <c r="HJ108" s="311"/>
      <c r="HK108" s="311"/>
      <c r="HL108" s="311"/>
      <c r="HM108" s="311"/>
      <c r="HN108" s="311"/>
      <c r="HO108" s="311"/>
      <c r="HP108" s="311"/>
      <c r="HQ108" s="311"/>
      <c r="HR108" s="311"/>
      <c r="HS108" s="311"/>
      <c r="HT108" s="311"/>
      <c r="HU108" s="311"/>
      <c r="HV108" s="311"/>
      <c r="HW108" s="311"/>
      <c r="HX108" s="311"/>
      <c r="HY108" s="311"/>
      <c r="HZ108" s="311"/>
      <c r="IA108" s="311"/>
      <c r="IB108" s="311"/>
      <c r="IC108" s="311"/>
      <c r="ID108" s="311"/>
      <c r="IE108" s="311"/>
      <c r="IF108" s="311"/>
      <c r="IG108" s="311"/>
      <c r="IH108" s="311"/>
      <c r="II108" s="311"/>
      <c r="IJ108" s="311"/>
      <c r="IK108" s="311"/>
      <c r="IL108" s="311"/>
      <c r="IM108" s="311"/>
      <c r="IN108" s="311"/>
      <c r="IO108" s="311"/>
      <c r="IP108" s="311"/>
      <c r="IQ108" s="311"/>
      <c r="IR108" s="311"/>
      <c r="IS108" s="311"/>
      <c r="IT108" s="311"/>
      <c r="IU108" s="311"/>
      <c r="IV108" s="311"/>
    </row>
    <row r="109" spans="1:256" s="324" customFormat="1" x14ac:dyDescent="0.25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1"/>
      <c r="AC109" s="311"/>
      <c r="AD109" s="311"/>
      <c r="AE109" s="311"/>
      <c r="AF109" s="311"/>
      <c r="AG109" s="311"/>
      <c r="AH109" s="311"/>
      <c r="AI109" s="311"/>
      <c r="AJ109" s="311"/>
      <c r="AK109" s="311"/>
      <c r="AL109" s="311"/>
      <c r="AM109" s="311"/>
      <c r="AN109" s="311"/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  <c r="BL109" s="311"/>
      <c r="BM109" s="311"/>
      <c r="BN109" s="311"/>
      <c r="BO109" s="311"/>
      <c r="BP109" s="311"/>
      <c r="BQ109" s="311"/>
      <c r="BR109" s="311"/>
      <c r="BS109" s="311"/>
      <c r="BT109" s="311"/>
      <c r="BU109" s="311"/>
      <c r="BV109" s="311"/>
      <c r="BW109" s="311"/>
      <c r="BX109" s="311"/>
      <c r="BY109" s="311"/>
      <c r="BZ109" s="311"/>
      <c r="CA109" s="311"/>
      <c r="CB109" s="311"/>
      <c r="CC109" s="311"/>
      <c r="CD109" s="311"/>
      <c r="CE109" s="311"/>
      <c r="CF109" s="311"/>
      <c r="CG109" s="311"/>
      <c r="CH109" s="311"/>
      <c r="CI109" s="311"/>
      <c r="CJ109" s="311"/>
      <c r="CK109" s="311"/>
      <c r="CL109" s="311"/>
      <c r="CM109" s="311"/>
      <c r="CN109" s="311"/>
      <c r="CO109" s="311"/>
      <c r="CP109" s="311"/>
      <c r="CQ109" s="311"/>
      <c r="CR109" s="311"/>
      <c r="CS109" s="311"/>
      <c r="CT109" s="311"/>
      <c r="CU109" s="311"/>
      <c r="CV109" s="311"/>
      <c r="CW109" s="311"/>
      <c r="CX109" s="311"/>
      <c r="CY109" s="311"/>
      <c r="CZ109" s="311"/>
      <c r="DA109" s="311"/>
      <c r="DB109" s="311"/>
      <c r="DC109" s="311"/>
      <c r="DD109" s="311"/>
      <c r="DE109" s="311"/>
      <c r="DF109" s="311"/>
      <c r="DG109" s="311"/>
      <c r="DH109" s="311"/>
      <c r="DI109" s="311"/>
      <c r="DJ109" s="311"/>
      <c r="DK109" s="311"/>
      <c r="DL109" s="311"/>
      <c r="DM109" s="311"/>
      <c r="DN109" s="311"/>
      <c r="DO109" s="311"/>
      <c r="DP109" s="311"/>
      <c r="DQ109" s="311"/>
      <c r="DR109" s="311"/>
      <c r="DS109" s="311"/>
      <c r="DT109" s="311"/>
      <c r="DU109" s="311"/>
      <c r="DV109" s="311"/>
      <c r="DW109" s="311"/>
      <c r="DX109" s="311"/>
      <c r="DY109" s="311"/>
      <c r="DZ109" s="311"/>
      <c r="EA109" s="311"/>
      <c r="EB109" s="311"/>
      <c r="EC109" s="311"/>
      <c r="ED109" s="311"/>
      <c r="EE109" s="311"/>
      <c r="EF109" s="311"/>
      <c r="EG109" s="311"/>
      <c r="EH109" s="311"/>
      <c r="EI109" s="311"/>
      <c r="EJ109" s="311"/>
      <c r="EK109" s="311"/>
      <c r="EL109" s="311"/>
      <c r="EM109" s="311"/>
      <c r="EN109" s="311"/>
      <c r="EO109" s="311"/>
      <c r="EP109" s="311"/>
      <c r="EQ109" s="311"/>
      <c r="ER109" s="311"/>
      <c r="ES109" s="311"/>
      <c r="ET109" s="311"/>
      <c r="EU109" s="311"/>
      <c r="EV109" s="311"/>
      <c r="EW109" s="311"/>
      <c r="EX109" s="311"/>
      <c r="EY109" s="311"/>
      <c r="EZ109" s="311"/>
      <c r="FA109" s="311"/>
      <c r="FB109" s="311"/>
      <c r="FC109" s="311"/>
      <c r="FD109" s="311"/>
      <c r="FE109" s="311"/>
      <c r="FF109" s="311"/>
      <c r="FG109" s="311"/>
      <c r="FH109" s="311"/>
      <c r="FI109" s="311"/>
      <c r="FJ109" s="311"/>
      <c r="FK109" s="311"/>
      <c r="FL109" s="311"/>
      <c r="FM109" s="311"/>
      <c r="FN109" s="311"/>
      <c r="FO109" s="311"/>
      <c r="FP109" s="311"/>
      <c r="FQ109" s="311"/>
      <c r="FR109" s="311"/>
      <c r="FS109" s="311"/>
      <c r="FT109" s="311"/>
      <c r="FU109" s="311"/>
      <c r="FV109" s="311"/>
      <c r="FW109" s="311"/>
      <c r="FX109" s="311"/>
      <c r="FY109" s="311"/>
      <c r="FZ109" s="311"/>
      <c r="GA109" s="311"/>
      <c r="GB109" s="311"/>
      <c r="GC109" s="311"/>
      <c r="GD109" s="311"/>
      <c r="GE109" s="311"/>
      <c r="GF109" s="311"/>
      <c r="GG109" s="311"/>
      <c r="GH109" s="311"/>
      <c r="GI109" s="311"/>
      <c r="GJ109" s="311"/>
      <c r="GK109" s="311"/>
      <c r="GL109" s="311"/>
      <c r="GM109" s="311"/>
      <c r="GN109" s="311"/>
      <c r="GO109" s="311"/>
      <c r="GP109" s="311"/>
      <c r="GQ109" s="311"/>
      <c r="GR109" s="311"/>
      <c r="GS109" s="311"/>
      <c r="GT109" s="311"/>
      <c r="GU109" s="311"/>
      <c r="GV109" s="311"/>
      <c r="GW109" s="311"/>
      <c r="GX109" s="311"/>
      <c r="GY109" s="311"/>
      <c r="GZ109" s="311"/>
      <c r="HA109" s="311"/>
      <c r="HB109" s="311"/>
      <c r="HC109" s="311"/>
      <c r="HD109" s="311"/>
      <c r="HE109" s="311"/>
      <c r="HF109" s="311"/>
      <c r="HG109" s="311"/>
      <c r="HH109" s="311"/>
      <c r="HI109" s="311"/>
      <c r="HJ109" s="311"/>
      <c r="HK109" s="311"/>
      <c r="HL109" s="311"/>
      <c r="HM109" s="311"/>
      <c r="HN109" s="311"/>
      <c r="HO109" s="311"/>
      <c r="HP109" s="311"/>
      <c r="HQ109" s="311"/>
      <c r="HR109" s="311"/>
      <c r="HS109" s="311"/>
      <c r="HT109" s="311"/>
      <c r="HU109" s="311"/>
      <c r="HV109" s="311"/>
      <c r="HW109" s="311"/>
      <c r="HX109" s="311"/>
      <c r="HY109" s="311"/>
      <c r="HZ109" s="311"/>
      <c r="IA109" s="311"/>
      <c r="IB109" s="311"/>
      <c r="IC109" s="311"/>
      <c r="ID109" s="311"/>
      <c r="IE109" s="311"/>
      <c r="IF109" s="311"/>
      <c r="IG109" s="311"/>
      <c r="IH109" s="311"/>
      <c r="II109" s="311"/>
      <c r="IJ109" s="311"/>
      <c r="IK109" s="311"/>
      <c r="IL109" s="311"/>
      <c r="IM109" s="311"/>
      <c r="IN109" s="311"/>
      <c r="IO109" s="311"/>
      <c r="IP109" s="311"/>
      <c r="IQ109" s="311"/>
      <c r="IR109" s="311"/>
      <c r="IS109" s="311"/>
      <c r="IT109" s="311"/>
      <c r="IU109" s="311"/>
      <c r="IV109" s="311"/>
    </row>
    <row r="110" spans="1:256" s="324" customFormat="1" x14ac:dyDescent="0.25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  <c r="AK110" s="311"/>
      <c r="AL110" s="311"/>
      <c r="AM110" s="311"/>
      <c r="AN110" s="311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1"/>
      <c r="AZ110" s="311"/>
      <c r="BA110" s="311"/>
      <c r="BB110" s="311"/>
      <c r="BC110" s="311"/>
      <c r="BD110" s="311"/>
      <c r="BE110" s="311"/>
      <c r="BF110" s="311"/>
      <c r="BG110" s="311"/>
      <c r="BH110" s="311"/>
      <c r="BI110" s="311"/>
      <c r="BJ110" s="311"/>
      <c r="BK110" s="311"/>
      <c r="BL110" s="311"/>
      <c r="BM110" s="311"/>
      <c r="BN110" s="311"/>
      <c r="BO110" s="311"/>
      <c r="BP110" s="311"/>
      <c r="BQ110" s="311"/>
      <c r="BR110" s="311"/>
      <c r="BS110" s="311"/>
      <c r="BT110" s="311"/>
      <c r="BU110" s="311"/>
      <c r="BV110" s="311"/>
      <c r="BW110" s="311"/>
      <c r="BX110" s="311"/>
      <c r="BY110" s="311"/>
      <c r="BZ110" s="311"/>
      <c r="CA110" s="311"/>
      <c r="CB110" s="311"/>
      <c r="CC110" s="311"/>
      <c r="CD110" s="311"/>
      <c r="CE110" s="311"/>
      <c r="CF110" s="311"/>
      <c r="CG110" s="311"/>
      <c r="CH110" s="311"/>
      <c r="CI110" s="311"/>
      <c r="CJ110" s="311"/>
      <c r="CK110" s="311"/>
      <c r="CL110" s="311"/>
      <c r="CM110" s="311"/>
      <c r="CN110" s="311"/>
      <c r="CO110" s="311"/>
      <c r="CP110" s="311"/>
      <c r="CQ110" s="311"/>
      <c r="CR110" s="311"/>
      <c r="CS110" s="311"/>
      <c r="CT110" s="311"/>
      <c r="CU110" s="311"/>
      <c r="CV110" s="311"/>
      <c r="CW110" s="311"/>
      <c r="CX110" s="311"/>
      <c r="CY110" s="311"/>
      <c r="CZ110" s="311"/>
      <c r="DA110" s="311"/>
      <c r="DB110" s="311"/>
      <c r="DC110" s="311"/>
      <c r="DD110" s="311"/>
      <c r="DE110" s="311"/>
      <c r="DF110" s="311"/>
      <c r="DG110" s="311"/>
      <c r="DH110" s="311"/>
      <c r="DI110" s="311"/>
      <c r="DJ110" s="311"/>
      <c r="DK110" s="311"/>
      <c r="DL110" s="311"/>
      <c r="DM110" s="311"/>
      <c r="DN110" s="311"/>
      <c r="DO110" s="311"/>
      <c r="DP110" s="311"/>
      <c r="DQ110" s="311"/>
      <c r="DR110" s="311"/>
      <c r="DS110" s="311"/>
      <c r="DT110" s="311"/>
      <c r="DU110" s="311"/>
      <c r="DV110" s="311"/>
      <c r="DW110" s="311"/>
      <c r="DX110" s="311"/>
      <c r="DY110" s="311"/>
      <c r="DZ110" s="311"/>
      <c r="EA110" s="311"/>
      <c r="EB110" s="311"/>
      <c r="EC110" s="311"/>
      <c r="ED110" s="311"/>
      <c r="EE110" s="311"/>
      <c r="EF110" s="311"/>
      <c r="EG110" s="311"/>
      <c r="EH110" s="311"/>
      <c r="EI110" s="311"/>
      <c r="EJ110" s="311"/>
      <c r="EK110" s="311"/>
      <c r="EL110" s="311"/>
      <c r="EM110" s="311"/>
      <c r="EN110" s="311"/>
      <c r="EO110" s="311"/>
      <c r="EP110" s="311"/>
      <c r="EQ110" s="311"/>
      <c r="ER110" s="311"/>
      <c r="ES110" s="311"/>
      <c r="ET110" s="311"/>
      <c r="EU110" s="311"/>
      <c r="EV110" s="311"/>
      <c r="EW110" s="311"/>
      <c r="EX110" s="311"/>
      <c r="EY110" s="311"/>
      <c r="EZ110" s="311"/>
      <c r="FA110" s="311"/>
      <c r="FB110" s="311"/>
      <c r="FC110" s="311"/>
      <c r="FD110" s="311"/>
      <c r="FE110" s="311"/>
      <c r="FF110" s="311"/>
      <c r="FG110" s="311"/>
      <c r="FH110" s="311"/>
      <c r="FI110" s="311"/>
      <c r="FJ110" s="311"/>
      <c r="FK110" s="311"/>
      <c r="FL110" s="311"/>
      <c r="FM110" s="311"/>
      <c r="FN110" s="311"/>
      <c r="FO110" s="311"/>
      <c r="FP110" s="311"/>
      <c r="FQ110" s="311"/>
      <c r="FR110" s="311"/>
      <c r="FS110" s="311"/>
      <c r="FT110" s="311"/>
      <c r="FU110" s="311"/>
      <c r="FV110" s="311"/>
      <c r="FW110" s="311"/>
      <c r="FX110" s="311"/>
      <c r="FY110" s="311"/>
      <c r="FZ110" s="311"/>
      <c r="GA110" s="311"/>
      <c r="GB110" s="311"/>
      <c r="GC110" s="311"/>
      <c r="GD110" s="311"/>
      <c r="GE110" s="311"/>
      <c r="GF110" s="311"/>
      <c r="GG110" s="311"/>
      <c r="GH110" s="311"/>
      <c r="GI110" s="311"/>
      <c r="GJ110" s="311"/>
      <c r="GK110" s="311"/>
      <c r="GL110" s="311"/>
      <c r="GM110" s="311"/>
      <c r="GN110" s="311"/>
      <c r="GO110" s="311"/>
      <c r="GP110" s="311"/>
      <c r="GQ110" s="311"/>
      <c r="GR110" s="311"/>
      <c r="GS110" s="311"/>
      <c r="GT110" s="311"/>
      <c r="GU110" s="311"/>
      <c r="GV110" s="311"/>
      <c r="GW110" s="311"/>
      <c r="GX110" s="311"/>
      <c r="GY110" s="311"/>
      <c r="GZ110" s="311"/>
      <c r="HA110" s="311"/>
      <c r="HB110" s="311"/>
      <c r="HC110" s="311"/>
      <c r="HD110" s="311"/>
      <c r="HE110" s="311"/>
      <c r="HF110" s="311"/>
      <c r="HG110" s="311"/>
      <c r="HH110" s="311"/>
      <c r="HI110" s="311"/>
      <c r="HJ110" s="311"/>
      <c r="HK110" s="311"/>
      <c r="HL110" s="311"/>
      <c r="HM110" s="311"/>
      <c r="HN110" s="311"/>
      <c r="HO110" s="311"/>
      <c r="HP110" s="311"/>
      <c r="HQ110" s="311"/>
      <c r="HR110" s="311"/>
      <c r="HS110" s="311"/>
      <c r="HT110" s="311"/>
      <c r="HU110" s="311"/>
      <c r="HV110" s="311"/>
      <c r="HW110" s="311"/>
      <c r="HX110" s="311"/>
      <c r="HY110" s="311"/>
      <c r="HZ110" s="311"/>
      <c r="IA110" s="311"/>
      <c r="IB110" s="311"/>
      <c r="IC110" s="311"/>
      <c r="ID110" s="311"/>
      <c r="IE110" s="311"/>
      <c r="IF110" s="311"/>
      <c r="IG110" s="311"/>
      <c r="IH110" s="311"/>
      <c r="II110" s="311"/>
      <c r="IJ110" s="311"/>
      <c r="IK110" s="311"/>
      <c r="IL110" s="311"/>
      <c r="IM110" s="311"/>
      <c r="IN110" s="311"/>
      <c r="IO110" s="311"/>
      <c r="IP110" s="311"/>
      <c r="IQ110" s="311"/>
      <c r="IR110" s="311"/>
      <c r="IS110" s="311"/>
      <c r="IT110" s="311"/>
      <c r="IU110" s="311"/>
      <c r="IV110" s="311"/>
    </row>
    <row r="111" spans="1:256" s="324" customFormat="1" x14ac:dyDescent="0.25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1"/>
      <c r="AZ111" s="311"/>
      <c r="BA111" s="311"/>
      <c r="BB111" s="311"/>
      <c r="BC111" s="311"/>
      <c r="BD111" s="311"/>
      <c r="BE111" s="311"/>
      <c r="BF111" s="311"/>
      <c r="BG111" s="311"/>
      <c r="BH111" s="311"/>
      <c r="BI111" s="311"/>
      <c r="BJ111" s="311"/>
      <c r="BK111" s="311"/>
      <c r="BL111" s="311"/>
      <c r="BM111" s="311"/>
      <c r="BN111" s="311"/>
      <c r="BO111" s="311"/>
      <c r="BP111" s="311"/>
      <c r="BQ111" s="311"/>
      <c r="BR111" s="311"/>
      <c r="BS111" s="311"/>
      <c r="BT111" s="311"/>
      <c r="BU111" s="311"/>
      <c r="BV111" s="311"/>
      <c r="BW111" s="311"/>
      <c r="BX111" s="311"/>
      <c r="BY111" s="311"/>
      <c r="BZ111" s="311"/>
      <c r="CA111" s="311"/>
      <c r="CB111" s="311"/>
      <c r="CC111" s="311"/>
      <c r="CD111" s="311"/>
      <c r="CE111" s="311"/>
      <c r="CF111" s="311"/>
      <c r="CG111" s="311"/>
      <c r="CH111" s="311"/>
      <c r="CI111" s="311"/>
      <c r="CJ111" s="311"/>
      <c r="CK111" s="311"/>
      <c r="CL111" s="311"/>
      <c r="CM111" s="311"/>
      <c r="CN111" s="311"/>
      <c r="CO111" s="311"/>
      <c r="CP111" s="311"/>
      <c r="CQ111" s="311"/>
      <c r="CR111" s="311"/>
      <c r="CS111" s="311"/>
      <c r="CT111" s="311"/>
      <c r="CU111" s="311"/>
      <c r="CV111" s="311"/>
      <c r="CW111" s="311"/>
      <c r="CX111" s="311"/>
      <c r="CY111" s="311"/>
      <c r="CZ111" s="311"/>
      <c r="DA111" s="311"/>
      <c r="DB111" s="311"/>
      <c r="DC111" s="311"/>
      <c r="DD111" s="311"/>
      <c r="DE111" s="311"/>
      <c r="DF111" s="311"/>
      <c r="DG111" s="311"/>
      <c r="DH111" s="311"/>
      <c r="DI111" s="311"/>
      <c r="DJ111" s="311"/>
      <c r="DK111" s="311"/>
      <c r="DL111" s="311"/>
      <c r="DM111" s="311"/>
      <c r="DN111" s="311"/>
      <c r="DO111" s="311"/>
      <c r="DP111" s="311"/>
      <c r="DQ111" s="311"/>
      <c r="DR111" s="311"/>
      <c r="DS111" s="311"/>
      <c r="DT111" s="311"/>
      <c r="DU111" s="311"/>
      <c r="DV111" s="311"/>
      <c r="DW111" s="311"/>
      <c r="DX111" s="311"/>
      <c r="DY111" s="311"/>
      <c r="DZ111" s="311"/>
      <c r="EA111" s="311"/>
      <c r="EB111" s="311"/>
      <c r="EC111" s="311"/>
      <c r="ED111" s="311"/>
      <c r="EE111" s="311"/>
      <c r="EF111" s="311"/>
      <c r="EG111" s="311"/>
      <c r="EH111" s="311"/>
      <c r="EI111" s="311"/>
      <c r="EJ111" s="311"/>
      <c r="EK111" s="311"/>
      <c r="EL111" s="311"/>
      <c r="EM111" s="311"/>
      <c r="EN111" s="311"/>
      <c r="EO111" s="311"/>
      <c r="EP111" s="311"/>
      <c r="EQ111" s="311"/>
      <c r="ER111" s="311"/>
      <c r="ES111" s="311"/>
      <c r="ET111" s="311"/>
      <c r="EU111" s="311"/>
      <c r="EV111" s="311"/>
      <c r="EW111" s="311"/>
      <c r="EX111" s="311"/>
      <c r="EY111" s="311"/>
      <c r="EZ111" s="311"/>
      <c r="FA111" s="311"/>
      <c r="FB111" s="311"/>
      <c r="FC111" s="311"/>
      <c r="FD111" s="311"/>
      <c r="FE111" s="311"/>
      <c r="FF111" s="311"/>
      <c r="FG111" s="311"/>
      <c r="FH111" s="311"/>
      <c r="FI111" s="311"/>
      <c r="FJ111" s="311"/>
      <c r="FK111" s="311"/>
      <c r="FL111" s="311"/>
      <c r="FM111" s="311"/>
      <c r="FN111" s="311"/>
      <c r="FO111" s="311"/>
      <c r="FP111" s="311"/>
      <c r="FQ111" s="311"/>
      <c r="FR111" s="311"/>
      <c r="FS111" s="311"/>
      <c r="FT111" s="311"/>
      <c r="FU111" s="311"/>
      <c r="FV111" s="311"/>
      <c r="FW111" s="311"/>
      <c r="FX111" s="311"/>
      <c r="FY111" s="311"/>
      <c r="FZ111" s="311"/>
      <c r="GA111" s="311"/>
      <c r="GB111" s="311"/>
      <c r="GC111" s="311"/>
      <c r="GD111" s="311"/>
      <c r="GE111" s="311"/>
      <c r="GF111" s="311"/>
      <c r="GG111" s="311"/>
      <c r="GH111" s="311"/>
      <c r="GI111" s="311"/>
      <c r="GJ111" s="311"/>
      <c r="GK111" s="311"/>
      <c r="GL111" s="311"/>
      <c r="GM111" s="311"/>
      <c r="GN111" s="311"/>
      <c r="GO111" s="311"/>
      <c r="GP111" s="311"/>
      <c r="GQ111" s="311"/>
      <c r="GR111" s="311"/>
      <c r="GS111" s="311"/>
      <c r="GT111" s="311"/>
      <c r="GU111" s="311"/>
      <c r="GV111" s="311"/>
      <c r="GW111" s="311"/>
      <c r="GX111" s="311"/>
      <c r="GY111" s="311"/>
      <c r="GZ111" s="311"/>
      <c r="HA111" s="311"/>
      <c r="HB111" s="311"/>
      <c r="HC111" s="311"/>
      <c r="HD111" s="311"/>
      <c r="HE111" s="311"/>
      <c r="HF111" s="311"/>
      <c r="HG111" s="311"/>
      <c r="HH111" s="311"/>
      <c r="HI111" s="311"/>
      <c r="HJ111" s="311"/>
      <c r="HK111" s="311"/>
      <c r="HL111" s="311"/>
      <c r="HM111" s="311"/>
      <c r="HN111" s="311"/>
      <c r="HO111" s="311"/>
      <c r="HP111" s="311"/>
      <c r="HQ111" s="311"/>
      <c r="HR111" s="311"/>
      <c r="HS111" s="311"/>
      <c r="HT111" s="311"/>
      <c r="HU111" s="311"/>
      <c r="HV111" s="311"/>
      <c r="HW111" s="311"/>
      <c r="HX111" s="311"/>
      <c r="HY111" s="311"/>
      <c r="HZ111" s="311"/>
      <c r="IA111" s="311"/>
      <c r="IB111" s="311"/>
      <c r="IC111" s="311"/>
      <c r="ID111" s="311"/>
      <c r="IE111" s="311"/>
      <c r="IF111" s="311"/>
      <c r="IG111" s="311"/>
      <c r="IH111" s="311"/>
      <c r="II111" s="311"/>
      <c r="IJ111" s="311"/>
      <c r="IK111" s="311"/>
      <c r="IL111" s="311"/>
      <c r="IM111" s="311"/>
      <c r="IN111" s="311"/>
      <c r="IO111" s="311"/>
      <c r="IP111" s="311"/>
      <c r="IQ111" s="311"/>
      <c r="IR111" s="311"/>
      <c r="IS111" s="311"/>
      <c r="IT111" s="311"/>
      <c r="IU111" s="311"/>
      <c r="IV111" s="311"/>
    </row>
    <row r="112" spans="1:256" s="324" customFormat="1" x14ac:dyDescent="0.25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11"/>
      <c r="DL112" s="311"/>
      <c r="DM112" s="311"/>
      <c r="DN112" s="311"/>
      <c r="DO112" s="311"/>
      <c r="DP112" s="311"/>
      <c r="DQ112" s="311"/>
      <c r="DR112" s="311"/>
      <c r="DS112" s="311"/>
      <c r="DT112" s="311"/>
      <c r="DU112" s="311"/>
      <c r="DV112" s="311"/>
      <c r="DW112" s="311"/>
      <c r="DX112" s="311"/>
      <c r="DY112" s="311"/>
      <c r="DZ112" s="311"/>
      <c r="EA112" s="311"/>
      <c r="EB112" s="311"/>
      <c r="EC112" s="311"/>
      <c r="ED112" s="311"/>
      <c r="EE112" s="311"/>
      <c r="EF112" s="311"/>
      <c r="EG112" s="311"/>
      <c r="EH112" s="311"/>
      <c r="EI112" s="311"/>
      <c r="EJ112" s="311"/>
      <c r="EK112" s="311"/>
      <c r="EL112" s="311"/>
      <c r="EM112" s="311"/>
      <c r="EN112" s="311"/>
      <c r="EO112" s="311"/>
      <c r="EP112" s="311"/>
      <c r="EQ112" s="311"/>
      <c r="ER112" s="311"/>
      <c r="ES112" s="311"/>
      <c r="ET112" s="311"/>
      <c r="EU112" s="311"/>
      <c r="EV112" s="311"/>
      <c r="EW112" s="311"/>
      <c r="EX112" s="311"/>
      <c r="EY112" s="311"/>
      <c r="EZ112" s="311"/>
      <c r="FA112" s="311"/>
      <c r="FB112" s="311"/>
      <c r="FC112" s="311"/>
      <c r="FD112" s="311"/>
      <c r="FE112" s="311"/>
      <c r="FF112" s="311"/>
      <c r="FG112" s="311"/>
      <c r="FH112" s="311"/>
      <c r="FI112" s="311"/>
      <c r="FJ112" s="311"/>
      <c r="FK112" s="311"/>
      <c r="FL112" s="311"/>
      <c r="FM112" s="311"/>
      <c r="FN112" s="311"/>
      <c r="FO112" s="311"/>
      <c r="FP112" s="311"/>
      <c r="FQ112" s="311"/>
      <c r="FR112" s="311"/>
      <c r="FS112" s="311"/>
      <c r="FT112" s="311"/>
      <c r="FU112" s="311"/>
      <c r="FV112" s="311"/>
      <c r="FW112" s="311"/>
      <c r="FX112" s="311"/>
      <c r="FY112" s="311"/>
      <c r="FZ112" s="311"/>
      <c r="GA112" s="311"/>
      <c r="GB112" s="311"/>
      <c r="GC112" s="311"/>
      <c r="GD112" s="311"/>
      <c r="GE112" s="311"/>
      <c r="GF112" s="311"/>
      <c r="GG112" s="311"/>
      <c r="GH112" s="311"/>
      <c r="GI112" s="311"/>
      <c r="GJ112" s="311"/>
      <c r="GK112" s="311"/>
      <c r="GL112" s="311"/>
      <c r="GM112" s="311"/>
      <c r="GN112" s="311"/>
      <c r="GO112" s="311"/>
      <c r="GP112" s="311"/>
      <c r="GQ112" s="311"/>
      <c r="GR112" s="311"/>
      <c r="GS112" s="311"/>
      <c r="GT112" s="311"/>
      <c r="GU112" s="311"/>
      <c r="GV112" s="311"/>
      <c r="GW112" s="311"/>
      <c r="GX112" s="311"/>
      <c r="GY112" s="311"/>
      <c r="GZ112" s="311"/>
      <c r="HA112" s="311"/>
      <c r="HB112" s="311"/>
      <c r="HC112" s="311"/>
      <c r="HD112" s="311"/>
      <c r="HE112" s="311"/>
      <c r="HF112" s="311"/>
      <c r="HG112" s="311"/>
      <c r="HH112" s="311"/>
      <c r="HI112" s="311"/>
      <c r="HJ112" s="311"/>
      <c r="HK112" s="311"/>
      <c r="HL112" s="311"/>
      <c r="HM112" s="311"/>
      <c r="HN112" s="311"/>
      <c r="HO112" s="311"/>
      <c r="HP112" s="311"/>
      <c r="HQ112" s="311"/>
      <c r="HR112" s="311"/>
      <c r="HS112" s="311"/>
      <c r="HT112" s="311"/>
      <c r="HU112" s="311"/>
      <c r="HV112" s="311"/>
      <c r="HW112" s="311"/>
      <c r="HX112" s="311"/>
      <c r="HY112" s="311"/>
      <c r="HZ112" s="311"/>
      <c r="IA112" s="311"/>
      <c r="IB112" s="311"/>
      <c r="IC112" s="311"/>
      <c r="ID112" s="311"/>
      <c r="IE112" s="311"/>
      <c r="IF112" s="311"/>
      <c r="IG112" s="311"/>
      <c r="IH112" s="311"/>
      <c r="II112" s="311"/>
      <c r="IJ112" s="311"/>
      <c r="IK112" s="311"/>
      <c r="IL112" s="311"/>
      <c r="IM112" s="311"/>
      <c r="IN112" s="311"/>
      <c r="IO112" s="311"/>
      <c r="IP112" s="311"/>
      <c r="IQ112" s="311"/>
      <c r="IR112" s="311"/>
      <c r="IS112" s="311"/>
      <c r="IT112" s="311"/>
      <c r="IU112" s="311"/>
      <c r="IV112" s="311"/>
    </row>
    <row r="113" spans="1:256" s="324" customFormat="1" x14ac:dyDescent="0.25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11"/>
      <c r="DL113" s="311"/>
      <c r="DM113" s="311"/>
      <c r="DN113" s="311"/>
      <c r="DO113" s="311"/>
      <c r="DP113" s="311"/>
      <c r="DQ113" s="311"/>
      <c r="DR113" s="311"/>
      <c r="DS113" s="311"/>
      <c r="DT113" s="311"/>
      <c r="DU113" s="311"/>
      <c r="DV113" s="311"/>
      <c r="DW113" s="311"/>
      <c r="DX113" s="311"/>
      <c r="DY113" s="311"/>
      <c r="DZ113" s="311"/>
      <c r="EA113" s="311"/>
      <c r="EB113" s="311"/>
      <c r="EC113" s="311"/>
      <c r="ED113" s="311"/>
      <c r="EE113" s="311"/>
      <c r="EF113" s="311"/>
      <c r="EG113" s="311"/>
      <c r="EH113" s="311"/>
      <c r="EI113" s="311"/>
      <c r="EJ113" s="311"/>
      <c r="EK113" s="311"/>
      <c r="EL113" s="311"/>
      <c r="EM113" s="311"/>
      <c r="EN113" s="311"/>
      <c r="EO113" s="311"/>
      <c r="EP113" s="311"/>
      <c r="EQ113" s="311"/>
      <c r="ER113" s="311"/>
      <c r="ES113" s="311"/>
      <c r="ET113" s="311"/>
      <c r="EU113" s="311"/>
      <c r="EV113" s="311"/>
      <c r="EW113" s="311"/>
      <c r="EX113" s="311"/>
      <c r="EY113" s="311"/>
      <c r="EZ113" s="311"/>
      <c r="FA113" s="311"/>
      <c r="FB113" s="311"/>
      <c r="FC113" s="311"/>
      <c r="FD113" s="311"/>
      <c r="FE113" s="311"/>
      <c r="FF113" s="311"/>
      <c r="FG113" s="311"/>
      <c r="FH113" s="311"/>
      <c r="FI113" s="311"/>
      <c r="FJ113" s="311"/>
      <c r="FK113" s="311"/>
      <c r="FL113" s="311"/>
      <c r="FM113" s="311"/>
      <c r="FN113" s="311"/>
      <c r="FO113" s="311"/>
      <c r="FP113" s="311"/>
      <c r="FQ113" s="311"/>
      <c r="FR113" s="311"/>
      <c r="FS113" s="311"/>
      <c r="FT113" s="311"/>
      <c r="FU113" s="311"/>
      <c r="FV113" s="311"/>
      <c r="FW113" s="311"/>
      <c r="FX113" s="311"/>
      <c r="FY113" s="311"/>
      <c r="FZ113" s="311"/>
      <c r="GA113" s="311"/>
      <c r="GB113" s="311"/>
      <c r="GC113" s="311"/>
      <c r="GD113" s="311"/>
      <c r="GE113" s="311"/>
      <c r="GF113" s="311"/>
      <c r="GG113" s="311"/>
      <c r="GH113" s="311"/>
      <c r="GI113" s="311"/>
      <c r="GJ113" s="311"/>
      <c r="GK113" s="311"/>
      <c r="GL113" s="311"/>
      <c r="GM113" s="311"/>
      <c r="GN113" s="311"/>
      <c r="GO113" s="311"/>
      <c r="GP113" s="311"/>
      <c r="GQ113" s="311"/>
      <c r="GR113" s="311"/>
      <c r="GS113" s="311"/>
      <c r="GT113" s="311"/>
      <c r="GU113" s="311"/>
      <c r="GV113" s="311"/>
      <c r="GW113" s="311"/>
      <c r="GX113" s="311"/>
      <c r="GY113" s="311"/>
      <c r="GZ113" s="311"/>
      <c r="HA113" s="311"/>
      <c r="HB113" s="311"/>
      <c r="HC113" s="311"/>
      <c r="HD113" s="311"/>
      <c r="HE113" s="311"/>
      <c r="HF113" s="311"/>
      <c r="HG113" s="311"/>
      <c r="HH113" s="311"/>
      <c r="HI113" s="311"/>
      <c r="HJ113" s="311"/>
      <c r="HK113" s="311"/>
      <c r="HL113" s="311"/>
      <c r="HM113" s="311"/>
      <c r="HN113" s="311"/>
      <c r="HO113" s="311"/>
      <c r="HP113" s="311"/>
      <c r="HQ113" s="311"/>
      <c r="HR113" s="311"/>
      <c r="HS113" s="311"/>
      <c r="HT113" s="311"/>
      <c r="HU113" s="311"/>
      <c r="HV113" s="311"/>
      <c r="HW113" s="311"/>
      <c r="HX113" s="311"/>
      <c r="HY113" s="311"/>
      <c r="HZ113" s="311"/>
      <c r="IA113" s="311"/>
      <c r="IB113" s="311"/>
      <c r="IC113" s="311"/>
      <c r="ID113" s="311"/>
      <c r="IE113" s="311"/>
      <c r="IF113" s="311"/>
      <c r="IG113" s="311"/>
      <c r="IH113" s="311"/>
      <c r="II113" s="311"/>
      <c r="IJ113" s="311"/>
      <c r="IK113" s="311"/>
      <c r="IL113" s="311"/>
      <c r="IM113" s="311"/>
      <c r="IN113" s="311"/>
      <c r="IO113" s="311"/>
      <c r="IP113" s="311"/>
      <c r="IQ113" s="311"/>
      <c r="IR113" s="311"/>
      <c r="IS113" s="311"/>
      <c r="IT113" s="311"/>
      <c r="IU113" s="311"/>
      <c r="IV113" s="311"/>
    </row>
    <row r="114" spans="1:256" s="324" customFormat="1" x14ac:dyDescent="0.25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11"/>
      <c r="DL114" s="311"/>
      <c r="DM114" s="311"/>
      <c r="DN114" s="311"/>
      <c r="DO114" s="311"/>
      <c r="DP114" s="311"/>
      <c r="DQ114" s="311"/>
      <c r="DR114" s="311"/>
      <c r="DS114" s="311"/>
      <c r="DT114" s="311"/>
      <c r="DU114" s="311"/>
      <c r="DV114" s="311"/>
      <c r="DW114" s="311"/>
      <c r="DX114" s="311"/>
      <c r="DY114" s="311"/>
      <c r="DZ114" s="311"/>
      <c r="EA114" s="311"/>
      <c r="EB114" s="311"/>
      <c r="EC114" s="311"/>
      <c r="ED114" s="311"/>
      <c r="EE114" s="311"/>
      <c r="EF114" s="311"/>
      <c r="EG114" s="311"/>
      <c r="EH114" s="311"/>
      <c r="EI114" s="311"/>
      <c r="EJ114" s="311"/>
      <c r="EK114" s="311"/>
      <c r="EL114" s="311"/>
      <c r="EM114" s="311"/>
      <c r="EN114" s="311"/>
      <c r="EO114" s="311"/>
      <c r="EP114" s="311"/>
      <c r="EQ114" s="311"/>
      <c r="ER114" s="311"/>
      <c r="ES114" s="311"/>
      <c r="ET114" s="311"/>
      <c r="EU114" s="311"/>
      <c r="EV114" s="311"/>
      <c r="EW114" s="311"/>
      <c r="EX114" s="311"/>
      <c r="EY114" s="311"/>
      <c r="EZ114" s="311"/>
      <c r="FA114" s="311"/>
      <c r="FB114" s="311"/>
      <c r="FC114" s="311"/>
      <c r="FD114" s="311"/>
      <c r="FE114" s="311"/>
      <c r="FF114" s="311"/>
      <c r="FG114" s="311"/>
      <c r="FH114" s="311"/>
      <c r="FI114" s="311"/>
      <c r="FJ114" s="311"/>
      <c r="FK114" s="311"/>
      <c r="FL114" s="311"/>
      <c r="FM114" s="311"/>
      <c r="FN114" s="311"/>
      <c r="FO114" s="311"/>
      <c r="FP114" s="311"/>
      <c r="FQ114" s="311"/>
      <c r="FR114" s="311"/>
      <c r="FS114" s="311"/>
      <c r="FT114" s="311"/>
      <c r="FU114" s="311"/>
      <c r="FV114" s="311"/>
      <c r="FW114" s="311"/>
      <c r="FX114" s="311"/>
      <c r="FY114" s="311"/>
      <c r="FZ114" s="311"/>
      <c r="GA114" s="311"/>
      <c r="GB114" s="311"/>
      <c r="GC114" s="311"/>
      <c r="GD114" s="311"/>
      <c r="GE114" s="311"/>
      <c r="GF114" s="311"/>
      <c r="GG114" s="311"/>
      <c r="GH114" s="311"/>
      <c r="GI114" s="311"/>
      <c r="GJ114" s="311"/>
      <c r="GK114" s="311"/>
      <c r="GL114" s="311"/>
      <c r="GM114" s="311"/>
      <c r="GN114" s="311"/>
      <c r="GO114" s="311"/>
      <c r="GP114" s="311"/>
      <c r="GQ114" s="311"/>
      <c r="GR114" s="311"/>
      <c r="GS114" s="311"/>
      <c r="GT114" s="311"/>
      <c r="GU114" s="311"/>
      <c r="GV114" s="311"/>
      <c r="GW114" s="311"/>
      <c r="GX114" s="311"/>
      <c r="GY114" s="311"/>
      <c r="GZ114" s="311"/>
      <c r="HA114" s="311"/>
      <c r="HB114" s="311"/>
      <c r="HC114" s="311"/>
      <c r="HD114" s="311"/>
      <c r="HE114" s="311"/>
      <c r="HF114" s="311"/>
      <c r="HG114" s="311"/>
      <c r="HH114" s="311"/>
      <c r="HI114" s="311"/>
      <c r="HJ114" s="311"/>
      <c r="HK114" s="311"/>
      <c r="HL114" s="311"/>
      <c r="HM114" s="311"/>
      <c r="HN114" s="311"/>
      <c r="HO114" s="311"/>
      <c r="HP114" s="311"/>
      <c r="HQ114" s="311"/>
      <c r="HR114" s="311"/>
      <c r="HS114" s="311"/>
      <c r="HT114" s="311"/>
      <c r="HU114" s="311"/>
      <c r="HV114" s="311"/>
      <c r="HW114" s="311"/>
      <c r="HX114" s="311"/>
      <c r="HY114" s="311"/>
      <c r="HZ114" s="311"/>
      <c r="IA114" s="311"/>
      <c r="IB114" s="311"/>
      <c r="IC114" s="311"/>
      <c r="ID114" s="311"/>
      <c r="IE114" s="311"/>
      <c r="IF114" s="311"/>
      <c r="IG114" s="311"/>
      <c r="IH114" s="311"/>
      <c r="II114" s="311"/>
      <c r="IJ114" s="311"/>
      <c r="IK114" s="311"/>
      <c r="IL114" s="311"/>
      <c r="IM114" s="311"/>
      <c r="IN114" s="311"/>
      <c r="IO114" s="311"/>
      <c r="IP114" s="311"/>
      <c r="IQ114" s="311"/>
      <c r="IR114" s="311"/>
      <c r="IS114" s="311"/>
      <c r="IT114" s="311"/>
      <c r="IU114" s="311"/>
      <c r="IV114" s="311"/>
    </row>
    <row r="115" spans="1:256" s="324" customFormat="1" x14ac:dyDescent="0.25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11"/>
      <c r="DL115" s="311"/>
      <c r="DM115" s="311"/>
      <c r="DN115" s="311"/>
      <c r="DO115" s="311"/>
      <c r="DP115" s="311"/>
      <c r="DQ115" s="311"/>
      <c r="DR115" s="311"/>
      <c r="DS115" s="311"/>
      <c r="DT115" s="311"/>
      <c r="DU115" s="311"/>
      <c r="DV115" s="311"/>
      <c r="DW115" s="311"/>
      <c r="DX115" s="311"/>
      <c r="DY115" s="311"/>
      <c r="DZ115" s="311"/>
      <c r="EA115" s="311"/>
      <c r="EB115" s="311"/>
      <c r="EC115" s="311"/>
      <c r="ED115" s="311"/>
      <c r="EE115" s="311"/>
      <c r="EF115" s="311"/>
      <c r="EG115" s="311"/>
      <c r="EH115" s="311"/>
      <c r="EI115" s="311"/>
      <c r="EJ115" s="311"/>
      <c r="EK115" s="311"/>
      <c r="EL115" s="311"/>
      <c r="EM115" s="311"/>
      <c r="EN115" s="311"/>
      <c r="EO115" s="311"/>
      <c r="EP115" s="311"/>
      <c r="EQ115" s="311"/>
      <c r="ER115" s="311"/>
      <c r="ES115" s="311"/>
      <c r="ET115" s="311"/>
      <c r="EU115" s="311"/>
      <c r="EV115" s="311"/>
      <c r="EW115" s="311"/>
      <c r="EX115" s="311"/>
      <c r="EY115" s="311"/>
      <c r="EZ115" s="311"/>
      <c r="FA115" s="311"/>
      <c r="FB115" s="311"/>
      <c r="FC115" s="311"/>
      <c r="FD115" s="311"/>
      <c r="FE115" s="311"/>
      <c r="FF115" s="311"/>
      <c r="FG115" s="311"/>
      <c r="FH115" s="311"/>
      <c r="FI115" s="311"/>
      <c r="FJ115" s="311"/>
      <c r="FK115" s="311"/>
      <c r="FL115" s="311"/>
      <c r="FM115" s="311"/>
      <c r="FN115" s="311"/>
      <c r="FO115" s="311"/>
      <c r="FP115" s="311"/>
      <c r="FQ115" s="311"/>
      <c r="FR115" s="311"/>
      <c r="FS115" s="311"/>
      <c r="FT115" s="311"/>
      <c r="FU115" s="311"/>
      <c r="FV115" s="311"/>
      <c r="FW115" s="311"/>
      <c r="FX115" s="311"/>
      <c r="FY115" s="311"/>
      <c r="FZ115" s="311"/>
      <c r="GA115" s="311"/>
      <c r="GB115" s="311"/>
      <c r="GC115" s="311"/>
      <c r="GD115" s="311"/>
      <c r="GE115" s="311"/>
      <c r="GF115" s="311"/>
      <c r="GG115" s="311"/>
      <c r="GH115" s="311"/>
      <c r="GI115" s="311"/>
      <c r="GJ115" s="311"/>
      <c r="GK115" s="311"/>
      <c r="GL115" s="311"/>
      <c r="GM115" s="311"/>
      <c r="GN115" s="311"/>
      <c r="GO115" s="311"/>
      <c r="GP115" s="311"/>
      <c r="GQ115" s="311"/>
      <c r="GR115" s="311"/>
      <c r="GS115" s="311"/>
      <c r="GT115" s="311"/>
      <c r="GU115" s="311"/>
      <c r="GV115" s="311"/>
      <c r="GW115" s="311"/>
      <c r="GX115" s="311"/>
      <c r="GY115" s="311"/>
      <c r="GZ115" s="311"/>
      <c r="HA115" s="311"/>
      <c r="HB115" s="311"/>
      <c r="HC115" s="311"/>
      <c r="HD115" s="311"/>
      <c r="HE115" s="311"/>
      <c r="HF115" s="311"/>
      <c r="HG115" s="311"/>
      <c r="HH115" s="311"/>
      <c r="HI115" s="311"/>
      <c r="HJ115" s="311"/>
      <c r="HK115" s="311"/>
      <c r="HL115" s="311"/>
      <c r="HM115" s="311"/>
      <c r="HN115" s="311"/>
      <c r="HO115" s="311"/>
      <c r="HP115" s="311"/>
      <c r="HQ115" s="311"/>
      <c r="HR115" s="311"/>
      <c r="HS115" s="311"/>
      <c r="HT115" s="311"/>
      <c r="HU115" s="311"/>
      <c r="HV115" s="311"/>
      <c r="HW115" s="311"/>
      <c r="HX115" s="311"/>
      <c r="HY115" s="311"/>
      <c r="HZ115" s="311"/>
      <c r="IA115" s="311"/>
      <c r="IB115" s="311"/>
      <c r="IC115" s="311"/>
      <c r="ID115" s="311"/>
      <c r="IE115" s="311"/>
      <c r="IF115" s="311"/>
      <c r="IG115" s="311"/>
      <c r="IH115" s="311"/>
      <c r="II115" s="311"/>
      <c r="IJ115" s="311"/>
      <c r="IK115" s="311"/>
      <c r="IL115" s="311"/>
      <c r="IM115" s="311"/>
      <c r="IN115" s="311"/>
      <c r="IO115" s="311"/>
      <c r="IP115" s="311"/>
      <c r="IQ115" s="311"/>
      <c r="IR115" s="311"/>
      <c r="IS115" s="311"/>
      <c r="IT115" s="311"/>
      <c r="IU115" s="311"/>
      <c r="IV115" s="311"/>
    </row>
    <row r="116" spans="1:256" s="324" customFormat="1" x14ac:dyDescent="0.25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/>
      <c r="BY116" s="311"/>
      <c r="BZ116" s="311"/>
      <c r="CA116" s="311"/>
      <c r="CB116" s="311"/>
      <c r="CC116" s="311"/>
      <c r="CD116" s="311"/>
      <c r="CE116" s="311"/>
      <c r="CF116" s="311"/>
      <c r="CG116" s="311"/>
      <c r="CH116" s="311"/>
      <c r="CI116" s="311"/>
      <c r="CJ116" s="311"/>
      <c r="CK116" s="311"/>
      <c r="CL116" s="311"/>
      <c r="CM116" s="311"/>
      <c r="CN116" s="311"/>
      <c r="CO116" s="311"/>
      <c r="CP116" s="311"/>
      <c r="CQ116" s="311"/>
      <c r="CR116" s="311"/>
      <c r="CS116" s="311"/>
      <c r="CT116" s="311"/>
      <c r="CU116" s="311"/>
      <c r="CV116" s="311"/>
      <c r="CW116" s="311"/>
      <c r="CX116" s="311"/>
      <c r="CY116" s="311"/>
      <c r="CZ116" s="311"/>
      <c r="DA116" s="311"/>
      <c r="DB116" s="311"/>
      <c r="DC116" s="311"/>
      <c r="DD116" s="311"/>
      <c r="DE116" s="311"/>
      <c r="DF116" s="311"/>
      <c r="DG116" s="311"/>
      <c r="DH116" s="311"/>
      <c r="DI116" s="311"/>
      <c r="DJ116" s="311"/>
      <c r="DK116" s="311"/>
      <c r="DL116" s="311"/>
      <c r="DM116" s="311"/>
      <c r="DN116" s="311"/>
      <c r="DO116" s="311"/>
      <c r="DP116" s="311"/>
      <c r="DQ116" s="311"/>
      <c r="DR116" s="311"/>
      <c r="DS116" s="311"/>
      <c r="DT116" s="311"/>
      <c r="DU116" s="311"/>
      <c r="DV116" s="311"/>
      <c r="DW116" s="311"/>
      <c r="DX116" s="311"/>
      <c r="DY116" s="311"/>
      <c r="DZ116" s="311"/>
      <c r="EA116" s="311"/>
      <c r="EB116" s="311"/>
      <c r="EC116" s="311"/>
      <c r="ED116" s="311"/>
      <c r="EE116" s="311"/>
      <c r="EF116" s="311"/>
      <c r="EG116" s="311"/>
      <c r="EH116" s="311"/>
      <c r="EI116" s="311"/>
      <c r="EJ116" s="311"/>
      <c r="EK116" s="311"/>
      <c r="EL116" s="311"/>
      <c r="EM116" s="311"/>
      <c r="EN116" s="311"/>
      <c r="EO116" s="311"/>
      <c r="EP116" s="311"/>
      <c r="EQ116" s="311"/>
      <c r="ER116" s="311"/>
      <c r="ES116" s="311"/>
      <c r="ET116" s="311"/>
      <c r="EU116" s="311"/>
      <c r="EV116" s="311"/>
      <c r="EW116" s="311"/>
      <c r="EX116" s="311"/>
      <c r="EY116" s="311"/>
      <c r="EZ116" s="311"/>
      <c r="FA116" s="311"/>
      <c r="FB116" s="311"/>
      <c r="FC116" s="311"/>
      <c r="FD116" s="311"/>
      <c r="FE116" s="311"/>
      <c r="FF116" s="311"/>
      <c r="FG116" s="311"/>
      <c r="FH116" s="311"/>
      <c r="FI116" s="311"/>
      <c r="FJ116" s="311"/>
      <c r="FK116" s="311"/>
      <c r="FL116" s="311"/>
      <c r="FM116" s="311"/>
      <c r="FN116" s="311"/>
      <c r="FO116" s="311"/>
      <c r="FP116" s="311"/>
      <c r="FQ116" s="311"/>
      <c r="FR116" s="311"/>
      <c r="FS116" s="311"/>
      <c r="FT116" s="311"/>
      <c r="FU116" s="311"/>
      <c r="FV116" s="311"/>
      <c r="FW116" s="311"/>
      <c r="FX116" s="311"/>
      <c r="FY116" s="311"/>
      <c r="FZ116" s="311"/>
      <c r="GA116" s="311"/>
      <c r="GB116" s="311"/>
      <c r="GC116" s="311"/>
      <c r="GD116" s="311"/>
      <c r="GE116" s="311"/>
      <c r="GF116" s="311"/>
      <c r="GG116" s="311"/>
      <c r="GH116" s="311"/>
      <c r="GI116" s="311"/>
      <c r="GJ116" s="311"/>
      <c r="GK116" s="311"/>
      <c r="GL116" s="311"/>
      <c r="GM116" s="311"/>
      <c r="GN116" s="311"/>
      <c r="GO116" s="311"/>
      <c r="GP116" s="311"/>
      <c r="GQ116" s="311"/>
      <c r="GR116" s="311"/>
      <c r="GS116" s="311"/>
      <c r="GT116" s="311"/>
      <c r="GU116" s="311"/>
      <c r="GV116" s="311"/>
      <c r="GW116" s="311"/>
      <c r="GX116" s="311"/>
      <c r="GY116" s="311"/>
      <c r="GZ116" s="311"/>
      <c r="HA116" s="311"/>
      <c r="HB116" s="311"/>
      <c r="HC116" s="311"/>
      <c r="HD116" s="311"/>
      <c r="HE116" s="311"/>
      <c r="HF116" s="311"/>
      <c r="HG116" s="311"/>
      <c r="HH116" s="311"/>
      <c r="HI116" s="311"/>
      <c r="HJ116" s="311"/>
      <c r="HK116" s="311"/>
      <c r="HL116" s="311"/>
      <c r="HM116" s="311"/>
      <c r="HN116" s="311"/>
      <c r="HO116" s="311"/>
      <c r="HP116" s="311"/>
      <c r="HQ116" s="311"/>
      <c r="HR116" s="311"/>
      <c r="HS116" s="311"/>
      <c r="HT116" s="311"/>
      <c r="HU116" s="311"/>
      <c r="HV116" s="311"/>
      <c r="HW116" s="311"/>
      <c r="HX116" s="311"/>
      <c r="HY116" s="311"/>
      <c r="HZ116" s="311"/>
      <c r="IA116" s="311"/>
      <c r="IB116" s="311"/>
      <c r="IC116" s="311"/>
      <c r="ID116" s="311"/>
      <c r="IE116" s="311"/>
      <c r="IF116" s="311"/>
      <c r="IG116" s="311"/>
      <c r="IH116" s="311"/>
      <c r="II116" s="311"/>
      <c r="IJ116" s="311"/>
      <c r="IK116" s="311"/>
      <c r="IL116" s="311"/>
      <c r="IM116" s="311"/>
      <c r="IN116" s="311"/>
      <c r="IO116" s="311"/>
      <c r="IP116" s="311"/>
      <c r="IQ116" s="311"/>
      <c r="IR116" s="311"/>
      <c r="IS116" s="311"/>
      <c r="IT116" s="311"/>
      <c r="IU116" s="311"/>
      <c r="IV116" s="311"/>
    </row>
    <row r="117" spans="1:256" s="324" customFormat="1" x14ac:dyDescent="0.25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/>
      <c r="BY117" s="311"/>
      <c r="BZ117" s="311"/>
      <c r="CA117" s="311"/>
      <c r="CB117" s="311"/>
      <c r="CC117" s="311"/>
      <c r="CD117" s="311"/>
      <c r="CE117" s="311"/>
      <c r="CF117" s="311"/>
      <c r="CG117" s="311"/>
      <c r="CH117" s="311"/>
      <c r="CI117" s="311"/>
      <c r="CJ117" s="311"/>
      <c r="CK117" s="311"/>
      <c r="CL117" s="311"/>
      <c r="CM117" s="311"/>
      <c r="CN117" s="311"/>
      <c r="CO117" s="311"/>
      <c r="CP117" s="311"/>
      <c r="CQ117" s="311"/>
      <c r="CR117" s="311"/>
      <c r="CS117" s="311"/>
      <c r="CT117" s="311"/>
      <c r="CU117" s="311"/>
      <c r="CV117" s="311"/>
      <c r="CW117" s="311"/>
      <c r="CX117" s="311"/>
      <c r="CY117" s="311"/>
      <c r="CZ117" s="311"/>
      <c r="DA117" s="311"/>
      <c r="DB117" s="311"/>
      <c r="DC117" s="311"/>
      <c r="DD117" s="311"/>
      <c r="DE117" s="311"/>
      <c r="DF117" s="311"/>
      <c r="DG117" s="311"/>
      <c r="DH117" s="311"/>
      <c r="DI117" s="311"/>
      <c r="DJ117" s="311"/>
      <c r="DK117" s="311"/>
      <c r="DL117" s="311"/>
      <c r="DM117" s="311"/>
      <c r="DN117" s="311"/>
      <c r="DO117" s="311"/>
      <c r="DP117" s="311"/>
      <c r="DQ117" s="311"/>
      <c r="DR117" s="311"/>
      <c r="DS117" s="311"/>
      <c r="DT117" s="311"/>
      <c r="DU117" s="311"/>
      <c r="DV117" s="311"/>
      <c r="DW117" s="311"/>
      <c r="DX117" s="311"/>
      <c r="DY117" s="311"/>
      <c r="DZ117" s="311"/>
      <c r="EA117" s="311"/>
      <c r="EB117" s="311"/>
      <c r="EC117" s="311"/>
      <c r="ED117" s="311"/>
      <c r="EE117" s="311"/>
      <c r="EF117" s="311"/>
      <c r="EG117" s="311"/>
      <c r="EH117" s="311"/>
      <c r="EI117" s="311"/>
      <c r="EJ117" s="311"/>
      <c r="EK117" s="311"/>
      <c r="EL117" s="311"/>
      <c r="EM117" s="311"/>
      <c r="EN117" s="311"/>
      <c r="EO117" s="311"/>
      <c r="EP117" s="311"/>
      <c r="EQ117" s="311"/>
      <c r="ER117" s="311"/>
      <c r="ES117" s="311"/>
      <c r="ET117" s="311"/>
      <c r="EU117" s="311"/>
      <c r="EV117" s="311"/>
      <c r="EW117" s="311"/>
      <c r="EX117" s="311"/>
      <c r="EY117" s="311"/>
      <c r="EZ117" s="311"/>
      <c r="FA117" s="311"/>
      <c r="FB117" s="311"/>
      <c r="FC117" s="311"/>
      <c r="FD117" s="311"/>
      <c r="FE117" s="311"/>
      <c r="FF117" s="311"/>
      <c r="FG117" s="311"/>
      <c r="FH117" s="311"/>
      <c r="FI117" s="311"/>
      <c r="FJ117" s="311"/>
      <c r="FK117" s="311"/>
      <c r="FL117" s="311"/>
      <c r="FM117" s="311"/>
      <c r="FN117" s="311"/>
      <c r="FO117" s="311"/>
      <c r="FP117" s="311"/>
      <c r="FQ117" s="311"/>
      <c r="FR117" s="311"/>
      <c r="FS117" s="311"/>
      <c r="FT117" s="311"/>
      <c r="FU117" s="311"/>
      <c r="FV117" s="311"/>
      <c r="FW117" s="311"/>
      <c r="FX117" s="311"/>
      <c r="FY117" s="311"/>
      <c r="FZ117" s="311"/>
      <c r="GA117" s="311"/>
      <c r="GB117" s="311"/>
      <c r="GC117" s="311"/>
      <c r="GD117" s="311"/>
      <c r="GE117" s="311"/>
      <c r="GF117" s="311"/>
      <c r="GG117" s="311"/>
      <c r="GH117" s="311"/>
      <c r="GI117" s="311"/>
      <c r="GJ117" s="311"/>
      <c r="GK117" s="311"/>
      <c r="GL117" s="311"/>
      <c r="GM117" s="311"/>
      <c r="GN117" s="311"/>
      <c r="GO117" s="311"/>
      <c r="GP117" s="311"/>
      <c r="GQ117" s="311"/>
      <c r="GR117" s="311"/>
      <c r="GS117" s="311"/>
      <c r="GT117" s="311"/>
      <c r="GU117" s="311"/>
      <c r="GV117" s="311"/>
      <c r="GW117" s="311"/>
      <c r="GX117" s="311"/>
      <c r="GY117" s="311"/>
      <c r="GZ117" s="311"/>
      <c r="HA117" s="311"/>
      <c r="HB117" s="311"/>
      <c r="HC117" s="311"/>
      <c r="HD117" s="311"/>
      <c r="HE117" s="311"/>
      <c r="HF117" s="311"/>
      <c r="HG117" s="311"/>
      <c r="HH117" s="311"/>
      <c r="HI117" s="311"/>
      <c r="HJ117" s="311"/>
      <c r="HK117" s="311"/>
      <c r="HL117" s="311"/>
      <c r="HM117" s="311"/>
      <c r="HN117" s="311"/>
      <c r="HO117" s="311"/>
      <c r="HP117" s="311"/>
      <c r="HQ117" s="311"/>
      <c r="HR117" s="311"/>
      <c r="HS117" s="311"/>
      <c r="HT117" s="311"/>
      <c r="HU117" s="311"/>
      <c r="HV117" s="311"/>
      <c r="HW117" s="311"/>
      <c r="HX117" s="311"/>
      <c r="HY117" s="311"/>
      <c r="HZ117" s="311"/>
      <c r="IA117" s="311"/>
      <c r="IB117" s="311"/>
      <c r="IC117" s="311"/>
      <c r="ID117" s="311"/>
      <c r="IE117" s="311"/>
      <c r="IF117" s="311"/>
      <c r="IG117" s="311"/>
      <c r="IH117" s="311"/>
      <c r="II117" s="311"/>
      <c r="IJ117" s="311"/>
      <c r="IK117" s="311"/>
      <c r="IL117" s="311"/>
      <c r="IM117" s="311"/>
      <c r="IN117" s="311"/>
      <c r="IO117" s="311"/>
      <c r="IP117" s="311"/>
      <c r="IQ117" s="311"/>
      <c r="IR117" s="311"/>
      <c r="IS117" s="311"/>
      <c r="IT117" s="311"/>
      <c r="IU117" s="311"/>
      <c r="IV117" s="311"/>
    </row>
    <row r="118" spans="1:256" s="324" customFormat="1" x14ac:dyDescent="0.25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311"/>
      <c r="AH118" s="311"/>
      <c r="AI118" s="311"/>
      <c r="AJ118" s="311"/>
      <c r="AK118" s="311"/>
      <c r="AL118" s="311"/>
      <c r="AM118" s="311"/>
      <c r="AN118" s="311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1"/>
      <c r="AZ118" s="311"/>
      <c r="BA118" s="311"/>
      <c r="BB118" s="311"/>
      <c r="BC118" s="311"/>
      <c r="BD118" s="311"/>
      <c r="BE118" s="311"/>
      <c r="BF118" s="311"/>
      <c r="BG118" s="311"/>
      <c r="BH118" s="311"/>
      <c r="BI118" s="311"/>
      <c r="BJ118" s="311"/>
      <c r="BK118" s="311"/>
      <c r="BL118" s="311"/>
      <c r="BM118" s="311"/>
      <c r="BN118" s="311"/>
      <c r="BO118" s="311"/>
      <c r="BP118" s="311"/>
      <c r="BQ118" s="311"/>
      <c r="BR118" s="311"/>
      <c r="BS118" s="311"/>
      <c r="BT118" s="311"/>
      <c r="BU118" s="311"/>
      <c r="BV118" s="311"/>
      <c r="BW118" s="311"/>
      <c r="BX118" s="311"/>
      <c r="BY118" s="311"/>
      <c r="BZ118" s="311"/>
      <c r="CA118" s="311"/>
      <c r="CB118" s="311"/>
      <c r="CC118" s="311"/>
      <c r="CD118" s="311"/>
      <c r="CE118" s="311"/>
      <c r="CF118" s="311"/>
      <c r="CG118" s="311"/>
      <c r="CH118" s="311"/>
      <c r="CI118" s="311"/>
      <c r="CJ118" s="311"/>
      <c r="CK118" s="311"/>
      <c r="CL118" s="311"/>
      <c r="CM118" s="311"/>
      <c r="CN118" s="311"/>
      <c r="CO118" s="311"/>
      <c r="CP118" s="311"/>
      <c r="CQ118" s="311"/>
      <c r="CR118" s="311"/>
      <c r="CS118" s="311"/>
      <c r="CT118" s="311"/>
      <c r="CU118" s="311"/>
      <c r="CV118" s="311"/>
      <c r="CW118" s="311"/>
      <c r="CX118" s="311"/>
      <c r="CY118" s="311"/>
      <c r="CZ118" s="311"/>
      <c r="DA118" s="311"/>
      <c r="DB118" s="311"/>
      <c r="DC118" s="311"/>
      <c r="DD118" s="311"/>
      <c r="DE118" s="311"/>
      <c r="DF118" s="311"/>
      <c r="DG118" s="311"/>
      <c r="DH118" s="311"/>
      <c r="DI118" s="311"/>
      <c r="DJ118" s="311"/>
      <c r="DK118" s="311"/>
      <c r="DL118" s="311"/>
      <c r="DM118" s="311"/>
      <c r="DN118" s="311"/>
      <c r="DO118" s="311"/>
      <c r="DP118" s="311"/>
      <c r="DQ118" s="311"/>
      <c r="DR118" s="311"/>
      <c r="DS118" s="311"/>
      <c r="DT118" s="311"/>
      <c r="DU118" s="311"/>
      <c r="DV118" s="311"/>
      <c r="DW118" s="311"/>
      <c r="DX118" s="311"/>
      <c r="DY118" s="311"/>
      <c r="DZ118" s="311"/>
      <c r="EA118" s="311"/>
      <c r="EB118" s="311"/>
      <c r="EC118" s="311"/>
      <c r="ED118" s="311"/>
      <c r="EE118" s="311"/>
      <c r="EF118" s="311"/>
      <c r="EG118" s="311"/>
      <c r="EH118" s="311"/>
      <c r="EI118" s="311"/>
      <c r="EJ118" s="311"/>
      <c r="EK118" s="311"/>
      <c r="EL118" s="311"/>
      <c r="EM118" s="311"/>
      <c r="EN118" s="311"/>
      <c r="EO118" s="311"/>
      <c r="EP118" s="311"/>
      <c r="EQ118" s="311"/>
      <c r="ER118" s="311"/>
      <c r="ES118" s="311"/>
      <c r="ET118" s="311"/>
      <c r="EU118" s="311"/>
      <c r="EV118" s="311"/>
      <c r="EW118" s="311"/>
      <c r="EX118" s="311"/>
      <c r="EY118" s="311"/>
      <c r="EZ118" s="311"/>
      <c r="FA118" s="311"/>
      <c r="FB118" s="311"/>
      <c r="FC118" s="311"/>
      <c r="FD118" s="311"/>
      <c r="FE118" s="311"/>
      <c r="FF118" s="311"/>
      <c r="FG118" s="311"/>
      <c r="FH118" s="311"/>
      <c r="FI118" s="311"/>
      <c r="FJ118" s="311"/>
      <c r="FK118" s="311"/>
      <c r="FL118" s="311"/>
      <c r="FM118" s="311"/>
      <c r="FN118" s="311"/>
      <c r="FO118" s="311"/>
      <c r="FP118" s="311"/>
      <c r="FQ118" s="311"/>
      <c r="FR118" s="311"/>
      <c r="FS118" s="311"/>
      <c r="FT118" s="311"/>
      <c r="FU118" s="311"/>
      <c r="FV118" s="311"/>
      <c r="FW118" s="311"/>
      <c r="FX118" s="311"/>
      <c r="FY118" s="311"/>
      <c r="FZ118" s="311"/>
      <c r="GA118" s="311"/>
      <c r="GB118" s="311"/>
      <c r="GC118" s="311"/>
      <c r="GD118" s="311"/>
      <c r="GE118" s="311"/>
      <c r="GF118" s="311"/>
      <c r="GG118" s="311"/>
      <c r="GH118" s="311"/>
      <c r="GI118" s="311"/>
      <c r="GJ118" s="311"/>
      <c r="GK118" s="311"/>
      <c r="GL118" s="311"/>
      <c r="GM118" s="311"/>
      <c r="GN118" s="311"/>
      <c r="GO118" s="311"/>
      <c r="GP118" s="311"/>
      <c r="GQ118" s="311"/>
      <c r="GR118" s="311"/>
      <c r="GS118" s="311"/>
      <c r="GT118" s="311"/>
      <c r="GU118" s="311"/>
      <c r="GV118" s="311"/>
      <c r="GW118" s="311"/>
      <c r="GX118" s="311"/>
      <c r="GY118" s="311"/>
      <c r="GZ118" s="311"/>
      <c r="HA118" s="311"/>
      <c r="HB118" s="311"/>
      <c r="HC118" s="311"/>
      <c r="HD118" s="311"/>
      <c r="HE118" s="311"/>
      <c r="HF118" s="311"/>
      <c r="HG118" s="311"/>
      <c r="HH118" s="311"/>
      <c r="HI118" s="311"/>
      <c r="HJ118" s="311"/>
      <c r="HK118" s="311"/>
      <c r="HL118" s="311"/>
      <c r="HM118" s="311"/>
      <c r="HN118" s="311"/>
      <c r="HO118" s="311"/>
      <c r="HP118" s="311"/>
      <c r="HQ118" s="311"/>
      <c r="HR118" s="311"/>
      <c r="HS118" s="311"/>
      <c r="HT118" s="311"/>
      <c r="HU118" s="311"/>
      <c r="HV118" s="311"/>
      <c r="HW118" s="311"/>
      <c r="HX118" s="311"/>
      <c r="HY118" s="311"/>
      <c r="HZ118" s="311"/>
      <c r="IA118" s="311"/>
      <c r="IB118" s="311"/>
      <c r="IC118" s="311"/>
      <c r="ID118" s="311"/>
      <c r="IE118" s="311"/>
      <c r="IF118" s="311"/>
      <c r="IG118" s="311"/>
      <c r="IH118" s="311"/>
      <c r="II118" s="311"/>
      <c r="IJ118" s="311"/>
      <c r="IK118" s="311"/>
      <c r="IL118" s="311"/>
      <c r="IM118" s="311"/>
      <c r="IN118" s="311"/>
      <c r="IO118" s="311"/>
      <c r="IP118" s="311"/>
      <c r="IQ118" s="311"/>
      <c r="IR118" s="311"/>
      <c r="IS118" s="311"/>
      <c r="IT118" s="311"/>
      <c r="IU118" s="311"/>
      <c r="IV118" s="311"/>
    </row>
    <row r="119" spans="1:256" s="324" customFormat="1" x14ac:dyDescent="0.25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1"/>
      <c r="AZ119" s="311"/>
      <c r="BA119" s="311"/>
      <c r="BB119" s="311"/>
      <c r="BC119" s="311"/>
      <c r="BD119" s="311"/>
      <c r="BE119" s="311"/>
      <c r="BF119" s="311"/>
      <c r="BG119" s="311"/>
      <c r="BH119" s="311"/>
      <c r="BI119" s="311"/>
      <c r="BJ119" s="311"/>
      <c r="BK119" s="311"/>
      <c r="BL119" s="311"/>
      <c r="BM119" s="311"/>
      <c r="BN119" s="311"/>
      <c r="BO119" s="311"/>
      <c r="BP119" s="311"/>
      <c r="BQ119" s="311"/>
      <c r="BR119" s="311"/>
      <c r="BS119" s="311"/>
      <c r="BT119" s="311"/>
      <c r="BU119" s="311"/>
      <c r="BV119" s="311"/>
      <c r="BW119" s="311"/>
      <c r="BX119" s="311"/>
      <c r="BY119" s="311"/>
      <c r="BZ119" s="311"/>
      <c r="CA119" s="311"/>
      <c r="CB119" s="311"/>
      <c r="CC119" s="311"/>
      <c r="CD119" s="311"/>
      <c r="CE119" s="311"/>
      <c r="CF119" s="311"/>
      <c r="CG119" s="311"/>
      <c r="CH119" s="311"/>
      <c r="CI119" s="311"/>
      <c r="CJ119" s="311"/>
      <c r="CK119" s="311"/>
      <c r="CL119" s="311"/>
      <c r="CM119" s="311"/>
      <c r="CN119" s="311"/>
      <c r="CO119" s="311"/>
      <c r="CP119" s="311"/>
      <c r="CQ119" s="311"/>
      <c r="CR119" s="311"/>
      <c r="CS119" s="311"/>
      <c r="CT119" s="311"/>
      <c r="CU119" s="311"/>
      <c r="CV119" s="311"/>
      <c r="CW119" s="311"/>
      <c r="CX119" s="311"/>
      <c r="CY119" s="311"/>
      <c r="CZ119" s="311"/>
      <c r="DA119" s="311"/>
      <c r="DB119" s="311"/>
      <c r="DC119" s="311"/>
      <c r="DD119" s="311"/>
      <c r="DE119" s="311"/>
      <c r="DF119" s="311"/>
      <c r="DG119" s="311"/>
      <c r="DH119" s="311"/>
      <c r="DI119" s="311"/>
      <c r="DJ119" s="311"/>
      <c r="DK119" s="311"/>
      <c r="DL119" s="311"/>
      <c r="DM119" s="311"/>
      <c r="DN119" s="311"/>
      <c r="DO119" s="311"/>
      <c r="DP119" s="311"/>
      <c r="DQ119" s="311"/>
      <c r="DR119" s="311"/>
      <c r="DS119" s="311"/>
      <c r="DT119" s="311"/>
      <c r="DU119" s="311"/>
      <c r="DV119" s="311"/>
      <c r="DW119" s="311"/>
      <c r="DX119" s="311"/>
      <c r="DY119" s="311"/>
      <c r="DZ119" s="311"/>
      <c r="EA119" s="311"/>
      <c r="EB119" s="311"/>
      <c r="EC119" s="311"/>
      <c r="ED119" s="311"/>
      <c r="EE119" s="311"/>
      <c r="EF119" s="311"/>
      <c r="EG119" s="311"/>
      <c r="EH119" s="311"/>
      <c r="EI119" s="311"/>
      <c r="EJ119" s="311"/>
      <c r="EK119" s="311"/>
      <c r="EL119" s="311"/>
      <c r="EM119" s="311"/>
      <c r="EN119" s="311"/>
      <c r="EO119" s="311"/>
      <c r="EP119" s="311"/>
      <c r="EQ119" s="311"/>
      <c r="ER119" s="311"/>
      <c r="ES119" s="311"/>
      <c r="ET119" s="311"/>
      <c r="EU119" s="311"/>
      <c r="EV119" s="311"/>
      <c r="EW119" s="311"/>
      <c r="EX119" s="311"/>
      <c r="EY119" s="311"/>
      <c r="EZ119" s="311"/>
      <c r="FA119" s="311"/>
      <c r="FB119" s="311"/>
      <c r="FC119" s="311"/>
      <c r="FD119" s="311"/>
      <c r="FE119" s="311"/>
      <c r="FF119" s="311"/>
      <c r="FG119" s="311"/>
      <c r="FH119" s="311"/>
      <c r="FI119" s="311"/>
      <c r="FJ119" s="311"/>
      <c r="FK119" s="311"/>
      <c r="FL119" s="311"/>
      <c r="FM119" s="311"/>
      <c r="FN119" s="311"/>
      <c r="FO119" s="311"/>
      <c r="FP119" s="311"/>
      <c r="FQ119" s="311"/>
      <c r="FR119" s="311"/>
      <c r="FS119" s="311"/>
      <c r="FT119" s="311"/>
      <c r="FU119" s="311"/>
      <c r="FV119" s="311"/>
      <c r="FW119" s="311"/>
      <c r="FX119" s="311"/>
      <c r="FY119" s="311"/>
      <c r="FZ119" s="311"/>
      <c r="GA119" s="311"/>
      <c r="GB119" s="311"/>
      <c r="GC119" s="311"/>
      <c r="GD119" s="311"/>
      <c r="GE119" s="311"/>
      <c r="GF119" s="311"/>
      <c r="GG119" s="311"/>
      <c r="GH119" s="311"/>
      <c r="GI119" s="311"/>
      <c r="GJ119" s="311"/>
      <c r="GK119" s="311"/>
      <c r="GL119" s="311"/>
      <c r="GM119" s="311"/>
      <c r="GN119" s="311"/>
      <c r="GO119" s="311"/>
      <c r="GP119" s="311"/>
      <c r="GQ119" s="311"/>
      <c r="GR119" s="311"/>
      <c r="GS119" s="311"/>
      <c r="GT119" s="311"/>
      <c r="GU119" s="311"/>
      <c r="GV119" s="311"/>
      <c r="GW119" s="311"/>
      <c r="GX119" s="311"/>
      <c r="GY119" s="311"/>
      <c r="GZ119" s="311"/>
      <c r="HA119" s="311"/>
      <c r="HB119" s="311"/>
      <c r="HC119" s="311"/>
      <c r="HD119" s="311"/>
      <c r="HE119" s="311"/>
      <c r="HF119" s="311"/>
      <c r="HG119" s="311"/>
      <c r="HH119" s="311"/>
      <c r="HI119" s="311"/>
      <c r="HJ119" s="311"/>
      <c r="HK119" s="311"/>
      <c r="HL119" s="311"/>
      <c r="HM119" s="311"/>
      <c r="HN119" s="311"/>
      <c r="HO119" s="311"/>
      <c r="HP119" s="311"/>
      <c r="HQ119" s="311"/>
      <c r="HR119" s="311"/>
      <c r="HS119" s="311"/>
      <c r="HT119" s="311"/>
      <c r="HU119" s="311"/>
      <c r="HV119" s="311"/>
      <c r="HW119" s="311"/>
      <c r="HX119" s="311"/>
      <c r="HY119" s="311"/>
      <c r="HZ119" s="311"/>
      <c r="IA119" s="311"/>
      <c r="IB119" s="311"/>
      <c r="IC119" s="311"/>
      <c r="ID119" s="311"/>
      <c r="IE119" s="311"/>
      <c r="IF119" s="311"/>
      <c r="IG119" s="311"/>
      <c r="IH119" s="311"/>
      <c r="II119" s="311"/>
      <c r="IJ119" s="311"/>
      <c r="IK119" s="311"/>
      <c r="IL119" s="311"/>
      <c r="IM119" s="311"/>
      <c r="IN119" s="311"/>
      <c r="IO119" s="311"/>
      <c r="IP119" s="311"/>
      <c r="IQ119" s="311"/>
      <c r="IR119" s="311"/>
      <c r="IS119" s="311"/>
      <c r="IT119" s="311"/>
      <c r="IU119" s="311"/>
      <c r="IV119" s="311"/>
    </row>
    <row r="120" spans="1:256" s="324" customFormat="1" x14ac:dyDescent="0.25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311"/>
      <c r="AH120" s="311"/>
      <c r="AI120" s="311"/>
      <c r="AJ120" s="311"/>
      <c r="AK120" s="311"/>
      <c r="AL120" s="311"/>
      <c r="AM120" s="311"/>
      <c r="AN120" s="311"/>
      <c r="AO120" s="311"/>
      <c r="AP120" s="311"/>
      <c r="AQ120" s="311"/>
      <c r="AR120" s="311"/>
      <c r="AS120" s="311"/>
      <c r="AT120" s="311"/>
      <c r="AU120" s="311"/>
      <c r="AV120" s="311"/>
      <c r="AW120" s="311"/>
      <c r="AX120" s="311"/>
      <c r="AY120" s="311"/>
      <c r="AZ120" s="311"/>
      <c r="BA120" s="311"/>
      <c r="BB120" s="311"/>
      <c r="BC120" s="311"/>
      <c r="BD120" s="311"/>
      <c r="BE120" s="311"/>
      <c r="BF120" s="311"/>
      <c r="BG120" s="311"/>
      <c r="BH120" s="311"/>
      <c r="BI120" s="311"/>
      <c r="BJ120" s="311"/>
      <c r="BK120" s="311"/>
      <c r="BL120" s="311"/>
      <c r="BM120" s="311"/>
      <c r="BN120" s="311"/>
      <c r="BO120" s="311"/>
      <c r="BP120" s="311"/>
      <c r="BQ120" s="311"/>
      <c r="BR120" s="311"/>
      <c r="BS120" s="311"/>
      <c r="BT120" s="311"/>
      <c r="BU120" s="311"/>
      <c r="BV120" s="311"/>
      <c r="BW120" s="311"/>
      <c r="BX120" s="311"/>
      <c r="BY120" s="311"/>
      <c r="BZ120" s="311"/>
      <c r="CA120" s="311"/>
      <c r="CB120" s="311"/>
      <c r="CC120" s="311"/>
      <c r="CD120" s="311"/>
      <c r="CE120" s="311"/>
      <c r="CF120" s="311"/>
      <c r="CG120" s="311"/>
      <c r="CH120" s="311"/>
      <c r="CI120" s="311"/>
      <c r="CJ120" s="311"/>
      <c r="CK120" s="311"/>
      <c r="CL120" s="311"/>
      <c r="CM120" s="311"/>
      <c r="CN120" s="311"/>
      <c r="CO120" s="311"/>
      <c r="CP120" s="311"/>
      <c r="CQ120" s="311"/>
      <c r="CR120" s="311"/>
      <c r="CS120" s="311"/>
      <c r="CT120" s="311"/>
      <c r="CU120" s="311"/>
      <c r="CV120" s="311"/>
      <c r="CW120" s="311"/>
      <c r="CX120" s="311"/>
      <c r="CY120" s="311"/>
      <c r="CZ120" s="311"/>
      <c r="DA120" s="311"/>
      <c r="DB120" s="311"/>
      <c r="DC120" s="311"/>
      <c r="DD120" s="311"/>
      <c r="DE120" s="311"/>
      <c r="DF120" s="311"/>
      <c r="DG120" s="311"/>
      <c r="DH120" s="311"/>
      <c r="DI120" s="311"/>
      <c r="DJ120" s="311"/>
      <c r="DK120" s="311"/>
      <c r="DL120" s="311"/>
      <c r="DM120" s="311"/>
      <c r="DN120" s="311"/>
      <c r="DO120" s="311"/>
      <c r="DP120" s="311"/>
      <c r="DQ120" s="311"/>
      <c r="DR120" s="311"/>
      <c r="DS120" s="311"/>
      <c r="DT120" s="311"/>
      <c r="DU120" s="311"/>
      <c r="DV120" s="311"/>
      <c r="DW120" s="311"/>
      <c r="DX120" s="311"/>
      <c r="DY120" s="311"/>
      <c r="DZ120" s="311"/>
      <c r="EA120" s="311"/>
      <c r="EB120" s="311"/>
      <c r="EC120" s="311"/>
      <c r="ED120" s="311"/>
      <c r="EE120" s="311"/>
      <c r="EF120" s="311"/>
      <c r="EG120" s="311"/>
      <c r="EH120" s="311"/>
      <c r="EI120" s="311"/>
      <c r="EJ120" s="311"/>
      <c r="EK120" s="311"/>
      <c r="EL120" s="311"/>
      <c r="EM120" s="311"/>
      <c r="EN120" s="311"/>
      <c r="EO120" s="311"/>
      <c r="EP120" s="311"/>
      <c r="EQ120" s="311"/>
      <c r="ER120" s="311"/>
      <c r="ES120" s="311"/>
      <c r="ET120" s="311"/>
      <c r="EU120" s="311"/>
      <c r="EV120" s="311"/>
      <c r="EW120" s="311"/>
      <c r="EX120" s="311"/>
      <c r="EY120" s="311"/>
      <c r="EZ120" s="311"/>
      <c r="FA120" s="311"/>
      <c r="FB120" s="311"/>
      <c r="FC120" s="311"/>
      <c r="FD120" s="311"/>
      <c r="FE120" s="311"/>
      <c r="FF120" s="311"/>
      <c r="FG120" s="311"/>
      <c r="FH120" s="311"/>
      <c r="FI120" s="311"/>
      <c r="FJ120" s="311"/>
      <c r="FK120" s="311"/>
      <c r="FL120" s="311"/>
      <c r="FM120" s="311"/>
      <c r="FN120" s="311"/>
      <c r="FO120" s="311"/>
      <c r="FP120" s="311"/>
      <c r="FQ120" s="311"/>
      <c r="FR120" s="311"/>
      <c r="FS120" s="311"/>
      <c r="FT120" s="311"/>
      <c r="FU120" s="311"/>
      <c r="FV120" s="311"/>
      <c r="FW120" s="311"/>
      <c r="FX120" s="311"/>
      <c r="FY120" s="311"/>
      <c r="FZ120" s="311"/>
      <c r="GA120" s="311"/>
      <c r="GB120" s="311"/>
      <c r="GC120" s="311"/>
      <c r="GD120" s="311"/>
      <c r="GE120" s="311"/>
      <c r="GF120" s="311"/>
      <c r="GG120" s="311"/>
      <c r="GH120" s="311"/>
      <c r="GI120" s="311"/>
      <c r="GJ120" s="311"/>
      <c r="GK120" s="311"/>
      <c r="GL120" s="311"/>
      <c r="GM120" s="311"/>
      <c r="GN120" s="311"/>
      <c r="GO120" s="311"/>
      <c r="GP120" s="311"/>
      <c r="GQ120" s="311"/>
      <c r="GR120" s="311"/>
      <c r="GS120" s="311"/>
      <c r="GT120" s="311"/>
      <c r="GU120" s="311"/>
      <c r="GV120" s="311"/>
      <c r="GW120" s="311"/>
      <c r="GX120" s="311"/>
      <c r="GY120" s="311"/>
      <c r="GZ120" s="311"/>
      <c r="HA120" s="311"/>
      <c r="HB120" s="311"/>
      <c r="HC120" s="311"/>
      <c r="HD120" s="311"/>
      <c r="HE120" s="311"/>
      <c r="HF120" s="311"/>
      <c r="HG120" s="311"/>
      <c r="HH120" s="311"/>
      <c r="HI120" s="311"/>
      <c r="HJ120" s="311"/>
      <c r="HK120" s="311"/>
      <c r="HL120" s="311"/>
      <c r="HM120" s="311"/>
      <c r="HN120" s="311"/>
      <c r="HO120" s="311"/>
      <c r="HP120" s="311"/>
      <c r="HQ120" s="311"/>
      <c r="HR120" s="311"/>
      <c r="HS120" s="311"/>
      <c r="HT120" s="311"/>
      <c r="HU120" s="311"/>
      <c r="HV120" s="311"/>
      <c r="HW120" s="311"/>
      <c r="HX120" s="311"/>
      <c r="HY120" s="311"/>
      <c r="HZ120" s="311"/>
      <c r="IA120" s="311"/>
      <c r="IB120" s="311"/>
      <c r="IC120" s="311"/>
      <c r="ID120" s="311"/>
      <c r="IE120" s="311"/>
      <c r="IF120" s="311"/>
      <c r="IG120" s="311"/>
      <c r="IH120" s="311"/>
      <c r="II120" s="311"/>
      <c r="IJ120" s="311"/>
      <c r="IK120" s="311"/>
      <c r="IL120" s="311"/>
      <c r="IM120" s="311"/>
      <c r="IN120" s="311"/>
      <c r="IO120" s="311"/>
      <c r="IP120" s="311"/>
      <c r="IQ120" s="311"/>
      <c r="IR120" s="311"/>
      <c r="IS120" s="311"/>
      <c r="IT120" s="311"/>
      <c r="IU120" s="311"/>
      <c r="IV120" s="311"/>
    </row>
    <row r="121" spans="1:256" s="324" customFormat="1" x14ac:dyDescent="0.25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  <c r="AA121" s="311"/>
      <c r="AB121" s="311"/>
      <c r="AC121" s="311"/>
      <c r="AD121" s="311"/>
      <c r="AE121" s="311"/>
      <c r="AF121" s="311"/>
      <c r="AG121" s="311"/>
      <c r="AH121" s="311"/>
      <c r="AI121" s="311"/>
      <c r="AJ121" s="311"/>
      <c r="AK121" s="311"/>
      <c r="AL121" s="311"/>
      <c r="AM121" s="311"/>
      <c r="AN121" s="311"/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  <c r="BL121" s="311"/>
      <c r="BM121" s="311"/>
      <c r="BN121" s="311"/>
      <c r="BO121" s="311"/>
      <c r="BP121" s="311"/>
      <c r="BQ121" s="311"/>
      <c r="BR121" s="311"/>
      <c r="BS121" s="311"/>
      <c r="BT121" s="311"/>
      <c r="BU121" s="311"/>
      <c r="BV121" s="311"/>
      <c r="BW121" s="311"/>
      <c r="BX121" s="311"/>
      <c r="BY121" s="311"/>
      <c r="BZ121" s="311"/>
      <c r="CA121" s="311"/>
      <c r="CB121" s="311"/>
      <c r="CC121" s="311"/>
      <c r="CD121" s="311"/>
      <c r="CE121" s="311"/>
      <c r="CF121" s="311"/>
      <c r="CG121" s="311"/>
      <c r="CH121" s="311"/>
      <c r="CI121" s="311"/>
      <c r="CJ121" s="311"/>
      <c r="CK121" s="311"/>
      <c r="CL121" s="311"/>
      <c r="CM121" s="311"/>
      <c r="CN121" s="311"/>
      <c r="CO121" s="311"/>
      <c r="CP121" s="311"/>
      <c r="CQ121" s="311"/>
      <c r="CR121" s="311"/>
      <c r="CS121" s="311"/>
      <c r="CT121" s="311"/>
      <c r="CU121" s="311"/>
      <c r="CV121" s="311"/>
      <c r="CW121" s="311"/>
      <c r="CX121" s="311"/>
      <c r="CY121" s="311"/>
      <c r="CZ121" s="311"/>
      <c r="DA121" s="311"/>
      <c r="DB121" s="311"/>
      <c r="DC121" s="311"/>
      <c r="DD121" s="311"/>
      <c r="DE121" s="311"/>
      <c r="DF121" s="311"/>
      <c r="DG121" s="311"/>
      <c r="DH121" s="311"/>
      <c r="DI121" s="311"/>
      <c r="DJ121" s="311"/>
      <c r="DK121" s="311"/>
      <c r="DL121" s="311"/>
      <c r="DM121" s="311"/>
      <c r="DN121" s="311"/>
      <c r="DO121" s="311"/>
      <c r="DP121" s="311"/>
      <c r="DQ121" s="311"/>
      <c r="DR121" s="311"/>
      <c r="DS121" s="311"/>
      <c r="DT121" s="311"/>
      <c r="DU121" s="311"/>
      <c r="DV121" s="311"/>
      <c r="DW121" s="311"/>
      <c r="DX121" s="311"/>
      <c r="DY121" s="311"/>
      <c r="DZ121" s="311"/>
      <c r="EA121" s="311"/>
      <c r="EB121" s="311"/>
      <c r="EC121" s="311"/>
      <c r="ED121" s="311"/>
      <c r="EE121" s="311"/>
      <c r="EF121" s="311"/>
      <c r="EG121" s="311"/>
      <c r="EH121" s="311"/>
      <c r="EI121" s="311"/>
      <c r="EJ121" s="311"/>
      <c r="EK121" s="311"/>
      <c r="EL121" s="311"/>
      <c r="EM121" s="311"/>
      <c r="EN121" s="311"/>
      <c r="EO121" s="311"/>
      <c r="EP121" s="311"/>
      <c r="EQ121" s="311"/>
      <c r="ER121" s="311"/>
      <c r="ES121" s="311"/>
      <c r="ET121" s="311"/>
      <c r="EU121" s="311"/>
      <c r="EV121" s="311"/>
      <c r="EW121" s="311"/>
      <c r="EX121" s="311"/>
      <c r="EY121" s="311"/>
      <c r="EZ121" s="311"/>
      <c r="FA121" s="311"/>
      <c r="FB121" s="311"/>
      <c r="FC121" s="311"/>
      <c r="FD121" s="311"/>
      <c r="FE121" s="311"/>
      <c r="FF121" s="311"/>
      <c r="FG121" s="311"/>
      <c r="FH121" s="311"/>
      <c r="FI121" s="311"/>
      <c r="FJ121" s="311"/>
      <c r="FK121" s="311"/>
      <c r="FL121" s="311"/>
      <c r="FM121" s="311"/>
      <c r="FN121" s="311"/>
      <c r="FO121" s="311"/>
      <c r="FP121" s="311"/>
      <c r="FQ121" s="311"/>
      <c r="FR121" s="311"/>
      <c r="FS121" s="311"/>
      <c r="FT121" s="311"/>
      <c r="FU121" s="311"/>
      <c r="FV121" s="311"/>
      <c r="FW121" s="311"/>
      <c r="FX121" s="311"/>
      <c r="FY121" s="311"/>
      <c r="FZ121" s="311"/>
      <c r="GA121" s="311"/>
      <c r="GB121" s="311"/>
      <c r="GC121" s="311"/>
      <c r="GD121" s="311"/>
      <c r="GE121" s="311"/>
      <c r="GF121" s="311"/>
      <c r="GG121" s="311"/>
      <c r="GH121" s="311"/>
      <c r="GI121" s="311"/>
      <c r="GJ121" s="311"/>
      <c r="GK121" s="311"/>
      <c r="GL121" s="311"/>
      <c r="GM121" s="311"/>
      <c r="GN121" s="311"/>
      <c r="GO121" s="311"/>
      <c r="GP121" s="311"/>
      <c r="GQ121" s="311"/>
      <c r="GR121" s="311"/>
      <c r="GS121" s="311"/>
      <c r="GT121" s="311"/>
      <c r="GU121" s="311"/>
      <c r="GV121" s="311"/>
      <c r="GW121" s="311"/>
      <c r="GX121" s="311"/>
      <c r="GY121" s="311"/>
      <c r="GZ121" s="311"/>
      <c r="HA121" s="311"/>
      <c r="HB121" s="311"/>
      <c r="HC121" s="311"/>
      <c r="HD121" s="311"/>
      <c r="HE121" s="311"/>
      <c r="HF121" s="311"/>
      <c r="HG121" s="311"/>
      <c r="HH121" s="311"/>
      <c r="HI121" s="311"/>
      <c r="HJ121" s="311"/>
      <c r="HK121" s="311"/>
      <c r="HL121" s="311"/>
      <c r="HM121" s="311"/>
      <c r="HN121" s="311"/>
      <c r="HO121" s="311"/>
      <c r="HP121" s="311"/>
      <c r="HQ121" s="311"/>
      <c r="HR121" s="311"/>
      <c r="HS121" s="311"/>
      <c r="HT121" s="311"/>
      <c r="HU121" s="311"/>
      <c r="HV121" s="311"/>
      <c r="HW121" s="311"/>
      <c r="HX121" s="311"/>
      <c r="HY121" s="311"/>
      <c r="HZ121" s="311"/>
      <c r="IA121" s="311"/>
      <c r="IB121" s="311"/>
      <c r="IC121" s="311"/>
      <c r="ID121" s="311"/>
      <c r="IE121" s="311"/>
      <c r="IF121" s="311"/>
      <c r="IG121" s="311"/>
      <c r="IH121" s="311"/>
      <c r="II121" s="311"/>
      <c r="IJ121" s="311"/>
      <c r="IK121" s="311"/>
      <c r="IL121" s="311"/>
      <c r="IM121" s="311"/>
      <c r="IN121" s="311"/>
      <c r="IO121" s="311"/>
      <c r="IP121" s="311"/>
      <c r="IQ121" s="311"/>
      <c r="IR121" s="311"/>
      <c r="IS121" s="311"/>
      <c r="IT121" s="311"/>
      <c r="IU121" s="311"/>
      <c r="IV121" s="311"/>
    </row>
    <row r="122" spans="1:256" s="324" customFormat="1" x14ac:dyDescent="0.25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1"/>
      <c r="AZ122" s="311"/>
      <c r="BA122" s="311"/>
      <c r="BB122" s="311"/>
      <c r="BC122" s="311"/>
      <c r="BD122" s="311"/>
      <c r="BE122" s="311"/>
      <c r="BF122" s="311"/>
      <c r="BG122" s="311"/>
      <c r="BH122" s="311"/>
      <c r="BI122" s="311"/>
      <c r="BJ122" s="311"/>
      <c r="BK122" s="311"/>
      <c r="BL122" s="311"/>
      <c r="BM122" s="311"/>
      <c r="BN122" s="311"/>
      <c r="BO122" s="311"/>
      <c r="BP122" s="311"/>
      <c r="BQ122" s="311"/>
      <c r="BR122" s="311"/>
      <c r="BS122" s="311"/>
      <c r="BT122" s="311"/>
      <c r="BU122" s="311"/>
      <c r="BV122" s="311"/>
      <c r="BW122" s="311"/>
      <c r="BX122" s="311"/>
      <c r="BY122" s="311"/>
      <c r="BZ122" s="311"/>
      <c r="CA122" s="311"/>
      <c r="CB122" s="311"/>
      <c r="CC122" s="311"/>
      <c r="CD122" s="311"/>
      <c r="CE122" s="311"/>
      <c r="CF122" s="311"/>
      <c r="CG122" s="311"/>
      <c r="CH122" s="311"/>
      <c r="CI122" s="311"/>
      <c r="CJ122" s="311"/>
      <c r="CK122" s="311"/>
      <c r="CL122" s="311"/>
      <c r="CM122" s="311"/>
      <c r="CN122" s="311"/>
      <c r="CO122" s="311"/>
      <c r="CP122" s="311"/>
      <c r="CQ122" s="311"/>
      <c r="CR122" s="311"/>
      <c r="CS122" s="311"/>
      <c r="CT122" s="311"/>
      <c r="CU122" s="311"/>
      <c r="CV122" s="311"/>
      <c r="CW122" s="311"/>
      <c r="CX122" s="311"/>
      <c r="CY122" s="311"/>
      <c r="CZ122" s="311"/>
      <c r="DA122" s="311"/>
      <c r="DB122" s="311"/>
      <c r="DC122" s="311"/>
      <c r="DD122" s="311"/>
      <c r="DE122" s="311"/>
      <c r="DF122" s="311"/>
      <c r="DG122" s="311"/>
      <c r="DH122" s="311"/>
      <c r="DI122" s="311"/>
      <c r="DJ122" s="311"/>
      <c r="DK122" s="311"/>
      <c r="DL122" s="311"/>
      <c r="DM122" s="311"/>
      <c r="DN122" s="311"/>
      <c r="DO122" s="311"/>
      <c r="DP122" s="311"/>
      <c r="DQ122" s="311"/>
      <c r="DR122" s="311"/>
      <c r="DS122" s="311"/>
      <c r="DT122" s="311"/>
      <c r="DU122" s="311"/>
      <c r="DV122" s="311"/>
      <c r="DW122" s="311"/>
      <c r="DX122" s="311"/>
      <c r="DY122" s="311"/>
      <c r="DZ122" s="311"/>
      <c r="EA122" s="311"/>
      <c r="EB122" s="311"/>
      <c r="EC122" s="311"/>
      <c r="ED122" s="311"/>
      <c r="EE122" s="311"/>
      <c r="EF122" s="311"/>
      <c r="EG122" s="311"/>
      <c r="EH122" s="311"/>
      <c r="EI122" s="311"/>
      <c r="EJ122" s="311"/>
      <c r="EK122" s="311"/>
      <c r="EL122" s="311"/>
      <c r="EM122" s="311"/>
      <c r="EN122" s="311"/>
      <c r="EO122" s="311"/>
      <c r="EP122" s="311"/>
      <c r="EQ122" s="311"/>
      <c r="ER122" s="311"/>
      <c r="ES122" s="311"/>
      <c r="ET122" s="311"/>
      <c r="EU122" s="311"/>
      <c r="EV122" s="311"/>
      <c r="EW122" s="311"/>
      <c r="EX122" s="311"/>
      <c r="EY122" s="311"/>
      <c r="EZ122" s="311"/>
      <c r="FA122" s="311"/>
      <c r="FB122" s="311"/>
      <c r="FC122" s="311"/>
      <c r="FD122" s="311"/>
      <c r="FE122" s="311"/>
      <c r="FF122" s="311"/>
      <c r="FG122" s="311"/>
      <c r="FH122" s="311"/>
      <c r="FI122" s="311"/>
      <c r="FJ122" s="311"/>
      <c r="FK122" s="311"/>
      <c r="FL122" s="311"/>
      <c r="FM122" s="311"/>
      <c r="FN122" s="311"/>
      <c r="FO122" s="311"/>
      <c r="FP122" s="311"/>
      <c r="FQ122" s="311"/>
      <c r="FR122" s="311"/>
      <c r="FS122" s="311"/>
      <c r="FT122" s="311"/>
      <c r="FU122" s="311"/>
      <c r="FV122" s="311"/>
      <c r="FW122" s="311"/>
      <c r="FX122" s="311"/>
      <c r="FY122" s="311"/>
      <c r="FZ122" s="311"/>
      <c r="GA122" s="311"/>
      <c r="GB122" s="311"/>
      <c r="GC122" s="311"/>
      <c r="GD122" s="311"/>
      <c r="GE122" s="311"/>
      <c r="GF122" s="311"/>
      <c r="GG122" s="311"/>
      <c r="GH122" s="311"/>
      <c r="GI122" s="311"/>
      <c r="GJ122" s="311"/>
      <c r="GK122" s="311"/>
      <c r="GL122" s="311"/>
      <c r="GM122" s="311"/>
      <c r="GN122" s="311"/>
      <c r="GO122" s="311"/>
      <c r="GP122" s="311"/>
      <c r="GQ122" s="311"/>
      <c r="GR122" s="311"/>
      <c r="GS122" s="311"/>
      <c r="GT122" s="311"/>
      <c r="GU122" s="311"/>
      <c r="GV122" s="311"/>
      <c r="GW122" s="311"/>
      <c r="GX122" s="311"/>
      <c r="GY122" s="311"/>
      <c r="GZ122" s="311"/>
      <c r="HA122" s="311"/>
      <c r="HB122" s="311"/>
      <c r="HC122" s="311"/>
      <c r="HD122" s="311"/>
      <c r="HE122" s="311"/>
      <c r="HF122" s="311"/>
      <c r="HG122" s="311"/>
      <c r="HH122" s="311"/>
      <c r="HI122" s="311"/>
      <c r="HJ122" s="311"/>
      <c r="HK122" s="311"/>
      <c r="HL122" s="311"/>
      <c r="HM122" s="311"/>
      <c r="HN122" s="311"/>
      <c r="HO122" s="311"/>
      <c r="HP122" s="311"/>
      <c r="HQ122" s="311"/>
      <c r="HR122" s="311"/>
      <c r="HS122" s="311"/>
      <c r="HT122" s="311"/>
      <c r="HU122" s="311"/>
      <c r="HV122" s="311"/>
      <c r="HW122" s="311"/>
      <c r="HX122" s="311"/>
      <c r="HY122" s="311"/>
      <c r="HZ122" s="311"/>
      <c r="IA122" s="311"/>
      <c r="IB122" s="311"/>
      <c r="IC122" s="311"/>
      <c r="ID122" s="311"/>
      <c r="IE122" s="311"/>
      <c r="IF122" s="311"/>
      <c r="IG122" s="311"/>
      <c r="IH122" s="311"/>
      <c r="II122" s="311"/>
      <c r="IJ122" s="311"/>
      <c r="IK122" s="311"/>
      <c r="IL122" s="311"/>
      <c r="IM122" s="311"/>
      <c r="IN122" s="311"/>
      <c r="IO122" s="311"/>
      <c r="IP122" s="311"/>
      <c r="IQ122" s="311"/>
      <c r="IR122" s="311"/>
      <c r="IS122" s="311"/>
      <c r="IT122" s="311"/>
      <c r="IU122" s="311"/>
      <c r="IV122" s="311"/>
    </row>
    <row r="123" spans="1:256" s="324" customFormat="1" x14ac:dyDescent="0.25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311"/>
      <c r="AH123" s="311"/>
      <c r="AI123" s="311"/>
      <c r="AJ123" s="311"/>
      <c r="AK123" s="311"/>
      <c r="AL123" s="311"/>
      <c r="AM123" s="311"/>
      <c r="AN123" s="311"/>
      <c r="AO123" s="311"/>
      <c r="AP123" s="311"/>
      <c r="AQ123" s="311"/>
      <c r="AR123" s="311"/>
      <c r="AS123" s="311"/>
      <c r="AT123" s="311"/>
      <c r="AU123" s="311"/>
      <c r="AV123" s="311"/>
      <c r="AW123" s="311"/>
      <c r="AX123" s="311"/>
      <c r="AY123" s="311"/>
      <c r="AZ123" s="311"/>
      <c r="BA123" s="311"/>
      <c r="BB123" s="311"/>
      <c r="BC123" s="311"/>
      <c r="BD123" s="311"/>
      <c r="BE123" s="311"/>
      <c r="BF123" s="311"/>
      <c r="BG123" s="311"/>
      <c r="BH123" s="311"/>
      <c r="BI123" s="311"/>
      <c r="BJ123" s="311"/>
      <c r="BK123" s="311"/>
      <c r="BL123" s="311"/>
      <c r="BM123" s="311"/>
      <c r="BN123" s="311"/>
      <c r="BO123" s="311"/>
      <c r="BP123" s="311"/>
      <c r="BQ123" s="311"/>
      <c r="BR123" s="311"/>
      <c r="BS123" s="311"/>
      <c r="BT123" s="311"/>
      <c r="BU123" s="311"/>
      <c r="BV123" s="311"/>
      <c r="BW123" s="311"/>
      <c r="BX123" s="311"/>
      <c r="BY123" s="311"/>
      <c r="BZ123" s="311"/>
      <c r="CA123" s="311"/>
      <c r="CB123" s="311"/>
      <c r="CC123" s="311"/>
      <c r="CD123" s="311"/>
      <c r="CE123" s="311"/>
      <c r="CF123" s="311"/>
      <c r="CG123" s="311"/>
      <c r="CH123" s="311"/>
      <c r="CI123" s="311"/>
      <c r="CJ123" s="311"/>
      <c r="CK123" s="311"/>
      <c r="CL123" s="311"/>
      <c r="CM123" s="311"/>
      <c r="CN123" s="311"/>
      <c r="CO123" s="311"/>
      <c r="CP123" s="311"/>
      <c r="CQ123" s="311"/>
      <c r="CR123" s="311"/>
      <c r="CS123" s="311"/>
      <c r="CT123" s="311"/>
      <c r="CU123" s="311"/>
      <c r="CV123" s="311"/>
      <c r="CW123" s="311"/>
      <c r="CX123" s="311"/>
      <c r="CY123" s="311"/>
      <c r="CZ123" s="311"/>
      <c r="DA123" s="311"/>
      <c r="DB123" s="311"/>
      <c r="DC123" s="311"/>
      <c r="DD123" s="311"/>
      <c r="DE123" s="311"/>
      <c r="DF123" s="311"/>
      <c r="DG123" s="311"/>
      <c r="DH123" s="311"/>
      <c r="DI123" s="311"/>
      <c r="DJ123" s="311"/>
      <c r="DK123" s="311"/>
      <c r="DL123" s="311"/>
      <c r="DM123" s="311"/>
      <c r="DN123" s="311"/>
      <c r="DO123" s="311"/>
      <c r="DP123" s="311"/>
      <c r="DQ123" s="311"/>
      <c r="DR123" s="311"/>
      <c r="DS123" s="311"/>
      <c r="DT123" s="311"/>
      <c r="DU123" s="311"/>
      <c r="DV123" s="311"/>
      <c r="DW123" s="311"/>
      <c r="DX123" s="311"/>
      <c r="DY123" s="311"/>
      <c r="DZ123" s="311"/>
      <c r="EA123" s="311"/>
      <c r="EB123" s="311"/>
      <c r="EC123" s="311"/>
      <c r="ED123" s="311"/>
      <c r="EE123" s="311"/>
      <c r="EF123" s="311"/>
      <c r="EG123" s="311"/>
      <c r="EH123" s="311"/>
      <c r="EI123" s="311"/>
      <c r="EJ123" s="311"/>
      <c r="EK123" s="311"/>
      <c r="EL123" s="311"/>
      <c r="EM123" s="311"/>
      <c r="EN123" s="311"/>
      <c r="EO123" s="311"/>
      <c r="EP123" s="311"/>
      <c r="EQ123" s="311"/>
      <c r="ER123" s="311"/>
      <c r="ES123" s="311"/>
      <c r="ET123" s="311"/>
      <c r="EU123" s="311"/>
      <c r="EV123" s="311"/>
      <c r="EW123" s="311"/>
      <c r="EX123" s="311"/>
      <c r="EY123" s="311"/>
      <c r="EZ123" s="311"/>
      <c r="FA123" s="311"/>
      <c r="FB123" s="311"/>
      <c r="FC123" s="311"/>
      <c r="FD123" s="311"/>
      <c r="FE123" s="311"/>
      <c r="FF123" s="311"/>
      <c r="FG123" s="311"/>
      <c r="FH123" s="311"/>
      <c r="FI123" s="311"/>
      <c r="FJ123" s="311"/>
      <c r="FK123" s="311"/>
      <c r="FL123" s="311"/>
      <c r="FM123" s="311"/>
      <c r="FN123" s="311"/>
      <c r="FO123" s="311"/>
      <c r="FP123" s="311"/>
      <c r="FQ123" s="311"/>
      <c r="FR123" s="311"/>
      <c r="FS123" s="311"/>
      <c r="FT123" s="311"/>
      <c r="FU123" s="311"/>
      <c r="FV123" s="311"/>
      <c r="FW123" s="311"/>
      <c r="FX123" s="311"/>
      <c r="FY123" s="311"/>
      <c r="FZ123" s="311"/>
      <c r="GA123" s="311"/>
      <c r="GB123" s="311"/>
      <c r="GC123" s="311"/>
      <c r="GD123" s="311"/>
      <c r="GE123" s="311"/>
      <c r="GF123" s="311"/>
      <c r="GG123" s="311"/>
      <c r="GH123" s="311"/>
      <c r="GI123" s="311"/>
      <c r="GJ123" s="311"/>
      <c r="GK123" s="311"/>
      <c r="GL123" s="311"/>
      <c r="GM123" s="311"/>
      <c r="GN123" s="311"/>
      <c r="GO123" s="311"/>
      <c r="GP123" s="311"/>
      <c r="GQ123" s="311"/>
      <c r="GR123" s="311"/>
      <c r="GS123" s="311"/>
      <c r="GT123" s="311"/>
      <c r="GU123" s="311"/>
      <c r="GV123" s="311"/>
      <c r="GW123" s="311"/>
      <c r="GX123" s="311"/>
      <c r="GY123" s="311"/>
      <c r="GZ123" s="311"/>
      <c r="HA123" s="311"/>
      <c r="HB123" s="311"/>
      <c r="HC123" s="311"/>
      <c r="HD123" s="311"/>
      <c r="HE123" s="311"/>
      <c r="HF123" s="311"/>
      <c r="HG123" s="311"/>
      <c r="HH123" s="311"/>
      <c r="HI123" s="311"/>
      <c r="HJ123" s="311"/>
      <c r="HK123" s="311"/>
      <c r="HL123" s="311"/>
      <c r="HM123" s="311"/>
      <c r="HN123" s="311"/>
      <c r="HO123" s="311"/>
      <c r="HP123" s="311"/>
      <c r="HQ123" s="311"/>
      <c r="HR123" s="311"/>
      <c r="HS123" s="311"/>
      <c r="HT123" s="311"/>
      <c r="HU123" s="311"/>
      <c r="HV123" s="311"/>
      <c r="HW123" s="311"/>
      <c r="HX123" s="311"/>
      <c r="HY123" s="311"/>
      <c r="HZ123" s="311"/>
      <c r="IA123" s="311"/>
      <c r="IB123" s="311"/>
      <c r="IC123" s="311"/>
      <c r="ID123" s="311"/>
      <c r="IE123" s="311"/>
      <c r="IF123" s="311"/>
      <c r="IG123" s="311"/>
      <c r="IH123" s="311"/>
      <c r="II123" s="311"/>
      <c r="IJ123" s="311"/>
      <c r="IK123" s="311"/>
      <c r="IL123" s="311"/>
      <c r="IM123" s="311"/>
      <c r="IN123" s="311"/>
      <c r="IO123" s="311"/>
      <c r="IP123" s="311"/>
      <c r="IQ123" s="311"/>
      <c r="IR123" s="311"/>
      <c r="IS123" s="311"/>
      <c r="IT123" s="311"/>
      <c r="IU123" s="311"/>
      <c r="IV123" s="311"/>
    </row>
    <row r="124" spans="1:256" s="324" customFormat="1" x14ac:dyDescent="0.25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11"/>
      <c r="DL124" s="311"/>
      <c r="DM124" s="311"/>
      <c r="DN124" s="311"/>
      <c r="DO124" s="311"/>
      <c r="DP124" s="311"/>
      <c r="DQ124" s="311"/>
      <c r="DR124" s="311"/>
      <c r="DS124" s="311"/>
      <c r="DT124" s="311"/>
      <c r="DU124" s="311"/>
      <c r="DV124" s="311"/>
      <c r="DW124" s="311"/>
      <c r="DX124" s="311"/>
      <c r="DY124" s="311"/>
      <c r="DZ124" s="311"/>
      <c r="EA124" s="311"/>
      <c r="EB124" s="311"/>
      <c r="EC124" s="311"/>
      <c r="ED124" s="311"/>
      <c r="EE124" s="311"/>
      <c r="EF124" s="311"/>
      <c r="EG124" s="311"/>
      <c r="EH124" s="311"/>
      <c r="EI124" s="311"/>
      <c r="EJ124" s="311"/>
      <c r="EK124" s="311"/>
      <c r="EL124" s="311"/>
      <c r="EM124" s="311"/>
      <c r="EN124" s="311"/>
      <c r="EO124" s="311"/>
      <c r="EP124" s="311"/>
      <c r="EQ124" s="311"/>
      <c r="ER124" s="311"/>
      <c r="ES124" s="311"/>
      <c r="ET124" s="311"/>
      <c r="EU124" s="311"/>
      <c r="EV124" s="311"/>
      <c r="EW124" s="311"/>
      <c r="EX124" s="311"/>
      <c r="EY124" s="311"/>
      <c r="EZ124" s="311"/>
      <c r="FA124" s="311"/>
      <c r="FB124" s="311"/>
      <c r="FC124" s="311"/>
      <c r="FD124" s="311"/>
      <c r="FE124" s="311"/>
      <c r="FF124" s="311"/>
      <c r="FG124" s="311"/>
      <c r="FH124" s="311"/>
      <c r="FI124" s="311"/>
      <c r="FJ124" s="311"/>
      <c r="FK124" s="311"/>
      <c r="FL124" s="311"/>
      <c r="FM124" s="311"/>
      <c r="FN124" s="311"/>
      <c r="FO124" s="311"/>
      <c r="FP124" s="311"/>
      <c r="FQ124" s="311"/>
      <c r="FR124" s="311"/>
      <c r="FS124" s="311"/>
      <c r="FT124" s="311"/>
      <c r="FU124" s="311"/>
      <c r="FV124" s="311"/>
      <c r="FW124" s="311"/>
      <c r="FX124" s="311"/>
      <c r="FY124" s="311"/>
      <c r="FZ124" s="311"/>
      <c r="GA124" s="311"/>
      <c r="GB124" s="311"/>
      <c r="GC124" s="311"/>
      <c r="GD124" s="311"/>
      <c r="GE124" s="311"/>
      <c r="GF124" s="311"/>
      <c r="GG124" s="311"/>
      <c r="GH124" s="311"/>
      <c r="GI124" s="311"/>
      <c r="GJ124" s="311"/>
      <c r="GK124" s="311"/>
      <c r="GL124" s="311"/>
      <c r="GM124" s="311"/>
      <c r="GN124" s="311"/>
      <c r="GO124" s="311"/>
      <c r="GP124" s="311"/>
      <c r="GQ124" s="311"/>
      <c r="GR124" s="311"/>
      <c r="GS124" s="311"/>
      <c r="GT124" s="311"/>
      <c r="GU124" s="311"/>
      <c r="GV124" s="311"/>
      <c r="GW124" s="311"/>
      <c r="GX124" s="311"/>
      <c r="GY124" s="311"/>
      <c r="GZ124" s="311"/>
      <c r="HA124" s="311"/>
      <c r="HB124" s="311"/>
      <c r="HC124" s="311"/>
      <c r="HD124" s="311"/>
      <c r="HE124" s="311"/>
      <c r="HF124" s="311"/>
      <c r="HG124" s="311"/>
      <c r="HH124" s="311"/>
      <c r="HI124" s="311"/>
      <c r="HJ124" s="311"/>
      <c r="HK124" s="311"/>
      <c r="HL124" s="311"/>
      <c r="HM124" s="311"/>
      <c r="HN124" s="311"/>
      <c r="HO124" s="311"/>
      <c r="HP124" s="311"/>
      <c r="HQ124" s="311"/>
      <c r="HR124" s="311"/>
      <c r="HS124" s="311"/>
      <c r="HT124" s="311"/>
      <c r="HU124" s="311"/>
      <c r="HV124" s="311"/>
      <c r="HW124" s="311"/>
      <c r="HX124" s="311"/>
      <c r="HY124" s="311"/>
      <c r="HZ124" s="311"/>
      <c r="IA124" s="311"/>
      <c r="IB124" s="311"/>
      <c r="IC124" s="311"/>
      <c r="ID124" s="311"/>
      <c r="IE124" s="311"/>
      <c r="IF124" s="311"/>
      <c r="IG124" s="311"/>
      <c r="IH124" s="311"/>
      <c r="II124" s="311"/>
      <c r="IJ124" s="311"/>
      <c r="IK124" s="311"/>
      <c r="IL124" s="311"/>
      <c r="IM124" s="311"/>
      <c r="IN124" s="311"/>
      <c r="IO124" s="311"/>
      <c r="IP124" s="311"/>
      <c r="IQ124" s="311"/>
      <c r="IR124" s="311"/>
      <c r="IS124" s="311"/>
      <c r="IT124" s="311"/>
      <c r="IU124" s="311"/>
      <c r="IV124" s="311"/>
    </row>
    <row r="125" spans="1:256" s="324" customFormat="1" x14ac:dyDescent="0.25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1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1"/>
      <c r="AZ125" s="311"/>
      <c r="BA125" s="311"/>
      <c r="BB125" s="311"/>
      <c r="BC125" s="311"/>
      <c r="BD125" s="311"/>
      <c r="BE125" s="311"/>
      <c r="BF125" s="311"/>
      <c r="BG125" s="311"/>
      <c r="BH125" s="311"/>
      <c r="BI125" s="311"/>
      <c r="BJ125" s="311"/>
      <c r="BK125" s="311"/>
      <c r="BL125" s="311"/>
      <c r="BM125" s="311"/>
      <c r="BN125" s="311"/>
      <c r="BO125" s="311"/>
      <c r="BP125" s="311"/>
      <c r="BQ125" s="311"/>
      <c r="BR125" s="311"/>
      <c r="BS125" s="311"/>
      <c r="BT125" s="311"/>
      <c r="BU125" s="311"/>
      <c r="BV125" s="311"/>
      <c r="BW125" s="311"/>
      <c r="BX125" s="311"/>
      <c r="BY125" s="311"/>
      <c r="BZ125" s="311"/>
      <c r="CA125" s="311"/>
      <c r="CB125" s="311"/>
      <c r="CC125" s="311"/>
      <c r="CD125" s="311"/>
      <c r="CE125" s="311"/>
      <c r="CF125" s="311"/>
      <c r="CG125" s="311"/>
      <c r="CH125" s="311"/>
      <c r="CI125" s="311"/>
      <c r="CJ125" s="311"/>
      <c r="CK125" s="311"/>
      <c r="CL125" s="311"/>
      <c r="CM125" s="311"/>
      <c r="CN125" s="311"/>
      <c r="CO125" s="311"/>
      <c r="CP125" s="311"/>
      <c r="CQ125" s="311"/>
      <c r="CR125" s="311"/>
      <c r="CS125" s="311"/>
      <c r="CT125" s="311"/>
      <c r="CU125" s="311"/>
      <c r="CV125" s="311"/>
      <c r="CW125" s="311"/>
      <c r="CX125" s="311"/>
      <c r="CY125" s="311"/>
      <c r="CZ125" s="311"/>
      <c r="DA125" s="311"/>
      <c r="DB125" s="311"/>
      <c r="DC125" s="311"/>
      <c r="DD125" s="311"/>
      <c r="DE125" s="311"/>
      <c r="DF125" s="311"/>
      <c r="DG125" s="311"/>
      <c r="DH125" s="311"/>
      <c r="DI125" s="311"/>
      <c r="DJ125" s="311"/>
      <c r="DK125" s="311"/>
      <c r="DL125" s="311"/>
      <c r="DM125" s="311"/>
      <c r="DN125" s="311"/>
      <c r="DO125" s="311"/>
      <c r="DP125" s="311"/>
      <c r="DQ125" s="311"/>
      <c r="DR125" s="311"/>
      <c r="DS125" s="311"/>
      <c r="DT125" s="311"/>
      <c r="DU125" s="311"/>
      <c r="DV125" s="311"/>
      <c r="DW125" s="311"/>
      <c r="DX125" s="311"/>
      <c r="DY125" s="311"/>
      <c r="DZ125" s="311"/>
      <c r="EA125" s="311"/>
      <c r="EB125" s="311"/>
      <c r="EC125" s="311"/>
      <c r="ED125" s="311"/>
      <c r="EE125" s="311"/>
      <c r="EF125" s="311"/>
      <c r="EG125" s="311"/>
      <c r="EH125" s="311"/>
      <c r="EI125" s="311"/>
      <c r="EJ125" s="311"/>
      <c r="EK125" s="311"/>
      <c r="EL125" s="311"/>
      <c r="EM125" s="311"/>
      <c r="EN125" s="311"/>
      <c r="EO125" s="311"/>
      <c r="EP125" s="311"/>
      <c r="EQ125" s="311"/>
      <c r="ER125" s="311"/>
      <c r="ES125" s="311"/>
      <c r="ET125" s="311"/>
      <c r="EU125" s="311"/>
      <c r="EV125" s="311"/>
      <c r="EW125" s="311"/>
      <c r="EX125" s="311"/>
      <c r="EY125" s="311"/>
      <c r="EZ125" s="311"/>
      <c r="FA125" s="311"/>
      <c r="FB125" s="311"/>
      <c r="FC125" s="311"/>
      <c r="FD125" s="311"/>
      <c r="FE125" s="311"/>
      <c r="FF125" s="311"/>
      <c r="FG125" s="311"/>
      <c r="FH125" s="311"/>
      <c r="FI125" s="311"/>
      <c r="FJ125" s="311"/>
      <c r="FK125" s="311"/>
      <c r="FL125" s="311"/>
      <c r="FM125" s="311"/>
      <c r="FN125" s="311"/>
      <c r="FO125" s="311"/>
      <c r="FP125" s="311"/>
      <c r="FQ125" s="311"/>
      <c r="FR125" s="311"/>
      <c r="FS125" s="311"/>
      <c r="FT125" s="311"/>
      <c r="FU125" s="311"/>
      <c r="FV125" s="311"/>
      <c r="FW125" s="311"/>
      <c r="FX125" s="311"/>
      <c r="FY125" s="311"/>
      <c r="FZ125" s="311"/>
      <c r="GA125" s="311"/>
      <c r="GB125" s="311"/>
      <c r="GC125" s="311"/>
      <c r="GD125" s="311"/>
      <c r="GE125" s="311"/>
      <c r="GF125" s="311"/>
      <c r="GG125" s="311"/>
      <c r="GH125" s="311"/>
      <c r="GI125" s="311"/>
      <c r="GJ125" s="311"/>
      <c r="GK125" s="311"/>
      <c r="GL125" s="311"/>
      <c r="GM125" s="311"/>
      <c r="GN125" s="311"/>
      <c r="GO125" s="311"/>
      <c r="GP125" s="311"/>
      <c r="GQ125" s="311"/>
      <c r="GR125" s="311"/>
      <c r="GS125" s="311"/>
      <c r="GT125" s="311"/>
      <c r="GU125" s="311"/>
      <c r="GV125" s="311"/>
      <c r="GW125" s="311"/>
      <c r="GX125" s="311"/>
      <c r="GY125" s="311"/>
      <c r="GZ125" s="311"/>
      <c r="HA125" s="311"/>
      <c r="HB125" s="311"/>
      <c r="HC125" s="311"/>
      <c r="HD125" s="311"/>
      <c r="HE125" s="311"/>
      <c r="HF125" s="311"/>
      <c r="HG125" s="311"/>
      <c r="HH125" s="311"/>
      <c r="HI125" s="311"/>
      <c r="HJ125" s="311"/>
      <c r="HK125" s="311"/>
      <c r="HL125" s="311"/>
      <c r="HM125" s="311"/>
      <c r="HN125" s="311"/>
      <c r="HO125" s="311"/>
      <c r="HP125" s="311"/>
      <c r="HQ125" s="311"/>
      <c r="HR125" s="311"/>
      <c r="HS125" s="311"/>
      <c r="HT125" s="311"/>
      <c r="HU125" s="311"/>
      <c r="HV125" s="311"/>
      <c r="HW125" s="311"/>
      <c r="HX125" s="311"/>
      <c r="HY125" s="311"/>
      <c r="HZ125" s="311"/>
      <c r="IA125" s="311"/>
      <c r="IB125" s="311"/>
      <c r="IC125" s="311"/>
      <c r="ID125" s="311"/>
      <c r="IE125" s="311"/>
      <c r="IF125" s="311"/>
      <c r="IG125" s="311"/>
      <c r="IH125" s="311"/>
      <c r="II125" s="311"/>
      <c r="IJ125" s="311"/>
      <c r="IK125" s="311"/>
      <c r="IL125" s="311"/>
      <c r="IM125" s="311"/>
      <c r="IN125" s="311"/>
      <c r="IO125" s="311"/>
      <c r="IP125" s="311"/>
      <c r="IQ125" s="311"/>
      <c r="IR125" s="311"/>
      <c r="IS125" s="311"/>
      <c r="IT125" s="311"/>
      <c r="IU125" s="311"/>
      <c r="IV125" s="311"/>
    </row>
    <row r="126" spans="1:256" s="324" customFormat="1" x14ac:dyDescent="0.25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1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1"/>
      <c r="AZ126" s="311"/>
      <c r="BA126" s="311"/>
      <c r="BB126" s="311"/>
      <c r="BC126" s="311"/>
      <c r="BD126" s="311"/>
      <c r="BE126" s="311"/>
      <c r="BF126" s="311"/>
      <c r="BG126" s="311"/>
      <c r="BH126" s="311"/>
      <c r="BI126" s="311"/>
      <c r="BJ126" s="311"/>
      <c r="BK126" s="311"/>
      <c r="BL126" s="311"/>
      <c r="BM126" s="311"/>
      <c r="BN126" s="311"/>
      <c r="BO126" s="311"/>
      <c r="BP126" s="311"/>
      <c r="BQ126" s="311"/>
      <c r="BR126" s="311"/>
      <c r="BS126" s="311"/>
      <c r="BT126" s="311"/>
      <c r="BU126" s="311"/>
      <c r="BV126" s="311"/>
      <c r="BW126" s="311"/>
      <c r="BX126" s="311"/>
      <c r="BY126" s="311"/>
      <c r="BZ126" s="311"/>
      <c r="CA126" s="311"/>
      <c r="CB126" s="311"/>
      <c r="CC126" s="311"/>
      <c r="CD126" s="311"/>
      <c r="CE126" s="311"/>
      <c r="CF126" s="311"/>
      <c r="CG126" s="311"/>
      <c r="CH126" s="311"/>
      <c r="CI126" s="311"/>
      <c r="CJ126" s="311"/>
      <c r="CK126" s="311"/>
      <c r="CL126" s="311"/>
      <c r="CM126" s="311"/>
      <c r="CN126" s="311"/>
      <c r="CO126" s="311"/>
      <c r="CP126" s="311"/>
      <c r="CQ126" s="311"/>
      <c r="CR126" s="311"/>
      <c r="CS126" s="311"/>
      <c r="CT126" s="311"/>
      <c r="CU126" s="311"/>
      <c r="CV126" s="311"/>
      <c r="CW126" s="311"/>
      <c r="CX126" s="311"/>
      <c r="CY126" s="311"/>
      <c r="CZ126" s="311"/>
      <c r="DA126" s="311"/>
      <c r="DB126" s="311"/>
      <c r="DC126" s="311"/>
      <c r="DD126" s="311"/>
      <c r="DE126" s="311"/>
      <c r="DF126" s="311"/>
      <c r="DG126" s="311"/>
      <c r="DH126" s="311"/>
      <c r="DI126" s="311"/>
      <c r="DJ126" s="311"/>
      <c r="DK126" s="311"/>
      <c r="DL126" s="311"/>
      <c r="DM126" s="311"/>
      <c r="DN126" s="311"/>
      <c r="DO126" s="311"/>
      <c r="DP126" s="311"/>
      <c r="DQ126" s="311"/>
      <c r="DR126" s="311"/>
      <c r="DS126" s="311"/>
      <c r="DT126" s="311"/>
      <c r="DU126" s="311"/>
      <c r="DV126" s="311"/>
      <c r="DW126" s="311"/>
      <c r="DX126" s="311"/>
      <c r="DY126" s="311"/>
      <c r="DZ126" s="311"/>
      <c r="EA126" s="311"/>
      <c r="EB126" s="311"/>
      <c r="EC126" s="311"/>
      <c r="ED126" s="311"/>
      <c r="EE126" s="311"/>
      <c r="EF126" s="311"/>
      <c r="EG126" s="311"/>
      <c r="EH126" s="311"/>
      <c r="EI126" s="311"/>
      <c r="EJ126" s="311"/>
      <c r="EK126" s="311"/>
      <c r="EL126" s="311"/>
      <c r="EM126" s="311"/>
      <c r="EN126" s="311"/>
      <c r="EO126" s="311"/>
      <c r="EP126" s="311"/>
      <c r="EQ126" s="311"/>
      <c r="ER126" s="311"/>
      <c r="ES126" s="311"/>
      <c r="ET126" s="311"/>
      <c r="EU126" s="311"/>
      <c r="EV126" s="311"/>
      <c r="EW126" s="311"/>
      <c r="EX126" s="311"/>
      <c r="EY126" s="311"/>
      <c r="EZ126" s="311"/>
      <c r="FA126" s="311"/>
      <c r="FB126" s="311"/>
      <c r="FC126" s="311"/>
      <c r="FD126" s="311"/>
      <c r="FE126" s="311"/>
      <c r="FF126" s="311"/>
      <c r="FG126" s="311"/>
      <c r="FH126" s="311"/>
      <c r="FI126" s="311"/>
      <c r="FJ126" s="311"/>
      <c r="FK126" s="311"/>
      <c r="FL126" s="311"/>
      <c r="FM126" s="311"/>
      <c r="FN126" s="311"/>
      <c r="FO126" s="311"/>
      <c r="FP126" s="311"/>
      <c r="FQ126" s="311"/>
      <c r="FR126" s="311"/>
      <c r="FS126" s="311"/>
      <c r="FT126" s="311"/>
      <c r="FU126" s="311"/>
      <c r="FV126" s="311"/>
      <c r="FW126" s="311"/>
      <c r="FX126" s="311"/>
      <c r="FY126" s="311"/>
      <c r="FZ126" s="311"/>
      <c r="GA126" s="311"/>
      <c r="GB126" s="311"/>
      <c r="GC126" s="311"/>
      <c r="GD126" s="311"/>
      <c r="GE126" s="311"/>
      <c r="GF126" s="311"/>
      <c r="GG126" s="311"/>
      <c r="GH126" s="311"/>
      <c r="GI126" s="311"/>
      <c r="GJ126" s="311"/>
      <c r="GK126" s="311"/>
      <c r="GL126" s="311"/>
      <c r="GM126" s="311"/>
      <c r="GN126" s="311"/>
      <c r="GO126" s="311"/>
      <c r="GP126" s="311"/>
      <c r="GQ126" s="311"/>
      <c r="GR126" s="311"/>
      <c r="GS126" s="311"/>
      <c r="GT126" s="311"/>
      <c r="GU126" s="311"/>
      <c r="GV126" s="311"/>
      <c r="GW126" s="311"/>
      <c r="GX126" s="311"/>
      <c r="GY126" s="311"/>
      <c r="GZ126" s="311"/>
      <c r="HA126" s="311"/>
      <c r="HB126" s="311"/>
      <c r="HC126" s="311"/>
      <c r="HD126" s="311"/>
      <c r="HE126" s="311"/>
      <c r="HF126" s="311"/>
      <c r="HG126" s="311"/>
      <c r="HH126" s="311"/>
      <c r="HI126" s="311"/>
      <c r="HJ126" s="311"/>
      <c r="HK126" s="311"/>
      <c r="HL126" s="311"/>
      <c r="HM126" s="311"/>
      <c r="HN126" s="311"/>
      <c r="HO126" s="311"/>
      <c r="HP126" s="311"/>
      <c r="HQ126" s="311"/>
      <c r="HR126" s="311"/>
      <c r="HS126" s="311"/>
      <c r="HT126" s="311"/>
      <c r="HU126" s="311"/>
      <c r="HV126" s="311"/>
      <c r="HW126" s="311"/>
      <c r="HX126" s="311"/>
      <c r="HY126" s="311"/>
      <c r="HZ126" s="311"/>
      <c r="IA126" s="311"/>
      <c r="IB126" s="311"/>
      <c r="IC126" s="311"/>
      <c r="ID126" s="311"/>
      <c r="IE126" s="311"/>
      <c r="IF126" s="311"/>
      <c r="IG126" s="311"/>
      <c r="IH126" s="311"/>
      <c r="II126" s="311"/>
      <c r="IJ126" s="311"/>
      <c r="IK126" s="311"/>
      <c r="IL126" s="311"/>
      <c r="IM126" s="311"/>
      <c r="IN126" s="311"/>
      <c r="IO126" s="311"/>
      <c r="IP126" s="311"/>
      <c r="IQ126" s="311"/>
      <c r="IR126" s="311"/>
      <c r="IS126" s="311"/>
      <c r="IT126" s="311"/>
      <c r="IU126" s="311"/>
      <c r="IV126" s="311"/>
    </row>
    <row r="127" spans="1:256" s="324" customFormat="1" x14ac:dyDescent="0.25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11"/>
      <c r="AH127" s="311"/>
      <c r="AI127" s="311"/>
      <c r="AJ127" s="311"/>
      <c r="AK127" s="311"/>
      <c r="AL127" s="311"/>
      <c r="AM127" s="311"/>
      <c r="AN127" s="311"/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  <c r="BL127" s="311"/>
      <c r="BM127" s="311"/>
      <c r="BN127" s="311"/>
      <c r="BO127" s="311"/>
      <c r="BP127" s="311"/>
      <c r="BQ127" s="311"/>
      <c r="BR127" s="311"/>
      <c r="BS127" s="311"/>
      <c r="BT127" s="311"/>
      <c r="BU127" s="311"/>
      <c r="BV127" s="311"/>
      <c r="BW127" s="311"/>
      <c r="BX127" s="311"/>
      <c r="BY127" s="311"/>
      <c r="BZ127" s="311"/>
      <c r="CA127" s="311"/>
      <c r="CB127" s="311"/>
      <c r="CC127" s="311"/>
      <c r="CD127" s="311"/>
      <c r="CE127" s="311"/>
      <c r="CF127" s="311"/>
      <c r="CG127" s="311"/>
      <c r="CH127" s="311"/>
      <c r="CI127" s="311"/>
      <c r="CJ127" s="311"/>
      <c r="CK127" s="311"/>
      <c r="CL127" s="311"/>
      <c r="CM127" s="311"/>
      <c r="CN127" s="311"/>
      <c r="CO127" s="311"/>
      <c r="CP127" s="311"/>
      <c r="CQ127" s="311"/>
      <c r="CR127" s="311"/>
      <c r="CS127" s="311"/>
      <c r="CT127" s="311"/>
      <c r="CU127" s="311"/>
      <c r="CV127" s="311"/>
      <c r="CW127" s="311"/>
      <c r="CX127" s="311"/>
      <c r="CY127" s="311"/>
      <c r="CZ127" s="311"/>
      <c r="DA127" s="311"/>
      <c r="DB127" s="311"/>
      <c r="DC127" s="311"/>
      <c r="DD127" s="311"/>
      <c r="DE127" s="311"/>
      <c r="DF127" s="311"/>
      <c r="DG127" s="311"/>
      <c r="DH127" s="311"/>
      <c r="DI127" s="311"/>
      <c r="DJ127" s="311"/>
      <c r="DK127" s="311"/>
      <c r="DL127" s="311"/>
      <c r="DM127" s="311"/>
      <c r="DN127" s="311"/>
      <c r="DO127" s="311"/>
      <c r="DP127" s="311"/>
      <c r="DQ127" s="311"/>
      <c r="DR127" s="311"/>
      <c r="DS127" s="311"/>
      <c r="DT127" s="311"/>
      <c r="DU127" s="311"/>
      <c r="DV127" s="311"/>
      <c r="DW127" s="311"/>
      <c r="DX127" s="311"/>
      <c r="DY127" s="311"/>
      <c r="DZ127" s="311"/>
      <c r="EA127" s="311"/>
      <c r="EB127" s="311"/>
      <c r="EC127" s="311"/>
      <c r="ED127" s="311"/>
      <c r="EE127" s="311"/>
      <c r="EF127" s="311"/>
      <c r="EG127" s="311"/>
      <c r="EH127" s="311"/>
      <c r="EI127" s="311"/>
      <c r="EJ127" s="311"/>
      <c r="EK127" s="311"/>
      <c r="EL127" s="311"/>
      <c r="EM127" s="311"/>
      <c r="EN127" s="311"/>
      <c r="EO127" s="311"/>
      <c r="EP127" s="311"/>
      <c r="EQ127" s="311"/>
      <c r="ER127" s="311"/>
      <c r="ES127" s="311"/>
      <c r="ET127" s="311"/>
      <c r="EU127" s="311"/>
      <c r="EV127" s="311"/>
      <c r="EW127" s="311"/>
      <c r="EX127" s="311"/>
      <c r="EY127" s="311"/>
      <c r="EZ127" s="311"/>
      <c r="FA127" s="311"/>
      <c r="FB127" s="311"/>
      <c r="FC127" s="311"/>
      <c r="FD127" s="311"/>
      <c r="FE127" s="311"/>
      <c r="FF127" s="311"/>
      <c r="FG127" s="311"/>
      <c r="FH127" s="311"/>
      <c r="FI127" s="311"/>
      <c r="FJ127" s="311"/>
      <c r="FK127" s="311"/>
      <c r="FL127" s="311"/>
      <c r="FM127" s="311"/>
      <c r="FN127" s="311"/>
      <c r="FO127" s="311"/>
      <c r="FP127" s="311"/>
      <c r="FQ127" s="311"/>
      <c r="FR127" s="311"/>
      <c r="FS127" s="311"/>
      <c r="FT127" s="311"/>
      <c r="FU127" s="311"/>
      <c r="FV127" s="311"/>
      <c r="FW127" s="311"/>
      <c r="FX127" s="311"/>
      <c r="FY127" s="311"/>
      <c r="FZ127" s="311"/>
      <c r="GA127" s="311"/>
      <c r="GB127" s="311"/>
      <c r="GC127" s="311"/>
      <c r="GD127" s="311"/>
      <c r="GE127" s="311"/>
      <c r="GF127" s="311"/>
      <c r="GG127" s="311"/>
      <c r="GH127" s="311"/>
      <c r="GI127" s="311"/>
      <c r="GJ127" s="311"/>
      <c r="GK127" s="311"/>
      <c r="GL127" s="311"/>
      <c r="GM127" s="311"/>
      <c r="GN127" s="311"/>
      <c r="GO127" s="311"/>
      <c r="GP127" s="311"/>
      <c r="GQ127" s="311"/>
      <c r="GR127" s="311"/>
      <c r="GS127" s="311"/>
      <c r="GT127" s="311"/>
      <c r="GU127" s="311"/>
      <c r="GV127" s="311"/>
      <c r="GW127" s="311"/>
      <c r="GX127" s="311"/>
      <c r="GY127" s="311"/>
      <c r="GZ127" s="311"/>
      <c r="HA127" s="311"/>
      <c r="HB127" s="311"/>
      <c r="HC127" s="311"/>
      <c r="HD127" s="311"/>
      <c r="HE127" s="311"/>
      <c r="HF127" s="311"/>
      <c r="HG127" s="311"/>
      <c r="HH127" s="311"/>
      <c r="HI127" s="311"/>
      <c r="HJ127" s="311"/>
      <c r="HK127" s="311"/>
      <c r="HL127" s="311"/>
      <c r="HM127" s="311"/>
      <c r="HN127" s="311"/>
      <c r="HO127" s="311"/>
      <c r="HP127" s="311"/>
      <c r="HQ127" s="311"/>
      <c r="HR127" s="311"/>
      <c r="HS127" s="311"/>
      <c r="HT127" s="311"/>
      <c r="HU127" s="311"/>
      <c r="HV127" s="311"/>
      <c r="HW127" s="311"/>
      <c r="HX127" s="311"/>
      <c r="HY127" s="311"/>
      <c r="HZ127" s="311"/>
      <c r="IA127" s="311"/>
      <c r="IB127" s="311"/>
      <c r="IC127" s="311"/>
      <c r="ID127" s="311"/>
      <c r="IE127" s="311"/>
      <c r="IF127" s="311"/>
      <c r="IG127" s="311"/>
      <c r="IH127" s="311"/>
      <c r="II127" s="311"/>
      <c r="IJ127" s="311"/>
      <c r="IK127" s="311"/>
      <c r="IL127" s="311"/>
      <c r="IM127" s="311"/>
      <c r="IN127" s="311"/>
      <c r="IO127" s="311"/>
      <c r="IP127" s="311"/>
      <c r="IQ127" s="311"/>
      <c r="IR127" s="311"/>
      <c r="IS127" s="311"/>
      <c r="IT127" s="311"/>
      <c r="IU127" s="311"/>
      <c r="IV127" s="311"/>
    </row>
    <row r="128" spans="1:256" s="324" customFormat="1" x14ac:dyDescent="0.25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1"/>
      <c r="AS128" s="311"/>
      <c r="AT128" s="311"/>
      <c r="AU128" s="311"/>
      <c r="AV128" s="311"/>
      <c r="AW128" s="311"/>
      <c r="AX128" s="311"/>
      <c r="AY128" s="311"/>
      <c r="AZ128" s="311"/>
      <c r="BA128" s="311"/>
      <c r="BB128" s="311"/>
      <c r="BC128" s="311"/>
      <c r="BD128" s="311"/>
      <c r="BE128" s="311"/>
      <c r="BF128" s="311"/>
      <c r="BG128" s="311"/>
      <c r="BH128" s="311"/>
      <c r="BI128" s="311"/>
      <c r="BJ128" s="311"/>
      <c r="BK128" s="311"/>
      <c r="BL128" s="311"/>
      <c r="BM128" s="311"/>
      <c r="BN128" s="311"/>
      <c r="BO128" s="311"/>
      <c r="BP128" s="311"/>
      <c r="BQ128" s="311"/>
      <c r="BR128" s="311"/>
      <c r="BS128" s="311"/>
      <c r="BT128" s="311"/>
      <c r="BU128" s="311"/>
      <c r="BV128" s="311"/>
      <c r="BW128" s="311"/>
      <c r="BX128" s="311"/>
      <c r="BY128" s="311"/>
      <c r="BZ128" s="311"/>
      <c r="CA128" s="311"/>
      <c r="CB128" s="311"/>
      <c r="CC128" s="311"/>
      <c r="CD128" s="311"/>
      <c r="CE128" s="311"/>
      <c r="CF128" s="311"/>
      <c r="CG128" s="311"/>
      <c r="CH128" s="311"/>
      <c r="CI128" s="311"/>
      <c r="CJ128" s="311"/>
      <c r="CK128" s="311"/>
      <c r="CL128" s="311"/>
      <c r="CM128" s="311"/>
      <c r="CN128" s="311"/>
      <c r="CO128" s="311"/>
      <c r="CP128" s="311"/>
      <c r="CQ128" s="311"/>
      <c r="CR128" s="311"/>
      <c r="CS128" s="311"/>
      <c r="CT128" s="311"/>
      <c r="CU128" s="311"/>
      <c r="CV128" s="311"/>
      <c r="CW128" s="311"/>
      <c r="CX128" s="311"/>
      <c r="CY128" s="311"/>
      <c r="CZ128" s="311"/>
      <c r="DA128" s="311"/>
      <c r="DB128" s="311"/>
      <c r="DC128" s="311"/>
      <c r="DD128" s="311"/>
      <c r="DE128" s="311"/>
      <c r="DF128" s="311"/>
      <c r="DG128" s="311"/>
      <c r="DH128" s="311"/>
      <c r="DI128" s="311"/>
      <c r="DJ128" s="311"/>
      <c r="DK128" s="311"/>
      <c r="DL128" s="311"/>
      <c r="DM128" s="311"/>
      <c r="DN128" s="311"/>
      <c r="DO128" s="311"/>
      <c r="DP128" s="311"/>
      <c r="DQ128" s="311"/>
      <c r="DR128" s="311"/>
      <c r="DS128" s="311"/>
      <c r="DT128" s="311"/>
      <c r="DU128" s="311"/>
      <c r="DV128" s="311"/>
      <c r="DW128" s="311"/>
      <c r="DX128" s="311"/>
      <c r="DY128" s="311"/>
      <c r="DZ128" s="311"/>
      <c r="EA128" s="311"/>
      <c r="EB128" s="311"/>
      <c r="EC128" s="311"/>
      <c r="ED128" s="311"/>
      <c r="EE128" s="311"/>
      <c r="EF128" s="311"/>
      <c r="EG128" s="311"/>
      <c r="EH128" s="311"/>
      <c r="EI128" s="311"/>
      <c r="EJ128" s="311"/>
      <c r="EK128" s="311"/>
      <c r="EL128" s="311"/>
      <c r="EM128" s="311"/>
      <c r="EN128" s="311"/>
      <c r="EO128" s="311"/>
      <c r="EP128" s="311"/>
      <c r="EQ128" s="311"/>
      <c r="ER128" s="311"/>
      <c r="ES128" s="311"/>
      <c r="ET128" s="311"/>
      <c r="EU128" s="311"/>
      <c r="EV128" s="311"/>
      <c r="EW128" s="311"/>
      <c r="EX128" s="311"/>
      <c r="EY128" s="311"/>
      <c r="EZ128" s="311"/>
      <c r="FA128" s="311"/>
      <c r="FB128" s="311"/>
      <c r="FC128" s="311"/>
      <c r="FD128" s="311"/>
      <c r="FE128" s="311"/>
      <c r="FF128" s="311"/>
      <c r="FG128" s="311"/>
      <c r="FH128" s="311"/>
      <c r="FI128" s="311"/>
      <c r="FJ128" s="311"/>
      <c r="FK128" s="311"/>
      <c r="FL128" s="311"/>
      <c r="FM128" s="311"/>
      <c r="FN128" s="311"/>
      <c r="FO128" s="311"/>
      <c r="FP128" s="311"/>
      <c r="FQ128" s="311"/>
      <c r="FR128" s="311"/>
      <c r="FS128" s="311"/>
      <c r="FT128" s="311"/>
      <c r="FU128" s="311"/>
      <c r="FV128" s="311"/>
      <c r="FW128" s="311"/>
      <c r="FX128" s="311"/>
      <c r="FY128" s="311"/>
      <c r="FZ128" s="311"/>
      <c r="GA128" s="311"/>
      <c r="GB128" s="311"/>
      <c r="GC128" s="311"/>
      <c r="GD128" s="311"/>
      <c r="GE128" s="311"/>
      <c r="GF128" s="311"/>
      <c r="GG128" s="311"/>
      <c r="GH128" s="311"/>
      <c r="GI128" s="311"/>
      <c r="GJ128" s="311"/>
      <c r="GK128" s="311"/>
      <c r="GL128" s="311"/>
      <c r="GM128" s="311"/>
      <c r="GN128" s="311"/>
      <c r="GO128" s="311"/>
      <c r="GP128" s="311"/>
      <c r="GQ128" s="311"/>
      <c r="GR128" s="311"/>
      <c r="GS128" s="311"/>
      <c r="GT128" s="311"/>
      <c r="GU128" s="311"/>
      <c r="GV128" s="311"/>
      <c r="GW128" s="311"/>
      <c r="GX128" s="311"/>
      <c r="GY128" s="311"/>
      <c r="GZ128" s="311"/>
      <c r="HA128" s="311"/>
      <c r="HB128" s="311"/>
      <c r="HC128" s="311"/>
      <c r="HD128" s="311"/>
      <c r="HE128" s="311"/>
      <c r="HF128" s="311"/>
      <c r="HG128" s="311"/>
      <c r="HH128" s="311"/>
      <c r="HI128" s="311"/>
      <c r="HJ128" s="311"/>
      <c r="HK128" s="311"/>
      <c r="HL128" s="311"/>
      <c r="HM128" s="311"/>
      <c r="HN128" s="311"/>
      <c r="HO128" s="311"/>
      <c r="HP128" s="311"/>
      <c r="HQ128" s="311"/>
      <c r="HR128" s="311"/>
      <c r="HS128" s="311"/>
      <c r="HT128" s="311"/>
      <c r="HU128" s="311"/>
      <c r="HV128" s="311"/>
      <c r="HW128" s="311"/>
      <c r="HX128" s="311"/>
      <c r="HY128" s="311"/>
      <c r="HZ128" s="311"/>
      <c r="IA128" s="311"/>
      <c r="IB128" s="311"/>
      <c r="IC128" s="311"/>
      <c r="ID128" s="311"/>
      <c r="IE128" s="311"/>
      <c r="IF128" s="311"/>
      <c r="IG128" s="311"/>
      <c r="IH128" s="311"/>
      <c r="II128" s="311"/>
      <c r="IJ128" s="311"/>
      <c r="IK128" s="311"/>
      <c r="IL128" s="311"/>
      <c r="IM128" s="311"/>
      <c r="IN128" s="311"/>
      <c r="IO128" s="311"/>
      <c r="IP128" s="311"/>
      <c r="IQ128" s="311"/>
      <c r="IR128" s="311"/>
      <c r="IS128" s="311"/>
      <c r="IT128" s="311"/>
      <c r="IU128" s="311"/>
      <c r="IV128" s="311"/>
    </row>
    <row r="129" spans="1:256" s="324" customFormat="1" x14ac:dyDescent="0.25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11"/>
      <c r="DL129" s="311"/>
      <c r="DM129" s="311"/>
      <c r="DN129" s="311"/>
      <c r="DO129" s="311"/>
      <c r="DP129" s="311"/>
      <c r="DQ129" s="311"/>
      <c r="DR129" s="311"/>
      <c r="DS129" s="311"/>
      <c r="DT129" s="311"/>
      <c r="DU129" s="311"/>
      <c r="DV129" s="311"/>
      <c r="DW129" s="311"/>
      <c r="DX129" s="311"/>
      <c r="DY129" s="311"/>
      <c r="DZ129" s="311"/>
      <c r="EA129" s="311"/>
      <c r="EB129" s="311"/>
      <c r="EC129" s="311"/>
      <c r="ED129" s="311"/>
      <c r="EE129" s="311"/>
      <c r="EF129" s="311"/>
      <c r="EG129" s="311"/>
      <c r="EH129" s="311"/>
      <c r="EI129" s="311"/>
      <c r="EJ129" s="311"/>
      <c r="EK129" s="311"/>
      <c r="EL129" s="311"/>
      <c r="EM129" s="311"/>
      <c r="EN129" s="311"/>
      <c r="EO129" s="311"/>
      <c r="EP129" s="311"/>
      <c r="EQ129" s="311"/>
      <c r="ER129" s="311"/>
      <c r="ES129" s="311"/>
      <c r="ET129" s="311"/>
      <c r="EU129" s="311"/>
      <c r="EV129" s="311"/>
      <c r="EW129" s="311"/>
      <c r="EX129" s="311"/>
      <c r="EY129" s="311"/>
      <c r="EZ129" s="311"/>
      <c r="FA129" s="311"/>
      <c r="FB129" s="311"/>
      <c r="FC129" s="311"/>
      <c r="FD129" s="311"/>
      <c r="FE129" s="311"/>
      <c r="FF129" s="311"/>
      <c r="FG129" s="311"/>
      <c r="FH129" s="311"/>
      <c r="FI129" s="311"/>
      <c r="FJ129" s="311"/>
      <c r="FK129" s="311"/>
      <c r="FL129" s="311"/>
      <c r="FM129" s="311"/>
      <c r="FN129" s="311"/>
      <c r="FO129" s="311"/>
      <c r="FP129" s="311"/>
      <c r="FQ129" s="311"/>
      <c r="FR129" s="311"/>
      <c r="FS129" s="311"/>
      <c r="FT129" s="311"/>
      <c r="FU129" s="311"/>
      <c r="FV129" s="311"/>
      <c r="FW129" s="311"/>
      <c r="FX129" s="311"/>
      <c r="FY129" s="311"/>
      <c r="FZ129" s="311"/>
      <c r="GA129" s="311"/>
      <c r="GB129" s="311"/>
      <c r="GC129" s="311"/>
      <c r="GD129" s="311"/>
      <c r="GE129" s="311"/>
      <c r="GF129" s="311"/>
      <c r="GG129" s="311"/>
      <c r="GH129" s="311"/>
      <c r="GI129" s="311"/>
      <c r="GJ129" s="311"/>
      <c r="GK129" s="311"/>
      <c r="GL129" s="311"/>
      <c r="GM129" s="311"/>
      <c r="GN129" s="311"/>
      <c r="GO129" s="311"/>
      <c r="GP129" s="311"/>
      <c r="GQ129" s="311"/>
      <c r="GR129" s="311"/>
      <c r="GS129" s="311"/>
      <c r="GT129" s="311"/>
      <c r="GU129" s="311"/>
      <c r="GV129" s="311"/>
      <c r="GW129" s="311"/>
      <c r="GX129" s="311"/>
      <c r="GY129" s="311"/>
      <c r="GZ129" s="311"/>
      <c r="HA129" s="311"/>
      <c r="HB129" s="311"/>
      <c r="HC129" s="311"/>
      <c r="HD129" s="311"/>
      <c r="HE129" s="311"/>
      <c r="HF129" s="311"/>
      <c r="HG129" s="311"/>
      <c r="HH129" s="311"/>
      <c r="HI129" s="311"/>
      <c r="HJ129" s="311"/>
      <c r="HK129" s="311"/>
      <c r="HL129" s="311"/>
      <c r="HM129" s="311"/>
      <c r="HN129" s="311"/>
      <c r="HO129" s="311"/>
      <c r="HP129" s="311"/>
      <c r="HQ129" s="311"/>
      <c r="HR129" s="311"/>
      <c r="HS129" s="311"/>
      <c r="HT129" s="311"/>
      <c r="HU129" s="311"/>
      <c r="HV129" s="311"/>
      <c r="HW129" s="311"/>
      <c r="HX129" s="311"/>
      <c r="HY129" s="311"/>
      <c r="HZ129" s="311"/>
      <c r="IA129" s="311"/>
      <c r="IB129" s="311"/>
      <c r="IC129" s="311"/>
      <c r="ID129" s="311"/>
      <c r="IE129" s="311"/>
      <c r="IF129" s="311"/>
      <c r="IG129" s="311"/>
      <c r="IH129" s="311"/>
      <c r="II129" s="311"/>
      <c r="IJ129" s="311"/>
      <c r="IK129" s="311"/>
      <c r="IL129" s="311"/>
      <c r="IM129" s="311"/>
      <c r="IN129" s="311"/>
      <c r="IO129" s="311"/>
      <c r="IP129" s="311"/>
      <c r="IQ129" s="311"/>
      <c r="IR129" s="311"/>
      <c r="IS129" s="311"/>
      <c r="IT129" s="311"/>
      <c r="IU129" s="311"/>
      <c r="IV129" s="311"/>
    </row>
    <row r="130" spans="1:256" s="324" customFormat="1" x14ac:dyDescent="0.25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11"/>
      <c r="DL130" s="311"/>
      <c r="DM130" s="311"/>
      <c r="DN130" s="311"/>
      <c r="DO130" s="311"/>
      <c r="DP130" s="311"/>
      <c r="DQ130" s="311"/>
      <c r="DR130" s="311"/>
      <c r="DS130" s="311"/>
      <c r="DT130" s="311"/>
      <c r="DU130" s="311"/>
      <c r="DV130" s="311"/>
      <c r="DW130" s="311"/>
      <c r="DX130" s="311"/>
      <c r="DY130" s="311"/>
      <c r="DZ130" s="311"/>
      <c r="EA130" s="311"/>
      <c r="EB130" s="311"/>
      <c r="EC130" s="311"/>
      <c r="ED130" s="311"/>
      <c r="EE130" s="311"/>
      <c r="EF130" s="311"/>
      <c r="EG130" s="311"/>
      <c r="EH130" s="311"/>
      <c r="EI130" s="311"/>
      <c r="EJ130" s="311"/>
      <c r="EK130" s="311"/>
      <c r="EL130" s="311"/>
      <c r="EM130" s="311"/>
      <c r="EN130" s="311"/>
      <c r="EO130" s="311"/>
      <c r="EP130" s="311"/>
      <c r="EQ130" s="311"/>
      <c r="ER130" s="311"/>
      <c r="ES130" s="311"/>
      <c r="ET130" s="311"/>
      <c r="EU130" s="311"/>
      <c r="EV130" s="311"/>
      <c r="EW130" s="311"/>
      <c r="EX130" s="311"/>
      <c r="EY130" s="311"/>
      <c r="EZ130" s="311"/>
      <c r="FA130" s="311"/>
      <c r="FB130" s="311"/>
      <c r="FC130" s="311"/>
      <c r="FD130" s="311"/>
      <c r="FE130" s="311"/>
      <c r="FF130" s="311"/>
      <c r="FG130" s="311"/>
      <c r="FH130" s="311"/>
      <c r="FI130" s="311"/>
      <c r="FJ130" s="311"/>
      <c r="FK130" s="311"/>
      <c r="FL130" s="311"/>
      <c r="FM130" s="311"/>
      <c r="FN130" s="311"/>
      <c r="FO130" s="311"/>
      <c r="FP130" s="311"/>
      <c r="FQ130" s="311"/>
      <c r="FR130" s="311"/>
      <c r="FS130" s="311"/>
      <c r="FT130" s="311"/>
      <c r="FU130" s="311"/>
      <c r="FV130" s="311"/>
      <c r="FW130" s="311"/>
      <c r="FX130" s="311"/>
      <c r="FY130" s="311"/>
      <c r="FZ130" s="311"/>
      <c r="GA130" s="311"/>
      <c r="GB130" s="311"/>
      <c r="GC130" s="311"/>
      <c r="GD130" s="311"/>
      <c r="GE130" s="311"/>
      <c r="GF130" s="311"/>
      <c r="GG130" s="311"/>
      <c r="GH130" s="311"/>
      <c r="GI130" s="311"/>
      <c r="GJ130" s="311"/>
      <c r="GK130" s="311"/>
      <c r="GL130" s="311"/>
      <c r="GM130" s="311"/>
      <c r="GN130" s="311"/>
      <c r="GO130" s="311"/>
      <c r="GP130" s="311"/>
      <c r="GQ130" s="311"/>
      <c r="GR130" s="311"/>
      <c r="GS130" s="311"/>
      <c r="GT130" s="311"/>
      <c r="GU130" s="311"/>
      <c r="GV130" s="311"/>
      <c r="GW130" s="311"/>
      <c r="GX130" s="311"/>
      <c r="GY130" s="311"/>
      <c r="GZ130" s="311"/>
      <c r="HA130" s="311"/>
      <c r="HB130" s="311"/>
      <c r="HC130" s="311"/>
      <c r="HD130" s="311"/>
      <c r="HE130" s="311"/>
      <c r="HF130" s="311"/>
      <c r="HG130" s="311"/>
      <c r="HH130" s="311"/>
      <c r="HI130" s="311"/>
      <c r="HJ130" s="311"/>
      <c r="HK130" s="311"/>
      <c r="HL130" s="311"/>
      <c r="HM130" s="311"/>
      <c r="HN130" s="311"/>
      <c r="HO130" s="311"/>
      <c r="HP130" s="311"/>
      <c r="HQ130" s="311"/>
      <c r="HR130" s="311"/>
      <c r="HS130" s="311"/>
      <c r="HT130" s="311"/>
      <c r="HU130" s="311"/>
      <c r="HV130" s="311"/>
      <c r="HW130" s="311"/>
      <c r="HX130" s="311"/>
      <c r="HY130" s="311"/>
      <c r="HZ130" s="311"/>
      <c r="IA130" s="311"/>
      <c r="IB130" s="311"/>
      <c r="IC130" s="311"/>
      <c r="ID130" s="311"/>
      <c r="IE130" s="311"/>
      <c r="IF130" s="311"/>
      <c r="IG130" s="311"/>
      <c r="IH130" s="311"/>
      <c r="II130" s="311"/>
      <c r="IJ130" s="311"/>
      <c r="IK130" s="311"/>
      <c r="IL130" s="311"/>
      <c r="IM130" s="311"/>
      <c r="IN130" s="311"/>
      <c r="IO130" s="311"/>
      <c r="IP130" s="311"/>
      <c r="IQ130" s="311"/>
      <c r="IR130" s="311"/>
      <c r="IS130" s="311"/>
      <c r="IT130" s="311"/>
      <c r="IU130" s="311"/>
      <c r="IV130" s="311"/>
    </row>
    <row r="131" spans="1:256" s="324" customFormat="1" x14ac:dyDescent="0.25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1"/>
      <c r="AZ131" s="311"/>
      <c r="BA131" s="311"/>
      <c r="BB131" s="311"/>
      <c r="BC131" s="311"/>
      <c r="BD131" s="311"/>
      <c r="BE131" s="311"/>
      <c r="BF131" s="311"/>
      <c r="BG131" s="311"/>
      <c r="BH131" s="311"/>
      <c r="BI131" s="311"/>
      <c r="BJ131" s="311"/>
      <c r="BK131" s="311"/>
      <c r="BL131" s="311"/>
      <c r="BM131" s="311"/>
      <c r="BN131" s="311"/>
      <c r="BO131" s="311"/>
      <c r="BP131" s="311"/>
      <c r="BQ131" s="311"/>
      <c r="BR131" s="311"/>
      <c r="BS131" s="311"/>
      <c r="BT131" s="311"/>
      <c r="BU131" s="311"/>
      <c r="BV131" s="311"/>
      <c r="BW131" s="311"/>
      <c r="BX131" s="311"/>
      <c r="BY131" s="311"/>
      <c r="BZ131" s="311"/>
      <c r="CA131" s="311"/>
      <c r="CB131" s="311"/>
      <c r="CC131" s="311"/>
      <c r="CD131" s="311"/>
      <c r="CE131" s="311"/>
      <c r="CF131" s="311"/>
      <c r="CG131" s="311"/>
      <c r="CH131" s="311"/>
      <c r="CI131" s="311"/>
      <c r="CJ131" s="311"/>
      <c r="CK131" s="311"/>
      <c r="CL131" s="311"/>
      <c r="CM131" s="311"/>
      <c r="CN131" s="311"/>
      <c r="CO131" s="311"/>
      <c r="CP131" s="311"/>
      <c r="CQ131" s="311"/>
      <c r="CR131" s="311"/>
      <c r="CS131" s="311"/>
      <c r="CT131" s="311"/>
      <c r="CU131" s="311"/>
      <c r="CV131" s="311"/>
      <c r="CW131" s="311"/>
      <c r="CX131" s="311"/>
      <c r="CY131" s="311"/>
      <c r="CZ131" s="311"/>
      <c r="DA131" s="311"/>
      <c r="DB131" s="311"/>
      <c r="DC131" s="311"/>
      <c r="DD131" s="311"/>
      <c r="DE131" s="311"/>
      <c r="DF131" s="311"/>
      <c r="DG131" s="311"/>
      <c r="DH131" s="311"/>
      <c r="DI131" s="311"/>
      <c r="DJ131" s="311"/>
      <c r="DK131" s="311"/>
      <c r="DL131" s="311"/>
      <c r="DM131" s="311"/>
      <c r="DN131" s="311"/>
      <c r="DO131" s="311"/>
      <c r="DP131" s="311"/>
      <c r="DQ131" s="311"/>
      <c r="DR131" s="311"/>
      <c r="DS131" s="311"/>
      <c r="DT131" s="311"/>
      <c r="DU131" s="311"/>
      <c r="DV131" s="311"/>
      <c r="DW131" s="311"/>
      <c r="DX131" s="311"/>
      <c r="DY131" s="311"/>
      <c r="DZ131" s="311"/>
      <c r="EA131" s="311"/>
      <c r="EB131" s="311"/>
      <c r="EC131" s="311"/>
      <c r="ED131" s="311"/>
      <c r="EE131" s="311"/>
      <c r="EF131" s="311"/>
      <c r="EG131" s="311"/>
      <c r="EH131" s="311"/>
      <c r="EI131" s="311"/>
      <c r="EJ131" s="311"/>
      <c r="EK131" s="311"/>
      <c r="EL131" s="311"/>
      <c r="EM131" s="311"/>
      <c r="EN131" s="311"/>
      <c r="EO131" s="311"/>
      <c r="EP131" s="311"/>
      <c r="EQ131" s="311"/>
      <c r="ER131" s="311"/>
      <c r="ES131" s="311"/>
      <c r="ET131" s="311"/>
      <c r="EU131" s="311"/>
      <c r="EV131" s="311"/>
      <c r="EW131" s="311"/>
      <c r="EX131" s="311"/>
      <c r="EY131" s="311"/>
      <c r="EZ131" s="311"/>
      <c r="FA131" s="311"/>
      <c r="FB131" s="311"/>
      <c r="FC131" s="311"/>
      <c r="FD131" s="311"/>
      <c r="FE131" s="311"/>
      <c r="FF131" s="311"/>
      <c r="FG131" s="311"/>
      <c r="FH131" s="311"/>
      <c r="FI131" s="311"/>
      <c r="FJ131" s="311"/>
      <c r="FK131" s="311"/>
      <c r="FL131" s="311"/>
      <c r="FM131" s="311"/>
      <c r="FN131" s="311"/>
      <c r="FO131" s="311"/>
      <c r="FP131" s="311"/>
      <c r="FQ131" s="311"/>
      <c r="FR131" s="311"/>
      <c r="FS131" s="311"/>
      <c r="FT131" s="311"/>
      <c r="FU131" s="311"/>
      <c r="FV131" s="311"/>
      <c r="FW131" s="311"/>
      <c r="FX131" s="311"/>
      <c r="FY131" s="311"/>
      <c r="FZ131" s="311"/>
      <c r="GA131" s="311"/>
      <c r="GB131" s="311"/>
      <c r="GC131" s="311"/>
      <c r="GD131" s="311"/>
      <c r="GE131" s="311"/>
      <c r="GF131" s="311"/>
      <c r="GG131" s="311"/>
      <c r="GH131" s="311"/>
      <c r="GI131" s="311"/>
      <c r="GJ131" s="311"/>
      <c r="GK131" s="311"/>
      <c r="GL131" s="311"/>
      <c r="GM131" s="311"/>
      <c r="GN131" s="311"/>
      <c r="GO131" s="311"/>
      <c r="GP131" s="311"/>
      <c r="GQ131" s="311"/>
      <c r="GR131" s="311"/>
      <c r="GS131" s="311"/>
      <c r="GT131" s="311"/>
      <c r="GU131" s="311"/>
      <c r="GV131" s="311"/>
      <c r="GW131" s="311"/>
      <c r="GX131" s="311"/>
      <c r="GY131" s="311"/>
      <c r="GZ131" s="311"/>
      <c r="HA131" s="311"/>
      <c r="HB131" s="311"/>
      <c r="HC131" s="311"/>
      <c r="HD131" s="311"/>
      <c r="HE131" s="311"/>
      <c r="HF131" s="311"/>
      <c r="HG131" s="311"/>
      <c r="HH131" s="311"/>
      <c r="HI131" s="311"/>
      <c r="HJ131" s="311"/>
      <c r="HK131" s="311"/>
      <c r="HL131" s="311"/>
      <c r="HM131" s="311"/>
      <c r="HN131" s="311"/>
      <c r="HO131" s="311"/>
      <c r="HP131" s="311"/>
      <c r="HQ131" s="311"/>
      <c r="HR131" s="311"/>
      <c r="HS131" s="311"/>
      <c r="HT131" s="311"/>
      <c r="HU131" s="311"/>
      <c r="HV131" s="311"/>
      <c r="HW131" s="311"/>
      <c r="HX131" s="311"/>
      <c r="HY131" s="311"/>
      <c r="HZ131" s="311"/>
      <c r="IA131" s="311"/>
      <c r="IB131" s="311"/>
      <c r="IC131" s="311"/>
      <c r="ID131" s="311"/>
      <c r="IE131" s="311"/>
      <c r="IF131" s="311"/>
      <c r="IG131" s="311"/>
      <c r="IH131" s="311"/>
      <c r="II131" s="311"/>
      <c r="IJ131" s="311"/>
      <c r="IK131" s="311"/>
      <c r="IL131" s="311"/>
      <c r="IM131" s="311"/>
      <c r="IN131" s="311"/>
      <c r="IO131" s="311"/>
      <c r="IP131" s="311"/>
      <c r="IQ131" s="311"/>
      <c r="IR131" s="311"/>
      <c r="IS131" s="311"/>
      <c r="IT131" s="311"/>
      <c r="IU131" s="311"/>
      <c r="IV131" s="311"/>
    </row>
  </sheetData>
  <sheetProtection algorithmName="SHA-512" hashValue="JJZsF/Rzu4/SrkirCrLV55TtR1edlI5ZEH2YqHx1qk6EOKYDZJZwRW+9TZ/wT5xuHQ4/zg2wIo1JEFQ+43uJIw==" saltValue="40nqpr6dV2PvM/Fvg2agJw==" spinCount="100000" sheet="1" objects="1" scenarios="1" sort="0" autoFilter="0" pivotTables="0"/>
  <mergeCells count="4">
    <mergeCell ref="A3:D3"/>
    <mergeCell ref="A4:D4"/>
    <mergeCell ref="A14:C14"/>
    <mergeCell ref="A15:C15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8"/>
  <sheetViews>
    <sheetView topLeftCell="A19" zoomScale="80" zoomScaleNormal="80" workbookViewId="0">
      <selection activeCell="D12" sqref="D12"/>
    </sheetView>
  </sheetViews>
  <sheetFormatPr defaultRowHeight="14.5" x14ac:dyDescent="0.35"/>
  <cols>
    <col min="1" max="1" width="6.54296875" customWidth="1"/>
    <col min="2" max="2" width="25.81640625" bestFit="1" customWidth="1"/>
    <col min="3" max="3" width="22.26953125" customWidth="1"/>
    <col min="4" max="4" width="20.81640625" customWidth="1"/>
    <col min="5" max="6" width="15.26953125" customWidth="1"/>
    <col min="7" max="8" width="14.7265625" customWidth="1"/>
    <col min="9" max="9" width="16.7265625" customWidth="1"/>
    <col min="10" max="10" width="17.81640625" customWidth="1"/>
  </cols>
  <sheetData>
    <row r="1" spans="1:10" ht="15.5" x14ac:dyDescent="0.35">
      <c r="A1" s="1" t="s">
        <v>760</v>
      </c>
      <c r="B1" s="3"/>
      <c r="C1" s="3"/>
      <c r="D1" s="3"/>
      <c r="E1" s="3"/>
      <c r="F1" s="3"/>
      <c r="G1" s="3"/>
      <c r="H1" s="3"/>
      <c r="I1" s="3"/>
      <c r="J1" s="3"/>
    </row>
    <row r="2" spans="1:10" ht="15.5" x14ac:dyDescent="0.3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15.5" x14ac:dyDescent="0.35">
      <c r="A3" s="1615" t="s">
        <v>761</v>
      </c>
      <c r="B3" s="1615"/>
      <c r="C3" s="1615"/>
      <c r="D3" s="1615"/>
      <c r="E3" s="1615"/>
      <c r="F3" s="1615"/>
      <c r="G3" s="1615"/>
      <c r="H3" s="1615"/>
      <c r="I3" s="1615"/>
      <c r="J3" s="1615"/>
    </row>
    <row r="4" spans="1:10" ht="15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</row>
    <row r="5" spans="1:10" ht="15.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</row>
    <row r="6" spans="1:10" ht="16" thickBot="1" x14ac:dyDescent="0.4">
      <c r="A6" s="49"/>
      <c r="B6" s="49"/>
      <c r="C6" s="49"/>
      <c r="D6" s="49"/>
      <c r="E6" s="49"/>
      <c r="F6" s="49"/>
      <c r="G6" s="49"/>
      <c r="H6" s="49"/>
      <c r="I6" s="49"/>
      <c r="J6" s="352"/>
    </row>
    <row r="7" spans="1:10" ht="15.5" x14ac:dyDescent="0.35">
      <c r="A7" s="1618" t="s">
        <v>5</v>
      </c>
      <c r="B7" s="1657" t="s">
        <v>6</v>
      </c>
      <c r="C7" s="1543"/>
      <c r="D7" s="1618" t="s">
        <v>61</v>
      </c>
      <c r="E7" s="1660" t="s">
        <v>763</v>
      </c>
      <c r="F7" s="1661"/>
      <c r="G7" s="1661"/>
      <c r="H7" s="1661"/>
      <c r="I7" s="1662"/>
      <c r="J7" s="1611" t="s">
        <v>764</v>
      </c>
    </row>
    <row r="8" spans="1:10" ht="15.5" x14ac:dyDescent="0.35">
      <c r="A8" s="1596"/>
      <c r="B8" s="1658"/>
      <c r="C8" s="1544" t="s">
        <v>1595</v>
      </c>
      <c r="D8" s="1596"/>
      <c r="E8" s="1619" t="s">
        <v>765</v>
      </c>
      <c r="F8" s="1621"/>
      <c r="G8" s="1619" t="s">
        <v>766</v>
      </c>
      <c r="H8" s="1621"/>
      <c r="I8" s="1603" t="s">
        <v>8</v>
      </c>
      <c r="J8" s="1601"/>
    </row>
    <row r="9" spans="1:10" ht="15.5" x14ac:dyDescent="0.35">
      <c r="A9" s="1597"/>
      <c r="B9" s="1659"/>
      <c r="C9" s="1545" t="s">
        <v>6</v>
      </c>
      <c r="D9" s="1597"/>
      <c r="E9" s="246" t="s">
        <v>8</v>
      </c>
      <c r="F9" s="32" t="s">
        <v>65</v>
      </c>
      <c r="G9" s="377" t="s">
        <v>8</v>
      </c>
      <c r="H9" s="32" t="s">
        <v>65</v>
      </c>
      <c r="I9" s="1597"/>
      <c r="J9" s="1602"/>
    </row>
    <row r="10" spans="1:10" x14ac:dyDescent="0.35">
      <c r="A10" s="378">
        <v>1</v>
      </c>
      <c r="B10" s="379">
        <v>2</v>
      </c>
      <c r="C10" s="1114"/>
      <c r="D10" s="1038">
        <v>3</v>
      </c>
      <c r="E10" s="379">
        <v>4</v>
      </c>
      <c r="F10" s="378">
        <v>5</v>
      </c>
      <c r="G10" s="379">
        <v>6</v>
      </c>
      <c r="H10" s="378">
        <v>7</v>
      </c>
      <c r="I10" s="379">
        <v>12</v>
      </c>
      <c r="J10" s="379">
        <v>15</v>
      </c>
    </row>
    <row r="11" spans="1:10" ht="15.5" x14ac:dyDescent="0.35">
      <c r="A11" s="33">
        <v>1</v>
      </c>
      <c r="B11" s="254" t="s">
        <v>767</v>
      </c>
      <c r="C11" s="1570" t="s">
        <v>1597</v>
      </c>
      <c r="D11" s="1039" t="s">
        <v>767</v>
      </c>
      <c r="E11" s="380">
        <v>8</v>
      </c>
      <c r="F11" s="19">
        <f t="shared" ref="F11:F31" si="0">E11/$I11*100</f>
        <v>100</v>
      </c>
      <c r="G11" s="380">
        <v>0</v>
      </c>
      <c r="H11" s="19">
        <f t="shared" ref="H11:H31" si="1">G11/$I11*100</f>
        <v>0</v>
      </c>
      <c r="I11" s="380">
        <f>SUM(E11,G11)</f>
        <v>8</v>
      </c>
      <c r="J11" s="380">
        <v>8</v>
      </c>
    </row>
    <row r="12" spans="1:10" ht="15.5" x14ac:dyDescent="0.35">
      <c r="A12" s="16">
        <v>2</v>
      </c>
      <c r="B12" s="254" t="s">
        <v>768</v>
      </c>
      <c r="C12" s="1571" t="s">
        <v>1596</v>
      </c>
      <c r="D12" s="1040" t="s">
        <v>769</v>
      </c>
      <c r="E12" s="380">
        <v>12</v>
      </c>
      <c r="F12" s="19">
        <f t="shared" si="0"/>
        <v>100</v>
      </c>
      <c r="G12" s="380">
        <v>0</v>
      </c>
      <c r="H12" s="19">
        <f t="shared" si="1"/>
        <v>0</v>
      </c>
      <c r="I12" s="380">
        <f t="shared" ref="I12:I30" si="2">SUM(E12,G12)</f>
        <v>12</v>
      </c>
      <c r="J12" s="380">
        <v>12</v>
      </c>
    </row>
    <row r="13" spans="1:10" ht="15.5" x14ac:dyDescent="0.35">
      <c r="A13" s="16">
        <v>3</v>
      </c>
      <c r="B13" s="254" t="s">
        <v>770</v>
      </c>
      <c r="C13" s="1571" t="s">
        <v>1599</v>
      </c>
      <c r="D13" s="1040" t="s">
        <v>770</v>
      </c>
      <c r="E13" s="380">
        <v>6</v>
      </c>
      <c r="F13" s="19">
        <f t="shared" si="0"/>
        <v>100</v>
      </c>
      <c r="G13" s="380">
        <v>0</v>
      </c>
      <c r="H13" s="19">
        <f t="shared" si="1"/>
        <v>0</v>
      </c>
      <c r="I13" s="380">
        <f t="shared" si="2"/>
        <v>6</v>
      </c>
      <c r="J13" s="380">
        <v>6</v>
      </c>
    </row>
    <row r="14" spans="1:10" ht="15.5" x14ac:dyDescent="0.35">
      <c r="A14" s="16">
        <v>4</v>
      </c>
      <c r="B14" s="254" t="s">
        <v>771</v>
      </c>
      <c r="C14" s="1571" t="s">
        <v>1601</v>
      </c>
      <c r="D14" s="1040" t="s">
        <v>771</v>
      </c>
      <c r="E14" s="380">
        <v>6</v>
      </c>
      <c r="F14" s="19">
        <f t="shared" si="0"/>
        <v>100</v>
      </c>
      <c r="G14" s="380">
        <v>0</v>
      </c>
      <c r="H14" s="19">
        <f t="shared" si="1"/>
        <v>0</v>
      </c>
      <c r="I14" s="380">
        <f t="shared" si="2"/>
        <v>6</v>
      </c>
      <c r="J14" s="380">
        <v>6</v>
      </c>
    </row>
    <row r="15" spans="1:10" ht="15.5" x14ac:dyDescent="0.35">
      <c r="A15" s="16">
        <v>5</v>
      </c>
      <c r="B15" s="254" t="s">
        <v>772</v>
      </c>
      <c r="C15" s="1571" t="s">
        <v>1598</v>
      </c>
      <c r="D15" s="1040" t="s">
        <v>772</v>
      </c>
      <c r="E15" s="380">
        <v>7</v>
      </c>
      <c r="F15" s="19">
        <f t="shared" si="0"/>
        <v>100</v>
      </c>
      <c r="G15" s="380">
        <v>0</v>
      </c>
      <c r="H15" s="19">
        <f t="shared" si="1"/>
        <v>0</v>
      </c>
      <c r="I15" s="380">
        <f t="shared" si="2"/>
        <v>7</v>
      </c>
      <c r="J15" s="380">
        <v>7</v>
      </c>
    </row>
    <row r="16" spans="1:10" ht="15.5" x14ac:dyDescent="0.35">
      <c r="A16" s="16">
        <v>6</v>
      </c>
      <c r="B16" s="254" t="s">
        <v>773</v>
      </c>
      <c r="C16" s="1571" t="s">
        <v>1600</v>
      </c>
      <c r="D16" s="1040" t="s">
        <v>773</v>
      </c>
      <c r="E16" s="380">
        <v>5</v>
      </c>
      <c r="F16" s="19">
        <f t="shared" si="0"/>
        <v>100</v>
      </c>
      <c r="G16" s="380">
        <v>0</v>
      </c>
      <c r="H16" s="19">
        <f t="shared" si="1"/>
        <v>0</v>
      </c>
      <c r="I16" s="380">
        <f t="shared" si="2"/>
        <v>5</v>
      </c>
      <c r="J16" s="380">
        <v>5</v>
      </c>
    </row>
    <row r="17" spans="1:10" ht="15.5" x14ac:dyDescent="0.35">
      <c r="A17" s="16">
        <v>7</v>
      </c>
      <c r="B17" s="254" t="s">
        <v>774</v>
      </c>
      <c r="C17" s="1571" t="s">
        <v>1603</v>
      </c>
      <c r="D17" s="1040" t="s">
        <v>775</v>
      </c>
      <c r="E17" s="380">
        <v>6</v>
      </c>
      <c r="F17" s="19">
        <f t="shared" si="0"/>
        <v>100</v>
      </c>
      <c r="G17" s="380">
        <v>0</v>
      </c>
      <c r="H17" s="19">
        <f t="shared" si="1"/>
        <v>0</v>
      </c>
      <c r="I17" s="380">
        <f t="shared" si="2"/>
        <v>6</v>
      </c>
      <c r="J17" s="380">
        <v>6</v>
      </c>
    </row>
    <row r="18" spans="1:10" ht="15.5" x14ac:dyDescent="0.35">
      <c r="A18" s="16">
        <v>8</v>
      </c>
      <c r="B18" s="254" t="s">
        <v>776</v>
      </c>
      <c r="C18" s="1571" t="s">
        <v>1602</v>
      </c>
      <c r="D18" s="1040" t="s">
        <v>777</v>
      </c>
      <c r="E18" s="380">
        <v>14</v>
      </c>
      <c r="F18" s="19">
        <f t="shared" si="0"/>
        <v>100</v>
      </c>
      <c r="G18" s="380">
        <v>0</v>
      </c>
      <c r="H18" s="19">
        <f t="shared" si="1"/>
        <v>0</v>
      </c>
      <c r="I18" s="380">
        <f t="shared" si="2"/>
        <v>14</v>
      </c>
      <c r="J18" s="380">
        <v>13</v>
      </c>
    </row>
    <row r="19" spans="1:10" ht="15.5" x14ac:dyDescent="0.35">
      <c r="A19" s="16">
        <v>9</v>
      </c>
      <c r="B19" s="254" t="s">
        <v>778</v>
      </c>
      <c r="C19" s="1571" t="s">
        <v>1606</v>
      </c>
      <c r="D19" s="1040" t="s">
        <v>779</v>
      </c>
      <c r="E19" s="380">
        <v>7</v>
      </c>
      <c r="F19" s="19">
        <f t="shared" si="0"/>
        <v>100</v>
      </c>
      <c r="G19" s="380">
        <v>0</v>
      </c>
      <c r="H19" s="19">
        <f t="shared" si="1"/>
        <v>0</v>
      </c>
      <c r="I19" s="380">
        <f t="shared" si="2"/>
        <v>7</v>
      </c>
      <c r="J19" s="380">
        <v>7</v>
      </c>
    </row>
    <row r="20" spans="1:10" ht="15.5" x14ac:dyDescent="0.35">
      <c r="A20" s="16">
        <v>10</v>
      </c>
      <c r="B20" s="254" t="s">
        <v>780</v>
      </c>
      <c r="C20" s="1571" t="s">
        <v>1604</v>
      </c>
      <c r="D20" s="1040" t="s">
        <v>780</v>
      </c>
      <c r="E20" s="380">
        <v>6</v>
      </c>
      <c r="F20" s="19">
        <f t="shared" si="0"/>
        <v>100</v>
      </c>
      <c r="G20" s="380">
        <v>0</v>
      </c>
      <c r="H20" s="19">
        <f t="shared" si="1"/>
        <v>0</v>
      </c>
      <c r="I20" s="380">
        <f t="shared" si="2"/>
        <v>6</v>
      </c>
      <c r="J20" s="380">
        <v>6</v>
      </c>
    </row>
    <row r="21" spans="1:10" ht="15.5" x14ac:dyDescent="0.35">
      <c r="A21" s="16">
        <v>11</v>
      </c>
      <c r="B21" s="254" t="s">
        <v>781</v>
      </c>
      <c r="C21" s="1571" t="s">
        <v>1607</v>
      </c>
      <c r="D21" s="1040" t="s">
        <v>781</v>
      </c>
      <c r="E21" s="380">
        <v>11</v>
      </c>
      <c r="F21" s="19">
        <f t="shared" si="0"/>
        <v>100</v>
      </c>
      <c r="G21" s="380">
        <v>0</v>
      </c>
      <c r="H21" s="19">
        <f t="shared" si="1"/>
        <v>0</v>
      </c>
      <c r="I21" s="380">
        <f t="shared" si="2"/>
        <v>11</v>
      </c>
      <c r="J21" s="380">
        <v>11</v>
      </c>
    </row>
    <row r="22" spans="1:10" ht="15.5" x14ac:dyDescent="0.35">
      <c r="A22" s="16">
        <v>12</v>
      </c>
      <c r="B22" s="254" t="s">
        <v>782</v>
      </c>
      <c r="C22" s="1571" t="s">
        <v>1609</v>
      </c>
      <c r="D22" s="1040" t="s">
        <v>782</v>
      </c>
      <c r="E22" s="380">
        <v>5</v>
      </c>
      <c r="F22" s="19">
        <f t="shared" si="0"/>
        <v>100</v>
      </c>
      <c r="G22" s="380">
        <v>0</v>
      </c>
      <c r="H22" s="19">
        <f t="shared" si="1"/>
        <v>0</v>
      </c>
      <c r="I22" s="380">
        <f t="shared" si="2"/>
        <v>5</v>
      </c>
      <c r="J22" s="380">
        <v>5</v>
      </c>
    </row>
    <row r="23" spans="1:10" ht="15.5" x14ac:dyDescent="0.35">
      <c r="A23" s="16">
        <v>13</v>
      </c>
      <c r="B23" s="254" t="s">
        <v>783</v>
      </c>
      <c r="C23" s="1571" t="s">
        <v>1608</v>
      </c>
      <c r="D23" s="1040" t="s">
        <v>784</v>
      </c>
      <c r="E23" s="380">
        <v>13</v>
      </c>
      <c r="F23" s="19">
        <f t="shared" si="0"/>
        <v>100</v>
      </c>
      <c r="G23" s="380">
        <v>0</v>
      </c>
      <c r="H23" s="19">
        <f t="shared" si="1"/>
        <v>0</v>
      </c>
      <c r="I23" s="380">
        <f t="shared" si="2"/>
        <v>13</v>
      </c>
      <c r="J23" s="380">
        <v>13</v>
      </c>
    </row>
    <row r="24" spans="1:10" ht="15.5" x14ac:dyDescent="0.35">
      <c r="A24" s="16">
        <v>14</v>
      </c>
      <c r="B24" s="254" t="s">
        <v>785</v>
      </c>
      <c r="C24" s="1571" t="s">
        <v>1612</v>
      </c>
      <c r="D24" s="1040" t="s">
        <v>785</v>
      </c>
      <c r="E24" s="380">
        <v>15</v>
      </c>
      <c r="F24" s="19">
        <f t="shared" si="0"/>
        <v>100</v>
      </c>
      <c r="G24" s="380">
        <v>0</v>
      </c>
      <c r="H24" s="19">
        <f t="shared" si="1"/>
        <v>0</v>
      </c>
      <c r="I24" s="380">
        <f t="shared" si="2"/>
        <v>15</v>
      </c>
      <c r="J24" s="380">
        <v>15</v>
      </c>
    </row>
    <row r="25" spans="1:10" ht="15.5" x14ac:dyDescent="0.35">
      <c r="A25" s="16">
        <v>15</v>
      </c>
      <c r="B25" s="254" t="s">
        <v>786</v>
      </c>
      <c r="C25" s="1571" t="s">
        <v>1610</v>
      </c>
      <c r="D25" s="1040" t="s">
        <v>786</v>
      </c>
      <c r="E25" s="380">
        <v>6</v>
      </c>
      <c r="F25" s="19">
        <f t="shared" si="0"/>
        <v>100</v>
      </c>
      <c r="G25" s="380">
        <v>0</v>
      </c>
      <c r="H25" s="19">
        <f t="shared" si="1"/>
        <v>0</v>
      </c>
      <c r="I25" s="380">
        <f t="shared" si="2"/>
        <v>6</v>
      </c>
      <c r="J25" s="380">
        <v>6</v>
      </c>
    </row>
    <row r="26" spans="1:10" ht="15.5" x14ac:dyDescent="0.35">
      <c r="A26" s="16">
        <v>16</v>
      </c>
      <c r="B26" s="254" t="s">
        <v>787</v>
      </c>
      <c r="C26" s="1571" t="s">
        <v>1611</v>
      </c>
      <c r="D26" s="1040" t="s">
        <v>788</v>
      </c>
      <c r="E26" s="380">
        <v>9</v>
      </c>
      <c r="F26" s="19">
        <f t="shared" si="0"/>
        <v>100</v>
      </c>
      <c r="G26" s="380">
        <v>0</v>
      </c>
      <c r="H26" s="19">
        <f t="shared" si="1"/>
        <v>0</v>
      </c>
      <c r="I26" s="380">
        <f t="shared" si="2"/>
        <v>9</v>
      </c>
      <c r="J26" s="380">
        <v>9</v>
      </c>
    </row>
    <row r="27" spans="1:10" ht="15.5" x14ac:dyDescent="0.35">
      <c r="A27" s="16">
        <v>17</v>
      </c>
      <c r="B27" s="254" t="s">
        <v>789</v>
      </c>
      <c r="C27" s="1571" t="s">
        <v>1605</v>
      </c>
      <c r="D27" s="1040" t="s">
        <v>790</v>
      </c>
      <c r="E27" s="380">
        <v>8</v>
      </c>
      <c r="F27" s="19">
        <f t="shared" si="0"/>
        <v>100</v>
      </c>
      <c r="G27" s="380">
        <v>0</v>
      </c>
      <c r="H27" s="19">
        <f t="shared" si="1"/>
        <v>0</v>
      </c>
      <c r="I27" s="380">
        <f t="shared" si="2"/>
        <v>8</v>
      </c>
      <c r="J27" s="380">
        <v>8</v>
      </c>
    </row>
    <row r="28" spans="1:10" ht="15.5" x14ac:dyDescent="0.35">
      <c r="A28" s="16">
        <v>18</v>
      </c>
      <c r="B28" s="254" t="s">
        <v>791</v>
      </c>
      <c r="C28" s="1571" t="s">
        <v>1613</v>
      </c>
      <c r="D28" s="1040" t="s">
        <v>792</v>
      </c>
      <c r="E28" s="380">
        <v>3</v>
      </c>
      <c r="F28" s="19">
        <f t="shared" si="0"/>
        <v>100</v>
      </c>
      <c r="G28" s="380">
        <v>0</v>
      </c>
      <c r="H28" s="19">
        <f t="shared" si="1"/>
        <v>0</v>
      </c>
      <c r="I28" s="380">
        <f t="shared" si="2"/>
        <v>3</v>
      </c>
      <c r="J28" s="380">
        <v>3</v>
      </c>
    </row>
    <row r="29" spans="1:10" ht="15.5" x14ac:dyDescent="0.35">
      <c r="A29" s="16">
        <v>19</v>
      </c>
      <c r="B29" s="254" t="s">
        <v>791</v>
      </c>
      <c r="C29" s="1571" t="s">
        <v>1613</v>
      </c>
      <c r="D29" s="1040" t="s">
        <v>793</v>
      </c>
      <c r="E29" s="380">
        <v>1</v>
      </c>
      <c r="F29" s="19">
        <f t="shared" si="0"/>
        <v>100</v>
      </c>
      <c r="G29" s="380">
        <v>0</v>
      </c>
      <c r="H29" s="19">
        <f t="shared" si="1"/>
        <v>0</v>
      </c>
      <c r="I29" s="380">
        <f t="shared" si="2"/>
        <v>1</v>
      </c>
      <c r="J29" s="380">
        <v>1</v>
      </c>
    </row>
    <row r="30" spans="1:10" ht="15.5" x14ac:dyDescent="0.35">
      <c r="A30" s="16">
        <v>20</v>
      </c>
      <c r="B30" s="254" t="s">
        <v>791</v>
      </c>
      <c r="C30" s="1571" t="s">
        <v>1613</v>
      </c>
      <c r="D30" s="1040" t="s">
        <v>794</v>
      </c>
      <c r="E30" s="380">
        <v>5</v>
      </c>
      <c r="F30" s="19">
        <f t="shared" si="0"/>
        <v>100</v>
      </c>
      <c r="G30" s="380">
        <v>0</v>
      </c>
      <c r="H30" s="19">
        <f t="shared" si="1"/>
        <v>0</v>
      </c>
      <c r="I30" s="380">
        <f t="shared" si="2"/>
        <v>5</v>
      </c>
      <c r="J30" s="380">
        <v>5</v>
      </c>
    </row>
    <row r="31" spans="1:10" ht="15.5" x14ac:dyDescent="0.35">
      <c r="A31" s="16">
        <v>21</v>
      </c>
      <c r="B31" s="243" t="s">
        <v>795</v>
      </c>
      <c r="C31" s="1571" t="s">
        <v>1614</v>
      </c>
      <c r="D31" s="1040" t="s">
        <v>795</v>
      </c>
      <c r="E31" s="380">
        <v>1</v>
      </c>
      <c r="F31" s="19">
        <f t="shared" si="0"/>
        <v>100</v>
      </c>
      <c r="G31" s="380">
        <v>0</v>
      </c>
      <c r="H31" s="19">
        <f t="shared" si="1"/>
        <v>0</v>
      </c>
      <c r="I31" s="380">
        <v>1</v>
      </c>
      <c r="J31" s="380">
        <v>1</v>
      </c>
    </row>
    <row r="32" spans="1:10" ht="15.5" x14ac:dyDescent="0.35">
      <c r="A32" s="17"/>
      <c r="B32" s="3"/>
      <c r="C32" s="21"/>
      <c r="D32" s="21"/>
      <c r="E32" s="380"/>
      <c r="F32" s="19"/>
      <c r="G32" s="380"/>
      <c r="H32" s="19"/>
      <c r="I32" s="380"/>
      <c r="J32" s="380"/>
    </row>
    <row r="33" spans="1:10" ht="15.5" x14ac:dyDescent="0.35">
      <c r="A33" s="1650" t="s">
        <v>713</v>
      </c>
      <c r="B33" s="1651"/>
      <c r="C33" s="1652"/>
      <c r="D33" s="1653"/>
      <c r="E33" s="382">
        <f>SUM(E11:E32)</f>
        <v>154</v>
      </c>
      <c r="F33" s="383">
        <f>E33/$I$33*100</f>
        <v>100</v>
      </c>
      <c r="G33" s="382">
        <f>SUM(G11:G32)</f>
        <v>0</v>
      </c>
      <c r="H33" s="383">
        <f>G33/$I$33*100</f>
        <v>0</v>
      </c>
      <c r="I33" s="382">
        <f>SUM(I11:I32)</f>
        <v>154</v>
      </c>
      <c r="J33" s="382">
        <v>153</v>
      </c>
    </row>
    <row r="34" spans="1:10" ht="16" thickBot="1" x14ac:dyDescent="0.4">
      <c r="A34" s="1654" t="s">
        <v>796</v>
      </c>
      <c r="B34" s="1655"/>
      <c r="C34" s="1655"/>
      <c r="D34" s="1656"/>
      <c r="E34" s="384"/>
      <c r="F34" s="385"/>
      <c r="G34" s="386"/>
      <c r="H34" s="385"/>
      <c r="I34" s="387" t="e">
        <f>I33/'[3]2'!E11*100</f>
        <v>#DIV/0!</v>
      </c>
      <c r="J34" s="386"/>
    </row>
    <row r="35" spans="1:10" ht="15.5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ht="15.5" x14ac:dyDescent="0.35">
      <c r="A36" s="27" t="s">
        <v>797</v>
      </c>
      <c r="B36" s="27"/>
      <c r="C36" s="27"/>
      <c r="D36" s="27"/>
      <c r="E36" s="27"/>
      <c r="F36" s="3"/>
      <c r="G36" s="3"/>
      <c r="H36" s="3"/>
      <c r="I36" s="3"/>
      <c r="J36" s="3"/>
    </row>
    <row r="37" spans="1:10" ht="15.5" x14ac:dyDescent="0.35">
      <c r="A37" s="27" t="s">
        <v>798</v>
      </c>
      <c r="B37" s="27"/>
      <c r="C37" s="27"/>
      <c r="D37" s="27"/>
      <c r="E37" s="27"/>
      <c r="F37" s="3"/>
      <c r="G37" s="3"/>
      <c r="H37" s="3"/>
      <c r="I37" s="3"/>
      <c r="J37" s="3"/>
    </row>
    <row r="38" spans="1:10" ht="15.5" x14ac:dyDescent="0.35">
      <c r="A38" s="27"/>
      <c r="B38" s="27"/>
      <c r="C38" s="27"/>
      <c r="D38" s="27"/>
      <c r="E38" s="27"/>
      <c r="F38" s="3"/>
      <c r="G38" s="3"/>
      <c r="H38" s="3"/>
      <c r="I38" s="3"/>
      <c r="J38" s="3"/>
    </row>
  </sheetData>
  <sheetProtection algorithmName="SHA-512" hashValue="jlNjy0WYRDqf9+wJlVxqkUovOWHzreyiX0tMVu8pF/PwBmoaKbDA4GOtKwRhSlGWH8IyrAhS12uOpAdF1slYhQ==" saltValue="aB9J2M2gwFiOwRGSMlH+uA==" spinCount="100000" sheet="1" objects="1" scenarios="1" sort="0" autoFilter="0" pivotTables="0"/>
  <mergeCells count="13">
    <mergeCell ref="I8:I9"/>
    <mergeCell ref="A33:D33"/>
    <mergeCell ref="A34:D34"/>
    <mergeCell ref="A3:J3"/>
    <mergeCell ref="A4:J4"/>
    <mergeCell ref="A5:J5"/>
    <mergeCell ref="A7:A9"/>
    <mergeCell ref="B7:B9"/>
    <mergeCell ref="D7:D9"/>
    <mergeCell ref="E7:I7"/>
    <mergeCell ref="J7:J9"/>
    <mergeCell ref="E8:F8"/>
    <mergeCell ref="G8:H8"/>
  </mergeCell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46"/>
  <sheetViews>
    <sheetView topLeftCell="A22" zoomScale="60" zoomScaleNormal="60" workbookViewId="0">
      <selection activeCell="F27" sqref="F27"/>
    </sheetView>
  </sheetViews>
  <sheetFormatPr defaultColWidth="9.1796875" defaultRowHeight="15.5" x14ac:dyDescent="0.35"/>
  <cols>
    <col min="1" max="1" width="5.7265625" style="3" customWidth="1"/>
    <col min="2" max="2" width="50.453125" style="3" customWidth="1"/>
    <col min="3" max="20" width="8.7265625" style="3" customWidth="1"/>
    <col min="21" max="256" width="9.1796875" style="3"/>
    <col min="257" max="257" width="5.7265625" style="3" customWidth="1"/>
    <col min="258" max="258" width="50.453125" style="3" customWidth="1"/>
    <col min="259" max="276" width="8.7265625" style="3" customWidth="1"/>
    <col min="277" max="512" width="9.1796875" style="3"/>
    <col min="513" max="513" width="5.7265625" style="3" customWidth="1"/>
    <col min="514" max="514" width="50.453125" style="3" customWidth="1"/>
    <col min="515" max="532" width="8.7265625" style="3" customWidth="1"/>
    <col min="533" max="768" width="9.1796875" style="3"/>
    <col min="769" max="769" width="5.7265625" style="3" customWidth="1"/>
    <col min="770" max="770" width="50.453125" style="3" customWidth="1"/>
    <col min="771" max="788" width="8.7265625" style="3" customWidth="1"/>
    <col min="789" max="1024" width="9.1796875" style="3"/>
    <col min="1025" max="1025" width="5.7265625" style="3" customWidth="1"/>
    <col min="1026" max="1026" width="50.453125" style="3" customWidth="1"/>
    <col min="1027" max="1044" width="8.7265625" style="3" customWidth="1"/>
    <col min="1045" max="1280" width="9.1796875" style="3"/>
    <col min="1281" max="1281" width="5.7265625" style="3" customWidth="1"/>
    <col min="1282" max="1282" width="50.453125" style="3" customWidth="1"/>
    <col min="1283" max="1300" width="8.7265625" style="3" customWidth="1"/>
    <col min="1301" max="1536" width="9.1796875" style="3"/>
    <col min="1537" max="1537" width="5.7265625" style="3" customWidth="1"/>
    <col min="1538" max="1538" width="50.453125" style="3" customWidth="1"/>
    <col min="1539" max="1556" width="8.7265625" style="3" customWidth="1"/>
    <col min="1557" max="1792" width="9.1796875" style="3"/>
    <col min="1793" max="1793" width="5.7265625" style="3" customWidth="1"/>
    <col min="1794" max="1794" width="50.453125" style="3" customWidth="1"/>
    <col min="1795" max="1812" width="8.7265625" style="3" customWidth="1"/>
    <col min="1813" max="2048" width="9.1796875" style="3"/>
    <col min="2049" max="2049" width="5.7265625" style="3" customWidth="1"/>
    <col min="2050" max="2050" width="50.453125" style="3" customWidth="1"/>
    <col min="2051" max="2068" width="8.7265625" style="3" customWidth="1"/>
    <col min="2069" max="2304" width="9.1796875" style="3"/>
    <col min="2305" max="2305" width="5.7265625" style="3" customWidth="1"/>
    <col min="2306" max="2306" width="50.453125" style="3" customWidth="1"/>
    <col min="2307" max="2324" width="8.7265625" style="3" customWidth="1"/>
    <col min="2325" max="2560" width="9.1796875" style="3"/>
    <col min="2561" max="2561" width="5.7265625" style="3" customWidth="1"/>
    <col min="2562" max="2562" width="50.453125" style="3" customWidth="1"/>
    <col min="2563" max="2580" width="8.7265625" style="3" customWidth="1"/>
    <col min="2581" max="2816" width="9.1796875" style="3"/>
    <col min="2817" max="2817" width="5.7265625" style="3" customWidth="1"/>
    <col min="2818" max="2818" width="50.453125" style="3" customWidth="1"/>
    <col min="2819" max="2836" width="8.7265625" style="3" customWidth="1"/>
    <col min="2837" max="3072" width="9.1796875" style="3"/>
    <col min="3073" max="3073" width="5.7265625" style="3" customWidth="1"/>
    <col min="3074" max="3074" width="50.453125" style="3" customWidth="1"/>
    <col min="3075" max="3092" width="8.7265625" style="3" customWidth="1"/>
    <col min="3093" max="3328" width="9.1796875" style="3"/>
    <col min="3329" max="3329" width="5.7265625" style="3" customWidth="1"/>
    <col min="3330" max="3330" width="50.453125" style="3" customWidth="1"/>
    <col min="3331" max="3348" width="8.7265625" style="3" customWidth="1"/>
    <col min="3349" max="3584" width="9.1796875" style="3"/>
    <col min="3585" max="3585" width="5.7265625" style="3" customWidth="1"/>
    <col min="3586" max="3586" width="50.453125" style="3" customWidth="1"/>
    <col min="3587" max="3604" width="8.7265625" style="3" customWidth="1"/>
    <col min="3605" max="3840" width="9.1796875" style="3"/>
    <col min="3841" max="3841" width="5.7265625" style="3" customWidth="1"/>
    <col min="3842" max="3842" width="50.453125" style="3" customWidth="1"/>
    <col min="3843" max="3860" width="8.7265625" style="3" customWidth="1"/>
    <col min="3861" max="4096" width="9.1796875" style="3"/>
    <col min="4097" max="4097" width="5.7265625" style="3" customWidth="1"/>
    <col min="4098" max="4098" width="50.453125" style="3" customWidth="1"/>
    <col min="4099" max="4116" width="8.7265625" style="3" customWidth="1"/>
    <col min="4117" max="4352" width="9.1796875" style="3"/>
    <col min="4353" max="4353" width="5.7265625" style="3" customWidth="1"/>
    <col min="4354" max="4354" width="50.453125" style="3" customWidth="1"/>
    <col min="4355" max="4372" width="8.7265625" style="3" customWidth="1"/>
    <col min="4373" max="4608" width="9.1796875" style="3"/>
    <col min="4609" max="4609" width="5.7265625" style="3" customWidth="1"/>
    <col min="4610" max="4610" width="50.453125" style="3" customWidth="1"/>
    <col min="4611" max="4628" width="8.7265625" style="3" customWidth="1"/>
    <col min="4629" max="4864" width="9.1796875" style="3"/>
    <col min="4865" max="4865" width="5.7265625" style="3" customWidth="1"/>
    <col min="4866" max="4866" width="50.453125" style="3" customWidth="1"/>
    <col min="4867" max="4884" width="8.7265625" style="3" customWidth="1"/>
    <col min="4885" max="5120" width="9.1796875" style="3"/>
    <col min="5121" max="5121" width="5.7265625" style="3" customWidth="1"/>
    <col min="5122" max="5122" width="50.453125" style="3" customWidth="1"/>
    <col min="5123" max="5140" width="8.7265625" style="3" customWidth="1"/>
    <col min="5141" max="5376" width="9.1796875" style="3"/>
    <col min="5377" max="5377" width="5.7265625" style="3" customWidth="1"/>
    <col min="5378" max="5378" width="50.453125" style="3" customWidth="1"/>
    <col min="5379" max="5396" width="8.7265625" style="3" customWidth="1"/>
    <col min="5397" max="5632" width="9.1796875" style="3"/>
    <col min="5633" max="5633" width="5.7265625" style="3" customWidth="1"/>
    <col min="5634" max="5634" width="50.453125" style="3" customWidth="1"/>
    <col min="5635" max="5652" width="8.7265625" style="3" customWidth="1"/>
    <col min="5653" max="5888" width="9.1796875" style="3"/>
    <col min="5889" max="5889" width="5.7265625" style="3" customWidth="1"/>
    <col min="5890" max="5890" width="50.453125" style="3" customWidth="1"/>
    <col min="5891" max="5908" width="8.7265625" style="3" customWidth="1"/>
    <col min="5909" max="6144" width="9.1796875" style="3"/>
    <col min="6145" max="6145" width="5.7265625" style="3" customWidth="1"/>
    <col min="6146" max="6146" width="50.453125" style="3" customWidth="1"/>
    <col min="6147" max="6164" width="8.7265625" style="3" customWidth="1"/>
    <col min="6165" max="6400" width="9.1796875" style="3"/>
    <col min="6401" max="6401" width="5.7265625" style="3" customWidth="1"/>
    <col min="6402" max="6402" width="50.453125" style="3" customWidth="1"/>
    <col min="6403" max="6420" width="8.7265625" style="3" customWidth="1"/>
    <col min="6421" max="6656" width="9.1796875" style="3"/>
    <col min="6657" max="6657" width="5.7265625" style="3" customWidth="1"/>
    <col min="6658" max="6658" width="50.453125" style="3" customWidth="1"/>
    <col min="6659" max="6676" width="8.7265625" style="3" customWidth="1"/>
    <col min="6677" max="6912" width="9.1796875" style="3"/>
    <col min="6913" max="6913" width="5.7265625" style="3" customWidth="1"/>
    <col min="6914" max="6914" width="50.453125" style="3" customWidth="1"/>
    <col min="6915" max="6932" width="8.7265625" style="3" customWidth="1"/>
    <col min="6933" max="7168" width="9.1796875" style="3"/>
    <col min="7169" max="7169" width="5.7265625" style="3" customWidth="1"/>
    <col min="7170" max="7170" width="50.453125" style="3" customWidth="1"/>
    <col min="7171" max="7188" width="8.7265625" style="3" customWidth="1"/>
    <col min="7189" max="7424" width="9.1796875" style="3"/>
    <col min="7425" max="7425" width="5.7265625" style="3" customWidth="1"/>
    <col min="7426" max="7426" width="50.453125" style="3" customWidth="1"/>
    <col min="7427" max="7444" width="8.7265625" style="3" customWidth="1"/>
    <col min="7445" max="7680" width="9.1796875" style="3"/>
    <col min="7681" max="7681" width="5.7265625" style="3" customWidth="1"/>
    <col min="7682" max="7682" width="50.453125" style="3" customWidth="1"/>
    <col min="7683" max="7700" width="8.7265625" style="3" customWidth="1"/>
    <col min="7701" max="7936" width="9.1796875" style="3"/>
    <col min="7937" max="7937" width="5.7265625" style="3" customWidth="1"/>
    <col min="7938" max="7938" width="50.453125" style="3" customWidth="1"/>
    <col min="7939" max="7956" width="8.7265625" style="3" customWidth="1"/>
    <col min="7957" max="8192" width="9.1796875" style="3"/>
    <col min="8193" max="8193" width="5.7265625" style="3" customWidth="1"/>
    <col min="8194" max="8194" width="50.453125" style="3" customWidth="1"/>
    <col min="8195" max="8212" width="8.7265625" style="3" customWidth="1"/>
    <col min="8213" max="8448" width="9.1796875" style="3"/>
    <col min="8449" max="8449" width="5.7265625" style="3" customWidth="1"/>
    <col min="8450" max="8450" width="50.453125" style="3" customWidth="1"/>
    <col min="8451" max="8468" width="8.7265625" style="3" customWidth="1"/>
    <col min="8469" max="8704" width="9.1796875" style="3"/>
    <col min="8705" max="8705" width="5.7265625" style="3" customWidth="1"/>
    <col min="8706" max="8706" width="50.453125" style="3" customWidth="1"/>
    <col min="8707" max="8724" width="8.7265625" style="3" customWidth="1"/>
    <col min="8725" max="8960" width="9.1796875" style="3"/>
    <col min="8961" max="8961" width="5.7265625" style="3" customWidth="1"/>
    <col min="8962" max="8962" width="50.453125" style="3" customWidth="1"/>
    <col min="8963" max="8980" width="8.7265625" style="3" customWidth="1"/>
    <col min="8981" max="9216" width="9.1796875" style="3"/>
    <col min="9217" max="9217" width="5.7265625" style="3" customWidth="1"/>
    <col min="9218" max="9218" width="50.453125" style="3" customWidth="1"/>
    <col min="9219" max="9236" width="8.7265625" style="3" customWidth="1"/>
    <col min="9237" max="9472" width="9.1796875" style="3"/>
    <col min="9473" max="9473" width="5.7265625" style="3" customWidth="1"/>
    <col min="9474" max="9474" width="50.453125" style="3" customWidth="1"/>
    <col min="9475" max="9492" width="8.7265625" style="3" customWidth="1"/>
    <col min="9493" max="9728" width="9.1796875" style="3"/>
    <col min="9729" max="9729" width="5.7265625" style="3" customWidth="1"/>
    <col min="9730" max="9730" width="50.453125" style="3" customWidth="1"/>
    <col min="9731" max="9748" width="8.7265625" style="3" customWidth="1"/>
    <col min="9749" max="9984" width="9.1796875" style="3"/>
    <col min="9985" max="9985" width="5.7265625" style="3" customWidth="1"/>
    <col min="9986" max="9986" width="50.453125" style="3" customWidth="1"/>
    <col min="9987" max="10004" width="8.7265625" style="3" customWidth="1"/>
    <col min="10005" max="10240" width="9.1796875" style="3"/>
    <col min="10241" max="10241" width="5.7265625" style="3" customWidth="1"/>
    <col min="10242" max="10242" width="50.453125" style="3" customWidth="1"/>
    <col min="10243" max="10260" width="8.7265625" style="3" customWidth="1"/>
    <col min="10261" max="10496" width="9.1796875" style="3"/>
    <col min="10497" max="10497" width="5.7265625" style="3" customWidth="1"/>
    <col min="10498" max="10498" width="50.453125" style="3" customWidth="1"/>
    <col min="10499" max="10516" width="8.7265625" style="3" customWidth="1"/>
    <col min="10517" max="10752" width="9.1796875" style="3"/>
    <col min="10753" max="10753" width="5.7265625" style="3" customWidth="1"/>
    <col min="10754" max="10754" width="50.453125" style="3" customWidth="1"/>
    <col min="10755" max="10772" width="8.7265625" style="3" customWidth="1"/>
    <col min="10773" max="11008" width="9.1796875" style="3"/>
    <col min="11009" max="11009" width="5.7265625" style="3" customWidth="1"/>
    <col min="11010" max="11010" width="50.453125" style="3" customWidth="1"/>
    <col min="11011" max="11028" width="8.7265625" style="3" customWidth="1"/>
    <col min="11029" max="11264" width="9.1796875" style="3"/>
    <col min="11265" max="11265" width="5.7265625" style="3" customWidth="1"/>
    <col min="11266" max="11266" width="50.453125" style="3" customWidth="1"/>
    <col min="11267" max="11284" width="8.7265625" style="3" customWidth="1"/>
    <col min="11285" max="11520" width="9.1796875" style="3"/>
    <col min="11521" max="11521" width="5.7265625" style="3" customWidth="1"/>
    <col min="11522" max="11522" width="50.453125" style="3" customWidth="1"/>
    <col min="11523" max="11540" width="8.7265625" style="3" customWidth="1"/>
    <col min="11541" max="11776" width="9.1796875" style="3"/>
    <col min="11777" max="11777" width="5.7265625" style="3" customWidth="1"/>
    <col min="11778" max="11778" width="50.453125" style="3" customWidth="1"/>
    <col min="11779" max="11796" width="8.7265625" style="3" customWidth="1"/>
    <col min="11797" max="12032" width="9.1796875" style="3"/>
    <col min="12033" max="12033" width="5.7265625" style="3" customWidth="1"/>
    <col min="12034" max="12034" width="50.453125" style="3" customWidth="1"/>
    <col min="12035" max="12052" width="8.7265625" style="3" customWidth="1"/>
    <col min="12053" max="12288" width="9.1796875" style="3"/>
    <col min="12289" max="12289" width="5.7265625" style="3" customWidth="1"/>
    <col min="12290" max="12290" width="50.453125" style="3" customWidth="1"/>
    <col min="12291" max="12308" width="8.7265625" style="3" customWidth="1"/>
    <col min="12309" max="12544" width="9.1796875" style="3"/>
    <col min="12545" max="12545" width="5.7265625" style="3" customWidth="1"/>
    <col min="12546" max="12546" width="50.453125" style="3" customWidth="1"/>
    <col min="12547" max="12564" width="8.7265625" style="3" customWidth="1"/>
    <col min="12565" max="12800" width="9.1796875" style="3"/>
    <col min="12801" max="12801" width="5.7265625" style="3" customWidth="1"/>
    <col min="12802" max="12802" width="50.453125" style="3" customWidth="1"/>
    <col min="12803" max="12820" width="8.7265625" style="3" customWidth="1"/>
    <col min="12821" max="13056" width="9.1796875" style="3"/>
    <col min="13057" max="13057" width="5.7265625" style="3" customWidth="1"/>
    <col min="13058" max="13058" width="50.453125" style="3" customWidth="1"/>
    <col min="13059" max="13076" width="8.7265625" style="3" customWidth="1"/>
    <col min="13077" max="13312" width="9.1796875" style="3"/>
    <col min="13313" max="13313" width="5.7265625" style="3" customWidth="1"/>
    <col min="13314" max="13314" width="50.453125" style="3" customWidth="1"/>
    <col min="13315" max="13332" width="8.7265625" style="3" customWidth="1"/>
    <col min="13333" max="13568" width="9.1796875" style="3"/>
    <col min="13569" max="13569" width="5.7265625" style="3" customWidth="1"/>
    <col min="13570" max="13570" width="50.453125" style="3" customWidth="1"/>
    <col min="13571" max="13588" width="8.7265625" style="3" customWidth="1"/>
    <col min="13589" max="13824" width="9.1796875" style="3"/>
    <col min="13825" max="13825" width="5.7265625" style="3" customWidth="1"/>
    <col min="13826" max="13826" width="50.453125" style="3" customWidth="1"/>
    <col min="13827" max="13844" width="8.7265625" style="3" customWidth="1"/>
    <col min="13845" max="14080" width="9.1796875" style="3"/>
    <col min="14081" max="14081" width="5.7265625" style="3" customWidth="1"/>
    <col min="14082" max="14082" width="50.453125" style="3" customWidth="1"/>
    <col min="14083" max="14100" width="8.7265625" style="3" customWidth="1"/>
    <col min="14101" max="14336" width="9.1796875" style="3"/>
    <col min="14337" max="14337" width="5.7265625" style="3" customWidth="1"/>
    <col min="14338" max="14338" width="50.453125" style="3" customWidth="1"/>
    <col min="14339" max="14356" width="8.7265625" style="3" customWidth="1"/>
    <col min="14357" max="14592" width="9.1796875" style="3"/>
    <col min="14593" max="14593" width="5.7265625" style="3" customWidth="1"/>
    <col min="14594" max="14594" width="50.453125" style="3" customWidth="1"/>
    <col min="14595" max="14612" width="8.7265625" style="3" customWidth="1"/>
    <col min="14613" max="14848" width="9.1796875" style="3"/>
    <col min="14849" max="14849" width="5.7265625" style="3" customWidth="1"/>
    <col min="14850" max="14850" width="50.453125" style="3" customWidth="1"/>
    <col min="14851" max="14868" width="8.7265625" style="3" customWidth="1"/>
    <col min="14869" max="15104" width="9.1796875" style="3"/>
    <col min="15105" max="15105" width="5.7265625" style="3" customWidth="1"/>
    <col min="15106" max="15106" width="50.453125" style="3" customWidth="1"/>
    <col min="15107" max="15124" width="8.7265625" style="3" customWidth="1"/>
    <col min="15125" max="15360" width="9.1796875" style="3"/>
    <col min="15361" max="15361" width="5.7265625" style="3" customWidth="1"/>
    <col min="15362" max="15362" width="50.453125" style="3" customWidth="1"/>
    <col min="15363" max="15380" width="8.7265625" style="3" customWidth="1"/>
    <col min="15381" max="15616" width="9.1796875" style="3"/>
    <col min="15617" max="15617" width="5.7265625" style="3" customWidth="1"/>
    <col min="15618" max="15618" width="50.453125" style="3" customWidth="1"/>
    <col min="15619" max="15636" width="8.7265625" style="3" customWidth="1"/>
    <col min="15637" max="15872" width="9.1796875" style="3"/>
    <col min="15873" max="15873" width="5.7265625" style="3" customWidth="1"/>
    <col min="15874" max="15874" width="50.453125" style="3" customWidth="1"/>
    <col min="15875" max="15892" width="8.7265625" style="3" customWidth="1"/>
    <col min="15893" max="16128" width="9.1796875" style="3"/>
    <col min="16129" max="16129" width="5.7265625" style="3" customWidth="1"/>
    <col min="16130" max="16130" width="50.453125" style="3" customWidth="1"/>
    <col min="16131" max="16148" width="8.7265625" style="3" customWidth="1"/>
    <col min="16149" max="16384" width="9.1796875" style="3"/>
  </cols>
  <sheetData>
    <row r="1" spans="1:21" x14ac:dyDescent="0.35">
      <c r="A1" s="1" t="s">
        <v>665</v>
      </c>
      <c r="F1" s="3" t="s">
        <v>58</v>
      </c>
    </row>
    <row r="3" spans="1:21" x14ac:dyDescent="0.35">
      <c r="A3" s="1615" t="s">
        <v>666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</row>
    <row r="4" spans="1:2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</row>
    <row r="5" spans="1:2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</row>
    <row r="6" spans="1:21" ht="16" thickBot="1" x14ac:dyDescent="0.4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</row>
    <row r="7" spans="1:21" ht="30" customHeight="1" x14ac:dyDescent="0.35">
      <c r="A7" s="1618" t="s">
        <v>5</v>
      </c>
      <c r="B7" s="1618" t="s">
        <v>667</v>
      </c>
      <c r="C7" s="1612" t="s">
        <v>668</v>
      </c>
      <c r="D7" s="1613"/>
      <c r="E7" s="1614"/>
      <c r="F7" s="1612" t="s">
        <v>669</v>
      </c>
      <c r="G7" s="1613"/>
      <c r="H7" s="1614"/>
      <c r="I7" s="1663" t="s">
        <v>670</v>
      </c>
      <c r="J7" s="1638"/>
      <c r="K7" s="1637"/>
      <c r="L7" s="1635" t="s">
        <v>671</v>
      </c>
      <c r="M7" s="1635"/>
      <c r="N7" s="1635"/>
      <c r="O7" s="1635" t="s">
        <v>672</v>
      </c>
      <c r="P7" s="1635"/>
      <c r="Q7" s="1635"/>
      <c r="R7" s="1663" t="s">
        <v>670</v>
      </c>
      <c r="S7" s="1638"/>
      <c r="T7" s="1637"/>
    </row>
    <row r="8" spans="1:21" x14ac:dyDescent="0.35">
      <c r="A8" s="1597"/>
      <c r="B8" s="1597"/>
      <c r="C8" s="61" t="s">
        <v>130</v>
      </c>
      <c r="D8" s="61" t="s">
        <v>131</v>
      </c>
      <c r="E8" s="61" t="s">
        <v>502</v>
      </c>
      <c r="F8" s="61" t="s">
        <v>130</v>
      </c>
      <c r="G8" s="61" t="s">
        <v>131</v>
      </c>
      <c r="H8" s="61" t="s">
        <v>502</v>
      </c>
      <c r="I8" s="125" t="s">
        <v>130</v>
      </c>
      <c r="J8" s="125" t="s">
        <v>131</v>
      </c>
      <c r="K8" s="125" t="s">
        <v>502</v>
      </c>
      <c r="L8" s="61" t="s">
        <v>130</v>
      </c>
      <c r="M8" s="61" t="s">
        <v>131</v>
      </c>
      <c r="N8" s="61" t="s">
        <v>502</v>
      </c>
      <c r="O8" s="61" t="s">
        <v>130</v>
      </c>
      <c r="P8" s="61" t="s">
        <v>131</v>
      </c>
      <c r="Q8" s="61" t="s">
        <v>502</v>
      </c>
      <c r="R8" s="125" t="s">
        <v>130</v>
      </c>
      <c r="S8" s="125" t="s">
        <v>131</v>
      </c>
      <c r="T8" s="125" t="s">
        <v>502</v>
      </c>
    </row>
    <row r="9" spans="1:21" s="330" customFormat="1" ht="11.5" x14ac:dyDescent="0.35">
      <c r="A9" s="13">
        <v>1</v>
      </c>
      <c r="B9" s="295">
        <v>2</v>
      </c>
      <c r="C9" s="295">
        <v>3</v>
      </c>
      <c r="D9" s="295">
        <v>4</v>
      </c>
      <c r="E9" s="295">
        <v>5</v>
      </c>
      <c r="F9" s="295">
        <v>6</v>
      </c>
      <c r="G9" s="295">
        <v>7</v>
      </c>
      <c r="H9" s="295">
        <v>8</v>
      </c>
      <c r="I9" s="295">
        <v>9</v>
      </c>
      <c r="J9" s="295">
        <v>10</v>
      </c>
      <c r="K9" s="295">
        <v>11</v>
      </c>
      <c r="L9" s="295">
        <v>12</v>
      </c>
      <c r="M9" s="295">
        <v>13</v>
      </c>
      <c r="N9" s="295">
        <v>14</v>
      </c>
      <c r="O9" s="295">
        <v>15</v>
      </c>
      <c r="P9" s="295">
        <v>16</v>
      </c>
      <c r="Q9" s="295">
        <v>17</v>
      </c>
      <c r="R9" s="295">
        <v>18</v>
      </c>
      <c r="S9" s="295">
        <v>19</v>
      </c>
      <c r="T9" s="295">
        <v>20</v>
      </c>
      <c r="U9" s="329"/>
    </row>
    <row r="10" spans="1:21" ht="15" customHeight="1" x14ac:dyDescent="0.35">
      <c r="A10" s="331">
        <v>1</v>
      </c>
      <c r="B10" s="331" t="s">
        <v>673</v>
      </c>
      <c r="C10" s="1053">
        <v>0</v>
      </c>
      <c r="D10" s="1053">
        <v>0</v>
      </c>
      <c r="E10" s="1053">
        <f>SUM(C10:D10)</f>
        <v>0</v>
      </c>
      <c r="F10" s="1053">
        <v>0</v>
      </c>
      <c r="G10" s="1053">
        <v>1</v>
      </c>
      <c r="H10" s="1053">
        <f>SUM(F10:G10)</f>
        <v>1</v>
      </c>
      <c r="I10" s="1053">
        <f>C10+F10</f>
        <v>0</v>
      </c>
      <c r="J10" s="1053">
        <f>D10+G10</f>
        <v>1</v>
      </c>
      <c r="K10" s="1053">
        <f>SUM(I10:J10)</f>
        <v>1</v>
      </c>
      <c r="L10" s="1053">
        <v>0</v>
      </c>
      <c r="M10" s="1053">
        <v>0</v>
      </c>
      <c r="N10" s="1053">
        <f>SUM(L10:M10)</f>
        <v>0</v>
      </c>
      <c r="O10" s="1053">
        <v>0</v>
      </c>
      <c r="P10" s="1053">
        <v>0</v>
      </c>
      <c r="Q10" s="1053">
        <f>SUM(O10:P10)</f>
        <v>0</v>
      </c>
      <c r="R10" s="1053">
        <f>L10+O10</f>
        <v>0</v>
      </c>
      <c r="S10" s="1053">
        <f>M10+P10</f>
        <v>0</v>
      </c>
      <c r="T10" s="1045">
        <f t="shared" ref="T10" si="0">SUM(R10:S10)</f>
        <v>0</v>
      </c>
    </row>
    <row r="11" spans="1:21" ht="15" customHeight="1" x14ac:dyDescent="0.35">
      <c r="A11" s="243">
        <v>2</v>
      </c>
      <c r="B11" s="243" t="s">
        <v>674</v>
      </c>
      <c r="C11" s="1054">
        <v>0</v>
      </c>
      <c r="D11" s="1054">
        <v>0</v>
      </c>
      <c r="E11" s="1054">
        <v>0</v>
      </c>
      <c r="F11" s="1054">
        <v>0</v>
      </c>
      <c r="G11" s="1054">
        <v>1</v>
      </c>
      <c r="H11" s="1054">
        <v>1</v>
      </c>
      <c r="I11" s="1054">
        <v>0</v>
      </c>
      <c r="J11" s="1054">
        <v>1</v>
      </c>
      <c r="K11" s="1054">
        <v>1</v>
      </c>
      <c r="L11" s="1054">
        <v>0</v>
      </c>
      <c r="M11" s="1054">
        <v>0</v>
      </c>
      <c r="N11" s="1054">
        <v>0</v>
      </c>
      <c r="O11" s="1054">
        <v>0</v>
      </c>
      <c r="P11" s="1054">
        <v>0</v>
      </c>
      <c r="Q11" s="1054">
        <v>0</v>
      </c>
      <c r="R11" s="1054">
        <v>0</v>
      </c>
      <c r="S11" s="1054">
        <v>0</v>
      </c>
      <c r="T11" s="1046">
        <v>0</v>
      </c>
    </row>
    <row r="12" spans="1:21" ht="15" customHeight="1" x14ac:dyDescent="0.35">
      <c r="A12" s="243">
        <v>3</v>
      </c>
      <c r="B12" s="243" t="s">
        <v>675</v>
      </c>
      <c r="C12" s="1055">
        <v>0</v>
      </c>
      <c r="D12" s="1055">
        <v>0</v>
      </c>
      <c r="E12" s="1055">
        <v>0</v>
      </c>
      <c r="F12" s="1055">
        <v>0</v>
      </c>
      <c r="G12" s="1055">
        <v>1</v>
      </c>
      <c r="H12" s="1055">
        <v>1</v>
      </c>
      <c r="I12" s="1055">
        <v>0</v>
      </c>
      <c r="J12" s="1055">
        <v>1</v>
      </c>
      <c r="K12" s="1055">
        <v>1</v>
      </c>
      <c r="L12" s="1055">
        <v>0</v>
      </c>
      <c r="M12" s="1055">
        <v>0</v>
      </c>
      <c r="N12" s="1055">
        <v>0</v>
      </c>
      <c r="O12" s="1055">
        <v>0</v>
      </c>
      <c r="P12" s="1055">
        <v>0</v>
      </c>
      <c r="Q12" s="1055">
        <v>0</v>
      </c>
      <c r="R12" s="1055">
        <v>0</v>
      </c>
      <c r="S12" s="1055">
        <v>0</v>
      </c>
      <c r="T12" s="1047">
        <v>0</v>
      </c>
    </row>
    <row r="13" spans="1:21" ht="15" customHeight="1" x14ac:dyDescent="0.35">
      <c r="A13" s="243">
        <v>4</v>
      </c>
      <c r="B13" s="243" t="s">
        <v>676</v>
      </c>
      <c r="C13" s="1055">
        <v>0</v>
      </c>
      <c r="D13" s="1055">
        <v>0</v>
      </c>
      <c r="E13" s="1055">
        <v>0</v>
      </c>
      <c r="F13" s="1055">
        <v>0</v>
      </c>
      <c r="G13" s="1055">
        <v>2</v>
      </c>
      <c r="H13" s="1055">
        <v>2</v>
      </c>
      <c r="I13" s="1055">
        <v>0</v>
      </c>
      <c r="J13" s="1055">
        <v>2</v>
      </c>
      <c r="K13" s="1055">
        <v>2</v>
      </c>
      <c r="L13" s="1055">
        <v>1</v>
      </c>
      <c r="M13" s="1055">
        <v>0</v>
      </c>
      <c r="N13" s="1055">
        <v>1</v>
      </c>
      <c r="O13" s="1055">
        <v>0</v>
      </c>
      <c r="P13" s="1055">
        <v>0</v>
      </c>
      <c r="Q13" s="1055">
        <v>0</v>
      </c>
      <c r="R13" s="1055">
        <v>1</v>
      </c>
      <c r="S13" s="1055">
        <v>0</v>
      </c>
      <c r="T13" s="1047">
        <v>1</v>
      </c>
    </row>
    <row r="14" spans="1:21" ht="15" customHeight="1" x14ac:dyDescent="0.35">
      <c r="A14" s="243">
        <v>5</v>
      </c>
      <c r="B14" s="1043" t="s">
        <v>677</v>
      </c>
      <c r="C14" s="1056">
        <v>0</v>
      </c>
      <c r="D14" s="1056">
        <v>0</v>
      </c>
      <c r="E14" s="1056">
        <v>0</v>
      </c>
      <c r="F14" s="1056">
        <v>0</v>
      </c>
      <c r="G14" s="1056">
        <v>1</v>
      </c>
      <c r="H14" s="1056">
        <v>1</v>
      </c>
      <c r="I14" s="1056">
        <v>0</v>
      </c>
      <c r="J14" s="1056">
        <v>1</v>
      </c>
      <c r="K14" s="1056">
        <v>1</v>
      </c>
      <c r="L14" s="1056">
        <v>0</v>
      </c>
      <c r="M14" s="1056">
        <v>0</v>
      </c>
      <c r="N14" s="1056">
        <v>0</v>
      </c>
      <c r="O14" s="1056">
        <v>0</v>
      </c>
      <c r="P14" s="1056">
        <v>0</v>
      </c>
      <c r="Q14" s="1056">
        <v>0</v>
      </c>
      <c r="R14" s="1056">
        <v>0</v>
      </c>
      <c r="S14" s="1056">
        <v>0</v>
      </c>
      <c r="T14" s="1048">
        <v>0</v>
      </c>
    </row>
    <row r="15" spans="1:21" ht="15" customHeight="1" x14ac:dyDescent="0.35">
      <c r="A15" s="1041">
        <v>6</v>
      </c>
      <c r="B15" s="1044" t="s">
        <v>678</v>
      </c>
      <c r="C15" s="1055"/>
      <c r="D15" s="1055">
        <v>0</v>
      </c>
      <c r="E15" s="1055">
        <v>0</v>
      </c>
      <c r="F15" s="1055">
        <v>1</v>
      </c>
      <c r="G15" s="1055">
        <v>1</v>
      </c>
      <c r="H15" s="1055">
        <v>0</v>
      </c>
      <c r="I15" s="1055">
        <v>1</v>
      </c>
      <c r="J15" s="1055">
        <v>1</v>
      </c>
      <c r="K15" s="1055">
        <v>0</v>
      </c>
      <c r="L15" s="1055">
        <v>0</v>
      </c>
      <c r="M15" s="1055">
        <v>0</v>
      </c>
      <c r="N15" s="1055">
        <v>0</v>
      </c>
      <c r="O15" s="1055">
        <v>0</v>
      </c>
      <c r="P15" s="1055">
        <v>0</v>
      </c>
      <c r="Q15" s="1055">
        <v>0</v>
      </c>
      <c r="R15" s="1055">
        <v>0</v>
      </c>
      <c r="S15" s="1055">
        <v>0</v>
      </c>
      <c r="T15" s="1051">
        <f t="shared" ref="T15:T18" si="1">SUM(R15:S15)</f>
        <v>0</v>
      </c>
    </row>
    <row r="16" spans="1:21" ht="15" customHeight="1" x14ac:dyDescent="0.35">
      <c r="A16" s="1041">
        <v>7</v>
      </c>
      <c r="B16" s="243" t="s">
        <v>679</v>
      </c>
      <c r="C16" s="1055">
        <v>0</v>
      </c>
      <c r="D16" s="1055">
        <v>0</v>
      </c>
      <c r="E16" s="1055">
        <v>0</v>
      </c>
      <c r="F16" s="1055">
        <v>1</v>
      </c>
      <c r="G16" s="1055">
        <v>1</v>
      </c>
      <c r="H16" s="1055">
        <v>2</v>
      </c>
      <c r="I16" s="1055">
        <v>1</v>
      </c>
      <c r="J16" s="1055">
        <v>1</v>
      </c>
      <c r="K16" s="1055">
        <v>2</v>
      </c>
      <c r="L16" s="1055">
        <v>0</v>
      </c>
      <c r="M16" s="1055">
        <v>1</v>
      </c>
      <c r="N16" s="1055">
        <v>1</v>
      </c>
      <c r="O16" s="1055">
        <v>0</v>
      </c>
      <c r="P16" s="1055">
        <v>0</v>
      </c>
      <c r="Q16" s="1055">
        <v>0</v>
      </c>
      <c r="R16" s="1055">
        <v>0</v>
      </c>
      <c r="S16" s="1055">
        <v>1</v>
      </c>
      <c r="T16" s="1047">
        <v>1</v>
      </c>
    </row>
    <row r="17" spans="1:20" ht="15" customHeight="1" x14ac:dyDescent="0.35">
      <c r="A17" s="1041">
        <v>8</v>
      </c>
      <c r="B17" s="1043" t="s">
        <v>680</v>
      </c>
      <c r="C17" s="1057">
        <v>0</v>
      </c>
      <c r="D17" s="1057">
        <v>0</v>
      </c>
      <c r="E17" s="1057">
        <v>0</v>
      </c>
      <c r="F17" s="1057">
        <v>0</v>
      </c>
      <c r="G17" s="1057">
        <v>1</v>
      </c>
      <c r="H17" s="1057">
        <v>1</v>
      </c>
      <c r="I17" s="1057">
        <v>0</v>
      </c>
      <c r="J17" s="1057">
        <v>1</v>
      </c>
      <c r="K17" s="1057">
        <v>1</v>
      </c>
      <c r="L17" s="1057">
        <v>0</v>
      </c>
      <c r="M17" s="1057">
        <v>0</v>
      </c>
      <c r="N17" s="1057">
        <v>0</v>
      </c>
      <c r="O17" s="1057">
        <v>0</v>
      </c>
      <c r="P17" s="1057">
        <v>0</v>
      </c>
      <c r="Q17" s="1057">
        <v>0</v>
      </c>
      <c r="R17" s="1057">
        <v>0</v>
      </c>
      <c r="S17" s="1057">
        <v>0</v>
      </c>
      <c r="T17" s="1049">
        <v>0</v>
      </c>
    </row>
    <row r="18" spans="1:20" ht="15" customHeight="1" x14ac:dyDescent="0.35">
      <c r="A18" s="1041">
        <v>9</v>
      </c>
      <c r="B18" s="1044" t="s">
        <v>681</v>
      </c>
      <c r="C18" s="1055"/>
      <c r="D18" s="1055">
        <v>0</v>
      </c>
      <c r="E18" s="1055">
        <v>0</v>
      </c>
      <c r="F18" s="1057">
        <v>0</v>
      </c>
      <c r="G18" s="1055">
        <v>1</v>
      </c>
      <c r="H18" s="1055">
        <v>1</v>
      </c>
      <c r="I18" s="1055">
        <v>0</v>
      </c>
      <c r="J18" s="1055">
        <v>1</v>
      </c>
      <c r="K18" s="1055">
        <v>1</v>
      </c>
      <c r="L18" s="1055">
        <v>0</v>
      </c>
      <c r="M18" s="1055">
        <v>0</v>
      </c>
      <c r="N18" s="1055">
        <v>0</v>
      </c>
      <c r="O18" s="1055">
        <v>0</v>
      </c>
      <c r="P18" s="1055">
        <v>0</v>
      </c>
      <c r="Q18" s="1055">
        <v>0</v>
      </c>
      <c r="R18" s="1055">
        <v>0</v>
      </c>
      <c r="S18" s="1055">
        <v>0</v>
      </c>
      <c r="T18" s="1051">
        <f t="shared" si="1"/>
        <v>0</v>
      </c>
    </row>
    <row r="19" spans="1:20" ht="15" customHeight="1" x14ac:dyDescent="0.35">
      <c r="A19" s="1041">
        <v>10</v>
      </c>
      <c r="B19" s="243" t="s">
        <v>682</v>
      </c>
      <c r="C19" s="1055">
        <v>0</v>
      </c>
      <c r="D19" s="1055">
        <v>0</v>
      </c>
      <c r="E19" s="1055">
        <v>0</v>
      </c>
      <c r="F19" s="1055">
        <v>2</v>
      </c>
      <c r="G19" s="1055">
        <v>0</v>
      </c>
      <c r="H19" s="1055">
        <v>2</v>
      </c>
      <c r="I19" s="1055">
        <v>2</v>
      </c>
      <c r="J19" s="1055">
        <v>0</v>
      </c>
      <c r="K19" s="1055">
        <v>2</v>
      </c>
      <c r="L19" s="1055">
        <v>0</v>
      </c>
      <c r="M19" s="1055">
        <v>1</v>
      </c>
      <c r="N19" s="1055">
        <v>1</v>
      </c>
      <c r="O19" s="1055">
        <v>0</v>
      </c>
      <c r="P19" s="1055">
        <v>0</v>
      </c>
      <c r="Q19" s="1055">
        <v>0</v>
      </c>
      <c r="R19" s="1055">
        <v>0</v>
      </c>
      <c r="S19" s="1055">
        <v>1</v>
      </c>
      <c r="T19" s="1047">
        <v>1</v>
      </c>
    </row>
    <row r="20" spans="1:20" ht="15" customHeight="1" x14ac:dyDescent="0.35">
      <c r="A20" s="1041">
        <v>11</v>
      </c>
      <c r="B20" s="243" t="s">
        <v>683</v>
      </c>
      <c r="C20" s="1055">
        <v>0</v>
      </c>
      <c r="D20" s="1055">
        <v>0</v>
      </c>
      <c r="E20" s="1055">
        <v>0</v>
      </c>
      <c r="F20" s="1055">
        <v>0</v>
      </c>
      <c r="G20" s="1055">
        <v>1</v>
      </c>
      <c r="H20" s="1055">
        <v>1</v>
      </c>
      <c r="I20" s="1055">
        <v>0</v>
      </c>
      <c r="J20" s="1055">
        <v>1</v>
      </c>
      <c r="K20" s="1055">
        <v>1</v>
      </c>
      <c r="L20" s="1055">
        <v>0</v>
      </c>
      <c r="M20" s="1055">
        <v>0</v>
      </c>
      <c r="N20" s="1055">
        <v>0</v>
      </c>
      <c r="O20" s="1055">
        <v>0</v>
      </c>
      <c r="P20" s="1055">
        <v>0</v>
      </c>
      <c r="Q20" s="1055">
        <v>0</v>
      </c>
      <c r="R20" s="1055">
        <v>0</v>
      </c>
      <c r="S20" s="1055">
        <v>0</v>
      </c>
      <c r="T20" s="1047">
        <v>0</v>
      </c>
    </row>
    <row r="21" spans="1:20" ht="15" customHeight="1" x14ac:dyDescent="0.35">
      <c r="A21" s="1041">
        <v>12</v>
      </c>
      <c r="B21" s="243" t="s">
        <v>684</v>
      </c>
      <c r="C21" s="1055">
        <v>0</v>
      </c>
      <c r="D21" s="1055">
        <v>0</v>
      </c>
      <c r="E21" s="1055">
        <v>0</v>
      </c>
      <c r="F21" s="1055">
        <v>1</v>
      </c>
      <c r="G21" s="1055">
        <v>0</v>
      </c>
      <c r="H21" s="1055">
        <v>1</v>
      </c>
      <c r="I21" s="1055">
        <v>1</v>
      </c>
      <c r="J21" s="1055">
        <v>0</v>
      </c>
      <c r="K21" s="1055">
        <v>1</v>
      </c>
      <c r="L21" s="1055">
        <v>0</v>
      </c>
      <c r="M21" s="1055">
        <v>0</v>
      </c>
      <c r="N21" s="1055">
        <v>0</v>
      </c>
      <c r="O21" s="1055">
        <v>0</v>
      </c>
      <c r="P21" s="1055">
        <v>0</v>
      </c>
      <c r="Q21" s="1055">
        <v>0</v>
      </c>
      <c r="R21" s="1055">
        <v>0</v>
      </c>
      <c r="S21" s="1055">
        <v>0</v>
      </c>
      <c r="T21" s="1047">
        <v>0</v>
      </c>
    </row>
    <row r="22" spans="1:20" ht="15" customHeight="1" x14ac:dyDescent="0.35">
      <c r="A22" s="1041">
        <v>13</v>
      </c>
      <c r="B22" s="243" t="s">
        <v>685</v>
      </c>
      <c r="C22" s="1055">
        <v>0</v>
      </c>
      <c r="D22" s="1055">
        <v>0</v>
      </c>
      <c r="E22" s="1055">
        <v>0</v>
      </c>
      <c r="F22" s="1055">
        <v>0</v>
      </c>
      <c r="G22" s="1055">
        <v>0</v>
      </c>
      <c r="H22" s="1055">
        <v>0</v>
      </c>
      <c r="I22" s="1055">
        <v>0</v>
      </c>
      <c r="J22" s="1055">
        <v>0</v>
      </c>
      <c r="K22" s="1055">
        <v>0</v>
      </c>
      <c r="L22" s="1055">
        <v>0</v>
      </c>
      <c r="M22" s="1055">
        <v>0</v>
      </c>
      <c r="N22" s="1055">
        <v>0</v>
      </c>
      <c r="O22" s="1055">
        <v>0</v>
      </c>
      <c r="P22" s="1055"/>
      <c r="Q22" s="1055">
        <v>0</v>
      </c>
      <c r="R22" s="1055">
        <v>0</v>
      </c>
      <c r="S22" s="1055">
        <v>0</v>
      </c>
      <c r="T22" s="1047">
        <v>0</v>
      </c>
    </row>
    <row r="23" spans="1:20" ht="15" customHeight="1" x14ac:dyDescent="0.35">
      <c r="A23" s="1041">
        <v>14</v>
      </c>
      <c r="B23" s="243" t="s">
        <v>686</v>
      </c>
      <c r="C23" s="1055">
        <v>0</v>
      </c>
      <c r="D23" s="1055">
        <v>0</v>
      </c>
      <c r="E23" s="1055">
        <v>0</v>
      </c>
      <c r="F23" s="1055"/>
      <c r="G23" s="1055">
        <v>1</v>
      </c>
      <c r="H23" s="1055">
        <v>1</v>
      </c>
      <c r="I23" s="1055">
        <v>0</v>
      </c>
      <c r="J23" s="1055">
        <v>1</v>
      </c>
      <c r="K23" s="1055">
        <v>1</v>
      </c>
      <c r="L23" s="1055">
        <v>0</v>
      </c>
      <c r="M23" s="1055">
        <v>0</v>
      </c>
      <c r="N23" s="1055">
        <v>0</v>
      </c>
      <c r="O23" s="1055">
        <v>0</v>
      </c>
      <c r="P23" s="1055">
        <v>0</v>
      </c>
      <c r="Q23" s="1055">
        <v>0</v>
      </c>
      <c r="R23" s="1055">
        <v>0</v>
      </c>
      <c r="S23" s="1055">
        <v>0</v>
      </c>
      <c r="T23" s="1047">
        <v>0</v>
      </c>
    </row>
    <row r="24" spans="1:20" ht="15" customHeight="1" x14ac:dyDescent="0.35">
      <c r="A24" s="1041">
        <v>15</v>
      </c>
      <c r="B24" s="243" t="s">
        <v>687</v>
      </c>
      <c r="C24" s="1055">
        <v>0</v>
      </c>
      <c r="D24" s="1055">
        <v>0</v>
      </c>
      <c r="E24" s="1055">
        <v>0</v>
      </c>
      <c r="F24" s="1055">
        <v>0</v>
      </c>
      <c r="G24" s="1055">
        <v>1</v>
      </c>
      <c r="H24" s="1055">
        <v>1</v>
      </c>
      <c r="I24" s="1055">
        <v>0</v>
      </c>
      <c r="J24" s="1055">
        <v>1</v>
      </c>
      <c r="K24" s="1055">
        <v>1</v>
      </c>
      <c r="L24" s="1055">
        <v>0</v>
      </c>
      <c r="M24" s="1055">
        <v>1</v>
      </c>
      <c r="N24" s="1055">
        <v>1</v>
      </c>
      <c r="O24" s="1055">
        <v>0</v>
      </c>
      <c r="P24" s="1055">
        <v>0</v>
      </c>
      <c r="Q24" s="1055">
        <v>0</v>
      </c>
      <c r="R24" s="1055">
        <v>0</v>
      </c>
      <c r="S24" s="1055">
        <v>1</v>
      </c>
      <c r="T24" s="1047">
        <v>1</v>
      </c>
    </row>
    <row r="25" spans="1:20" ht="15" customHeight="1" x14ac:dyDescent="0.35">
      <c r="A25" s="1041">
        <v>16</v>
      </c>
      <c r="B25" s="243" t="s">
        <v>688</v>
      </c>
      <c r="C25" s="1055">
        <v>0</v>
      </c>
      <c r="D25" s="1055">
        <v>0</v>
      </c>
      <c r="E25" s="1055">
        <v>0</v>
      </c>
      <c r="F25" s="1055">
        <v>0</v>
      </c>
      <c r="G25" s="1055">
        <v>1</v>
      </c>
      <c r="H25" s="1055">
        <v>1</v>
      </c>
      <c r="I25" s="1055">
        <v>0</v>
      </c>
      <c r="J25" s="1055">
        <v>1</v>
      </c>
      <c r="K25" s="1055">
        <v>1</v>
      </c>
      <c r="L25" s="1055">
        <v>0</v>
      </c>
      <c r="M25" s="1055">
        <v>0</v>
      </c>
      <c r="N25" s="1055">
        <v>0</v>
      </c>
      <c r="O25" s="1055">
        <v>0</v>
      </c>
      <c r="P25" s="1055">
        <v>0</v>
      </c>
      <c r="Q25" s="1055">
        <v>0</v>
      </c>
      <c r="R25" s="1055">
        <v>0</v>
      </c>
      <c r="S25" s="1055">
        <v>0</v>
      </c>
      <c r="T25" s="1047">
        <v>0</v>
      </c>
    </row>
    <row r="26" spans="1:20" ht="15" customHeight="1" x14ac:dyDescent="0.35">
      <c r="A26" s="1041">
        <v>17</v>
      </c>
      <c r="B26" s="243" t="s">
        <v>689</v>
      </c>
      <c r="C26" s="1055">
        <v>0</v>
      </c>
      <c r="D26" s="1055">
        <v>0</v>
      </c>
      <c r="E26" s="1055">
        <v>0</v>
      </c>
      <c r="F26" s="1061">
        <v>1</v>
      </c>
      <c r="G26" s="1061">
        <v>0</v>
      </c>
      <c r="H26" s="1061">
        <v>1</v>
      </c>
      <c r="I26" s="1055">
        <v>1</v>
      </c>
      <c r="J26" s="1055">
        <v>0</v>
      </c>
      <c r="K26" s="1055">
        <v>1</v>
      </c>
      <c r="L26" s="1055">
        <v>0</v>
      </c>
      <c r="M26" s="1055">
        <v>0</v>
      </c>
      <c r="N26" s="1055">
        <v>0</v>
      </c>
      <c r="O26" s="1055">
        <v>0</v>
      </c>
      <c r="P26" s="1055">
        <v>0</v>
      </c>
      <c r="Q26" s="1055">
        <v>0</v>
      </c>
      <c r="R26" s="1055">
        <v>0</v>
      </c>
      <c r="S26" s="1055">
        <v>0</v>
      </c>
      <c r="T26" s="1047">
        <v>0</v>
      </c>
    </row>
    <row r="27" spans="1:20" ht="15" customHeight="1" x14ac:dyDescent="0.35">
      <c r="A27" s="1041">
        <v>18</v>
      </c>
      <c r="B27" s="1043" t="s">
        <v>690</v>
      </c>
      <c r="C27" s="1058">
        <v>0</v>
      </c>
      <c r="D27" s="1058">
        <v>0</v>
      </c>
      <c r="E27" s="1058">
        <v>0</v>
      </c>
      <c r="F27" s="1058">
        <v>0</v>
      </c>
      <c r="G27" s="1058">
        <v>1</v>
      </c>
      <c r="H27" s="1058">
        <v>1</v>
      </c>
      <c r="I27" s="1058">
        <v>0</v>
      </c>
      <c r="J27" s="1058">
        <v>1</v>
      </c>
      <c r="K27" s="1058">
        <v>1</v>
      </c>
      <c r="L27" s="1058">
        <v>0</v>
      </c>
      <c r="M27" s="1058">
        <v>0</v>
      </c>
      <c r="N27" s="1058">
        <v>0</v>
      </c>
      <c r="O27" s="1058">
        <v>0</v>
      </c>
      <c r="P27" s="1058">
        <v>0</v>
      </c>
      <c r="Q27" s="1058">
        <v>0</v>
      </c>
      <c r="R27" s="1058">
        <v>0</v>
      </c>
      <c r="S27" s="1058">
        <v>0</v>
      </c>
      <c r="T27" s="1050">
        <v>0</v>
      </c>
    </row>
    <row r="28" spans="1:20" ht="15" customHeight="1" x14ac:dyDescent="0.35">
      <c r="A28" s="243">
        <v>19</v>
      </c>
      <c r="B28" s="243" t="s">
        <v>691</v>
      </c>
      <c r="C28" s="1059">
        <v>0</v>
      </c>
      <c r="D28" s="1059">
        <v>0</v>
      </c>
      <c r="E28" s="1059">
        <f t="shared" ref="E28" si="2">SUM(C28:D28)</f>
        <v>0</v>
      </c>
      <c r="F28" s="1059">
        <v>0</v>
      </c>
      <c r="G28" s="1059">
        <v>1</v>
      </c>
      <c r="H28" s="1059">
        <v>1</v>
      </c>
      <c r="I28" s="1059">
        <f t="shared" ref="I28:J28" si="3">C28+F28</f>
        <v>0</v>
      </c>
      <c r="J28" s="1059">
        <f t="shared" si="3"/>
        <v>1</v>
      </c>
      <c r="K28" s="1059">
        <f t="shared" ref="K28" si="4">SUM(I28:J28)</f>
        <v>1</v>
      </c>
      <c r="L28" s="1058">
        <v>0</v>
      </c>
      <c r="M28" s="1058">
        <v>0</v>
      </c>
      <c r="N28" s="1058">
        <v>0</v>
      </c>
      <c r="O28" s="1058">
        <v>0</v>
      </c>
      <c r="P28" s="1058">
        <v>0</v>
      </c>
      <c r="Q28" s="1058">
        <v>0</v>
      </c>
      <c r="R28" s="1058">
        <v>0</v>
      </c>
      <c r="S28" s="1058">
        <v>0</v>
      </c>
      <c r="T28" s="1050">
        <v>0</v>
      </c>
    </row>
    <row r="29" spans="1:20" ht="15" customHeight="1" x14ac:dyDescent="0.35">
      <c r="A29" s="243">
        <v>20</v>
      </c>
      <c r="B29" s="243" t="s">
        <v>692</v>
      </c>
      <c r="C29" s="1059">
        <v>0</v>
      </c>
      <c r="D29" s="1059">
        <v>0</v>
      </c>
      <c r="E29" s="1059">
        <v>0</v>
      </c>
      <c r="F29" s="1059">
        <v>1</v>
      </c>
      <c r="G29" s="1059">
        <v>0</v>
      </c>
      <c r="H29" s="1059">
        <v>1</v>
      </c>
      <c r="I29" s="1059">
        <v>1</v>
      </c>
      <c r="J29" s="1059">
        <v>0</v>
      </c>
      <c r="K29" s="1059">
        <v>1</v>
      </c>
      <c r="L29" s="1059">
        <v>0</v>
      </c>
      <c r="M29" s="1059">
        <v>0</v>
      </c>
      <c r="N29" s="1059">
        <v>0</v>
      </c>
      <c r="O29" s="1059">
        <v>1</v>
      </c>
      <c r="P29" s="1059">
        <v>0</v>
      </c>
      <c r="Q29" s="1059">
        <v>1</v>
      </c>
      <c r="R29" s="1059">
        <v>1</v>
      </c>
      <c r="S29" s="1059">
        <v>0</v>
      </c>
      <c r="T29" s="1051">
        <v>1</v>
      </c>
    </row>
    <row r="30" spans="1:20" ht="15" customHeight="1" x14ac:dyDescent="0.35">
      <c r="A30" s="243">
        <v>21</v>
      </c>
      <c r="B30" s="243" t="s">
        <v>693</v>
      </c>
      <c r="C30" s="1059">
        <v>0</v>
      </c>
      <c r="D30" s="1059">
        <v>0</v>
      </c>
      <c r="E30" s="1059">
        <v>0</v>
      </c>
      <c r="F30" s="1059">
        <v>0</v>
      </c>
      <c r="G30" s="1059">
        <v>4</v>
      </c>
      <c r="H30" s="1059">
        <v>4</v>
      </c>
      <c r="I30" s="1059">
        <v>0</v>
      </c>
      <c r="J30" s="1059">
        <v>4</v>
      </c>
      <c r="K30" s="1059">
        <v>4</v>
      </c>
      <c r="L30" s="1059">
        <v>0</v>
      </c>
      <c r="M30" s="1059">
        <v>0</v>
      </c>
      <c r="N30" s="1059">
        <v>0</v>
      </c>
      <c r="O30" s="1059">
        <v>0</v>
      </c>
      <c r="P30" s="1059">
        <v>0</v>
      </c>
      <c r="Q30" s="1059">
        <v>0</v>
      </c>
      <c r="R30" s="1059">
        <v>0</v>
      </c>
      <c r="S30" s="1059">
        <v>4</v>
      </c>
      <c r="T30" s="1051">
        <v>4</v>
      </c>
    </row>
    <row r="31" spans="1:20" ht="15" customHeight="1" x14ac:dyDescent="0.35">
      <c r="A31" s="243">
        <v>1</v>
      </c>
      <c r="B31" s="243" t="s">
        <v>694</v>
      </c>
      <c r="C31" s="1055">
        <v>5</v>
      </c>
      <c r="D31" s="1055">
        <v>4</v>
      </c>
      <c r="E31" s="1055">
        <v>9</v>
      </c>
      <c r="F31" s="1055">
        <v>1</v>
      </c>
      <c r="G31" s="1055">
        <v>1</v>
      </c>
      <c r="H31" s="1055">
        <v>2</v>
      </c>
      <c r="I31" s="1055">
        <v>6</v>
      </c>
      <c r="J31" s="1055">
        <v>5</v>
      </c>
      <c r="K31" s="1055">
        <v>11</v>
      </c>
      <c r="L31" s="1055">
        <v>0</v>
      </c>
      <c r="M31" s="1055">
        <v>1</v>
      </c>
      <c r="N31" s="1055">
        <v>1</v>
      </c>
      <c r="O31" s="1059">
        <v>0</v>
      </c>
      <c r="P31" s="1059">
        <v>0</v>
      </c>
      <c r="Q31" s="1059">
        <f t="shared" ref="Q31" si="5">SUM(O31:P31)</f>
        <v>0</v>
      </c>
      <c r="R31" s="1055">
        <v>6</v>
      </c>
      <c r="S31" s="1055">
        <v>5</v>
      </c>
      <c r="T31" s="1047">
        <v>11</v>
      </c>
    </row>
    <row r="32" spans="1:20" ht="20.149999999999999" customHeight="1" x14ac:dyDescent="0.35">
      <c r="A32" s="243">
        <v>2</v>
      </c>
      <c r="B32" s="1002" t="s">
        <v>695</v>
      </c>
      <c r="C32" s="1060">
        <v>1</v>
      </c>
      <c r="D32" s="1060">
        <v>3</v>
      </c>
      <c r="E32" s="1060">
        <v>4</v>
      </c>
      <c r="F32" s="1060"/>
      <c r="G32" s="1060">
        <v>1</v>
      </c>
      <c r="H32" s="1060">
        <v>1</v>
      </c>
      <c r="I32" s="1060">
        <v>1</v>
      </c>
      <c r="J32" s="1060">
        <v>4</v>
      </c>
      <c r="K32" s="1060">
        <v>5</v>
      </c>
      <c r="L32" s="1060">
        <v>0</v>
      </c>
      <c r="M32" s="1060">
        <v>0</v>
      </c>
      <c r="N32" s="1060">
        <v>0</v>
      </c>
      <c r="O32" s="1060">
        <v>0</v>
      </c>
      <c r="P32" s="1060">
        <v>0</v>
      </c>
      <c r="Q32" s="1060">
        <v>0</v>
      </c>
      <c r="R32" s="1060">
        <v>0</v>
      </c>
      <c r="S32" s="1060">
        <v>0</v>
      </c>
      <c r="T32" s="1052">
        <v>0</v>
      </c>
    </row>
    <row r="33" spans="1:20" ht="20.149999999999999" customHeight="1" x14ac:dyDescent="0.35">
      <c r="A33" s="17"/>
      <c r="B33" s="17" t="s">
        <v>1457</v>
      </c>
      <c r="C33" s="1029"/>
      <c r="D33" s="1029"/>
      <c r="E33" s="1031">
        <f>SUM(E10:E32)</f>
        <v>13</v>
      </c>
      <c r="F33" s="1030"/>
      <c r="G33" s="1030"/>
      <c r="H33" s="1031">
        <f>SUM(H10:H32)</f>
        <v>28</v>
      </c>
      <c r="I33" s="1030"/>
      <c r="J33" s="1030"/>
      <c r="K33" s="1032">
        <f>SUM(K10:K32)</f>
        <v>41</v>
      </c>
      <c r="L33" s="1030"/>
      <c r="M33" s="1030"/>
      <c r="N33" s="1031">
        <f>SUM(N10:N32)</f>
        <v>5</v>
      </c>
      <c r="O33" s="1030"/>
      <c r="P33" s="1030"/>
      <c r="Q33" s="1031">
        <f>SUM(Q10:Q32)</f>
        <v>1</v>
      </c>
      <c r="R33" s="1030"/>
      <c r="S33" s="1030"/>
      <c r="T33" s="1032">
        <f>SUM(T10:T32)</f>
        <v>20</v>
      </c>
    </row>
    <row r="34" spans="1:20" ht="15" customHeight="1" x14ac:dyDescent="0.35">
      <c r="A34" s="17" t="s">
        <v>58</v>
      </c>
      <c r="B34" s="17" t="s">
        <v>696</v>
      </c>
      <c r="C34" s="337"/>
      <c r="D34" s="337"/>
      <c r="E34" s="337"/>
      <c r="F34" s="334"/>
      <c r="G34" s="334"/>
      <c r="H34" s="337"/>
      <c r="I34" s="334"/>
      <c r="J34" s="334"/>
      <c r="K34" s="334"/>
      <c r="L34" s="334"/>
      <c r="M34" s="334"/>
      <c r="N34" s="337"/>
      <c r="O34" s="334"/>
      <c r="P34" s="334"/>
      <c r="Q34" s="337"/>
      <c r="R34" s="334"/>
      <c r="S34" s="334"/>
      <c r="T34" s="334"/>
    </row>
    <row r="35" spans="1:20" ht="15" customHeight="1" x14ac:dyDescent="0.35">
      <c r="A35" s="17"/>
      <c r="B35" s="17" t="s">
        <v>697</v>
      </c>
      <c r="C35" s="337"/>
      <c r="D35" s="337"/>
      <c r="E35" s="337"/>
      <c r="F35" s="334"/>
      <c r="G35" s="334"/>
      <c r="H35" s="337"/>
      <c r="I35" s="334"/>
      <c r="J35" s="334"/>
      <c r="K35" s="334"/>
      <c r="L35" s="334"/>
      <c r="M35" s="334"/>
      <c r="N35" s="337"/>
      <c r="O35" s="334"/>
      <c r="P35" s="334"/>
      <c r="Q35" s="337"/>
      <c r="R35" s="334"/>
      <c r="S35" s="334"/>
      <c r="T35" s="334"/>
    </row>
    <row r="36" spans="1:20" ht="15" customHeight="1" x14ac:dyDescent="0.35">
      <c r="A36" s="17"/>
      <c r="B36" s="17"/>
      <c r="C36" s="337"/>
      <c r="D36" s="337"/>
      <c r="E36" s="337"/>
      <c r="F36" s="334"/>
      <c r="G36" s="334"/>
      <c r="H36" s="337"/>
      <c r="I36" s="334"/>
      <c r="J36" s="334"/>
      <c r="K36" s="334"/>
      <c r="L36" s="334"/>
      <c r="M36" s="334"/>
      <c r="N36" s="337"/>
      <c r="O36" s="334"/>
      <c r="P36" s="334"/>
      <c r="Q36" s="337"/>
      <c r="R36" s="334"/>
      <c r="S36" s="334"/>
      <c r="T36" s="334"/>
    </row>
    <row r="37" spans="1:20" ht="15" customHeight="1" x14ac:dyDescent="0.35">
      <c r="A37" s="17"/>
      <c r="B37" s="17"/>
      <c r="C37" s="337"/>
      <c r="D37" s="337"/>
      <c r="E37" s="337"/>
      <c r="F37" s="334"/>
      <c r="G37" s="334"/>
      <c r="H37" s="338"/>
      <c r="I37" s="338"/>
      <c r="J37" s="338"/>
      <c r="K37" s="338"/>
      <c r="L37" s="334"/>
      <c r="M37" s="334"/>
      <c r="N37" s="338"/>
      <c r="O37" s="334"/>
      <c r="P37" s="334"/>
      <c r="Q37" s="338"/>
      <c r="R37" s="338"/>
      <c r="S37" s="338"/>
      <c r="T37" s="338"/>
    </row>
    <row r="38" spans="1:20" ht="18.75" customHeight="1" x14ac:dyDescent="0.35">
      <c r="A38" s="255" t="s">
        <v>698</v>
      </c>
      <c r="B38" s="297"/>
      <c r="C38" s="332"/>
      <c r="D38" s="332"/>
      <c r="E38" s="336"/>
      <c r="F38" s="333"/>
      <c r="G38" s="333"/>
      <c r="H38" s="337"/>
      <c r="I38" s="334"/>
      <c r="J38" s="334"/>
      <c r="K38" s="334"/>
      <c r="L38" s="333"/>
      <c r="M38" s="333"/>
      <c r="N38" s="337"/>
      <c r="O38" s="333"/>
      <c r="P38" s="333"/>
      <c r="Q38" s="337"/>
      <c r="R38" s="334"/>
      <c r="S38" s="334"/>
      <c r="T38" s="334"/>
    </row>
    <row r="39" spans="1:20" ht="21" customHeight="1" x14ac:dyDescent="0.35">
      <c r="A39" s="335" t="s">
        <v>699</v>
      </c>
      <c r="B39" s="335"/>
      <c r="C39" s="339"/>
      <c r="D39" s="339"/>
      <c r="E39" s="332"/>
      <c r="F39" s="339"/>
      <c r="G39" s="339"/>
      <c r="H39" s="332"/>
      <c r="I39" s="333"/>
      <c r="J39" s="333"/>
      <c r="K39" s="332"/>
      <c r="L39" s="339"/>
      <c r="M39" s="339"/>
      <c r="N39" s="332"/>
      <c r="O39" s="339"/>
      <c r="P39" s="339"/>
      <c r="Q39" s="332"/>
      <c r="R39" s="333"/>
      <c r="S39" s="333"/>
      <c r="T39" s="332"/>
    </row>
    <row r="40" spans="1:20" ht="15.75" customHeight="1" thickBot="1" x14ac:dyDescent="0.4">
      <c r="A40" s="22" t="s">
        <v>700</v>
      </c>
      <c r="B40" s="22"/>
      <c r="C40" s="340">
        <f>SUM(C10:C39)</f>
        <v>6</v>
      </c>
      <c r="D40" s="340">
        <f>SUM(D10:D39)</f>
        <v>7</v>
      </c>
      <c r="E40" s="341">
        <f t="shared" ref="E40:T40" si="6">SUM(E10:E39)</f>
        <v>26</v>
      </c>
      <c r="F40" s="340">
        <f t="shared" si="6"/>
        <v>8</v>
      </c>
      <c r="G40" s="340">
        <f t="shared" si="6"/>
        <v>22</v>
      </c>
      <c r="H40" s="341">
        <f t="shared" si="6"/>
        <v>56</v>
      </c>
      <c r="I40" s="340">
        <f t="shared" si="6"/>
        <v>14</v>
      </c>
      <c r="J40" s="340">
        <f t="shared" si="6"/>
        <v>29</v>
      </c>
      <c r="K40" s="341">
        <f t="shared" si="6"/>
        <v>82</v>
      </c>
      <c r="L40" s="340">
        <f t="shared" si="6"/>
        <v>1</v>
      </c>
      <c r="M40" s="340">
        <f t="shared" si="6"/>
        <v>4</v>
      </c>
      <c r="N40" s="341">
        <f t="shared" si="6"/>
        <v>10</v>
      </c>
      <c r="O40" s="340">
        <f t="shared" si="6"/>
        <v>1</v>
      </c>
      <c r="P40" s="340">
        <f t="shared" si="6"/>
        <v>0</v>
      </c>
      <c r="Q40" s="341">
        <f t="shared" si="6"/>
        <v>2</v>
      </c>
      <c r="R40" s="340">
        <f t="shared" si="6"/>
        <v>8</v>
      </c>
      <c r="S40" s="340">
        <f t="shared" si="6"/>
        <v>12</v>
      </c>
      <c r="T40" s="341">
        <f t="shared" si="6"/>
        <v>40</v>
      </c>
    </row>
    <row r="41" spans="1:20" ht="15.75" customHeight="1" x14ac:dyDescent="0.35">
      <c r="A41" s="2"/>
      <c r="B41" s="2"/>
      <c r="C41" s="2"/>
      <c r="D41" s="2"/>
      <c r="E41" s="342"/>
      <c r="F41" s="2"/>
      <c r="G41" s="2"/>
      <c r="H41" s="342"/>
      <c r="I41" s="2"/>
      <c r="J41" s="2"/>
      <c r="K41" s="342"/>
      <c r="L41" s="2"/>
      <c r="M41" s="2"/>
      <c r="N41" s="342"/>
      <c r="O41" s="2"/>
      <c r="P41" s="2"/>
      <c r="Q41" s="342"/>
      <c r="R41" s="2"/>
      <c r="S41" s="2"/>
      <c r="T41" s="342"/>
    </row>
    <row r="42" spans="1:20" ht="21" customHeight="1" x14ac:dyDescent="0.35">
      <c r="A42" s="1607" t="s">
        <v>602</v>
      </c>
      <c r="B42" s="1607"/>
      <c r="C42" s="1607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230"/>
      <c r="P42" s="230"/>
      <c r="Q42" s="230"/>
      <c r="R42" s="230"/>
      <c r="S42" s="230"/>
      <c r="T42" s="230"/>
    </row>
    <row r="43" spans="1:20" ht="21" customHeight="1" x14ac:dyDescent="0.35">
      <c r="A43" s="27" t="s">
        <v>701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</row>
    <row r="44" spans="1:20" ht="21" customHeight="1" x14ac:dyDescent="0.35">
      <c r="A44" s="27"/>
      <c r="B44" s="27" t="s">
        <v>702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</row>
    <row r="45" spans="1:20" x14ac:dyDescent="0.3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</row>
    <row r="46" spans="1:20" x14ac:dyDescent="0.3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</row>
  </sheetData>
  <sheetProtection algorithmName="SHA-512" hashValue="gFNxVBxGX8tBCxwLTsFuBshoq1T2j0P5iOrcHcyWtdLGRgUbVVzj0Wg9ShxYR7bRXWxHKSGVin4aCo7j2ZpN3g==" saltValue="TGEoI9BjG9x2cqoFWi5mTA==" spinCount="100000" sheet="1" objects="1" scenarios="1" sort="0" autoFilter="0" pivotTables="0"/>
  <mergeCells count="12">
    <mergeCell ref="R7:T7"/>
    <mergeCell ref="A42:C42"/>
    <mergeCell ref="A3:T3"/>
    <mergeCell ref="A4:T4"/>
    <mergeCell ref="A5:T5"/>
    <mergeCell ref="A7:A8"/>
    <mergeCell ref="B7:B8"/>
    <mergeCell ref="C7:E7"/>
    <mergeCell ref="F7:H7"/>
    <mergeCell ref="I7:K7"/>
    <mergeCell ref="L7:N7"/>
    <mergeCell ref="O7:Q7"/>
  </mergeCells>
  <pageMargins left="0.7" right="0.7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40"/>
  <sheetViews>
    <sheetView topLeftCell="A4" zoomScale="50" zoomScaleNormal="50" workbookViewId="0">
      <selection activeCell="M24" sqref="M24"/>
    </sheetView>
  </sheetViews>
  <sheetFormatPr defaultColWidth="9.1796875" defaultRowHeight="15.5" x14ac:dyDescent="0.35"/>
  <cols>
    <col min="1" max="1" width="5.7265625" style="3" customWidth="1"/>
    <col min="2" max="2" width="39.26953125" style="3" customWidth="1"/>
    <col min="3" max="3" width="16.26953125" style="3" customWidth="1"/>
    <col min="4" max="4" width="17.26953125" style="3" customWidth="1"/>
    <col min="5" max="5" width="16.26953125" style="3" customWidth="1"/>
    <col min="6" max="6" width="28.26953125" style="3" customWidth="1"/>
    <col min="7" max="9" width="12.7265625" style="3" customWidth="1"/>
    <col min="10" max="12" width="12.26953125" style="3" customWidth="1"/>
    <col min="13" max="14" width="8.7265625" style="3" customWidth="1"/>
    <col min="15" max="253" width="9.1796875" style="3"/>
    <col min="254" max="254" width="5.7265625" style="3" customWidth="1"/>
    <col min="255" max="255" width="39.26953125" style="3" customWidth="1"/>
    <col min="256" max="262" width="13.7265625" style="3" customWidth="1"/>
    <col min="263" max="265" width="12.7265625" style="3" customWidth="1"/>
    <col min="266" max="268" width="12.26953125" style="3" customWidth="1"/>
    <col min="269" max="270" width="8.7265625" style="3" customWidth="1"/>
    <col min="271" max="509" width="9.1796875" style="3"/>
    <col min="510" max="510" width="5.7265625" style="3" customWidth="1"/>
    <col min="511" max="511" width="39.26953125" style="3" customWidth="1"/>
    <col min="512" max="518" width="13.7265625" style="3" customWidth="1"/>
    <col min="519" max="521" width="12.7265625" style="3" customWidth="1"/>
    <col min="522" max="524" width="12.26953125" style="3" customWidth="1"/>
    <col min="525" max="526" width="8.7265625" style="3" customWidth="1"/>
    <col min="527" max="765" width="9.1796875" style="3"/>
    <col min="766" max="766" width="5.7265625" style="3" customWidth="1"/>
    <col min="767" max="767" width="39.26953125" style="3" customWidth="1"/>
    <col min="768" max="774" width="13.7265625" style="3" customWidth="1"/>
    <col min="775" max="777" width="12.7265625" style="3" customWidth="1"/>
    <col min="778" max="780" width="12.26953125" style="3" customWidth="1"/>
    <col min="781" max="782" width="8.7265625" style="3" customWidth="1"/>
    <col min="783" max="1021" width="9.1796875" style="3"/>
    <col min="1022" max="1022" width="5.7265625" style="3" customWidth="1"/>
    <col min="1023" max="1023" width="39.26953125" style="3" customWidth="1"/>
    <col min="1024" max="1030" width="13.7265625" style="3" customWidth="1"/>
    <col min="1031" max="1033" width="12.7265625" style="3" customWidth="1"/>
    <col min="1034" max="1036" width="12.26953125" style="3" customWidth="1"/>
    <col min="1037" max="1038" width="8.7265625" style="3" customWidth="1"/>
    <col min="1039" max="1277" width="9.1796875" style="3"/>
    <col min="1278" max="1278" width="5.7265625" style="3" customWidth="1"/>
    <col min="1279" max="1279" width="39.26953125" style="3" customWidth="1"/>
    <col min="1280" max="1286" width="13.7265625" style="3" customWidth="1"/>
    <col min="1287" max="1289" width="12.7265625" style="3" customWidth="1"/>
    <col min="1290" max="1292" width="12.26953125" style="3" customWidth="1"/>
    <col min="1293" max="1294" width="8.7265625" style="3" customWidth="1"/>
    <col min="1295" max="1533" width="9.1796875" style="3"/>
    <col min="1534" max="1534" width="5.7265625" style="3" customWidth="1"/>
    <col min="1535" max="1535" width="39.26953125" style="3" customWidth="1"/>
    <col min="1536" max="1542" width="13.7265625" style="3" customWidth="1"/>
    <col min="1543" max="1545" width="12.7265625" style="3" customWidth="1"/>
    <col min="1546" max="1548" width="12.26953125" style="3" customWidth="1"/>
    <col min="1549" max="1550" width="8.7265625" style="3" customWidth="1"/>
    <col min="1551" max="1789" width="9.1796875" style="3"/>
    <col min="1790" max="1790" width="5.7265625" style="3" customWidth="1"/>
    <col min="1791" max="1791" width="39.26953125" style="3" customWidth="1"/>
    <col min="1792" max="1798" width="13.7265625" style="3" customWidth="1"/>
    <col min="1799" max="1801" width="12.7265625" style="3" customWidth="1"/>
    <col min="1802" max="1804" width="12.26953125" style="3" customWidth="1"/>
    <col min="1805" max="1806" width="8.7265625" style="3" customWidth="1"/>
    <col min="1807" max="2045" width="9.1796875" style="3"/>
    <col min="2046" max="2046" width="5.7265625" style="3" customWidth="1"/>
    <col min="2047" max="2047" width="39.26953125" style="3" customWidth="1"/>
    <col min="2048" max="2054" width="13.7265625" style="3" customWidth="1"/>
    <col min="2055" max="2057" width="12.7265625" style="3" customWidth="1"/>
    <col min="2058" max="2060" width="12.26953125" style="3" customWidth="1"/>
    <col min="2061" max="2062" width="8.7265625" style="3" customWidth="1"/>
    <col min="2063" max="2301" width="9.1796875" style="3"/>
    <col min="2302" max="2302" width="5.7265625" style="3" customWidth="1"/>
    <col min="2303" max="2303" width="39.26953125" style="3" customWidth="1"/>
    <col min="2304" max="2310" width="13.7265625" style="3" customWidth="1"/>
    <col min="2311" max="2313" width="12.7265625" style="3" customWidth="1"/>
    <col min="2314" max="2316" width="12.26953125" style="3" customWidth="1"/>
    <col min="2317" max="2318" width="8.7265625" style="3" customWidth="1"/>
    <col min="2319" max="2557" width="9.1796875" style="3"/>
    <col min="2558" max="2558" width="5.7265625" style="3" customWidth="1"/>
    <col min="2559" max="2559" width="39.26953125" style="3" customWidth="1"/>
    <col min="2560" max="2566" width="13.7265625" style="3" customWidth="1"/>
    <col min="2567" max="2569" width="12.7265625" style="3" customWidth="1"/>
    <col min="2570" max="2572" width="12.26953125" style="3" customWidth="1"/>
    <col min="2573" max="2574" width="8.7265625" style="3" customWidth="1"/>
    <col min="2575" max="2813" width="9.1796875" style="3"/>
    <col min="2814" max="2814" width="5.7265625" style="3" customWidth="1"/>
    <col min="2815" max="2815" width="39.26953125" style="3" customWidth="1"/>
    <col min="2816" max="2822" width="13.7265625" style="3" customWidth="1"/>
    <col min="2823" max="2825" width="12.7265625" style="3" customWidth="1"/>
    <col min="2826" max="2828" width="12.26953125" style="3" customWidth="1"/>
    <col min="2829" max="2830" width="8.7265625" style="3" customWidth="1"/>
    <col min="2831" max="3069" width="9.1796875" style="3"/>
    <col min="3070" max="3070" width="5.7265625" style="3" customWidth="1"/>
    <col min="3071" max="3071" width="39.26953125" style="3" customWidth="1"/>
    <col min="3072" max="3078" width="13.7265625" style="3" customWidth="1"/>
    <col min="3079" max="3081" width="12.7265625" style="3" customWidth="1"/>
    <col min="3082" max="3084" width="12.26953125" style="3" customWidth="1"/>
    <col min="3085" max="3086" width="8.7265625" style="3" customWidth="1"/>
    <col min="3087" max="3325" width="9.1796875" style="3"/>
    <col min="3326" max="3326" width="5.7265625" style="3" customWidth="1"/>
    <col min="3327" max="3327" width="39.26953125" style="3" customWidth="1"/>
    <col min="3328" max="3334" width="13.7265625" style="3" customWidth="1"/>
    <col min="3335" max="3337" width="12.7265625" style="3" customWidth="1"/>
    <col min="3338" max="3340" width="12.26953125" style="3" customWidth="1"/>
    <col min="3341" max="3342" width="8.7265625" style="3" customWidth="1"/>
    <col min="3343" max="3581" width="9.1796875" style="3"/>
    <col min="3582" max="3582" width="5.7265625" style="3" customWidth="1"/>
    <col min="3583" max="3583" width="39.26953125" style="3" customWidth="1"/>
    <col min="3584" max="3590" width="13.7265625" style="3" customWidth="1"/>
    <col min="3591" max="3593" width="12.7265625" style="3" customWidth="1"/>
    <col min="3594" max="3596" width="12.26953125" style="3" customWidth="1"/>
    <col min="3597" max="3598" width="8.7265625" style="3" customWidth="1"/>
    <col min="3599" max="3837" width="9.1796875" style="3"/>
    <col min="3838" max="3838" width="5.7265625" style="3" customWidth="1"/>
    <col min="3839" max="3839" width="39.26953125" style="3" customWidth="1"/>
    <col min="3840" max="3846" width="13.7265625" style="3" customWidth="1"/>
    <col min="3847" max="3849" width="12.7265625" style="3" customWidth="1"/>
    <col min="3850" max="3852" width="12.26953125" style="3" customWidth="1"/>
    <col min="3853" max="3854" width="8.7265625" style="3" customWidth="1"/>
    <col min="3855" max="4093" width="9.1796875" style="3"/>
    <col min="4094" max="4094" width="5.7265625" style="3" customWidth="1"/>
    <col min="4095" max="4095" width="39.26953125" style="3" customWidth="1"/>
    <col min="4096" max="4102" width="13.7265625" style="3" customWidth="1"/>
    <col min="4103" max="4105" width="12.7265625" style="3" customWidth="1"/>
    <col min="4106" max="4108" width="12.26953125" style="3" customWidth="1"/>
    <col min="4109" max="4110" width="8.7265625" style="3" customWidth="1"/>
    <col min="4111" max="4349" width="9.1796875" style="3"/>
    <col min="4350" max="4350" width="5.7265625" style="3" customWidth="1"/>
    <col min="4351" max="4351" width="39.26953125" style="3" customWidth="1"/>
    <col min="4352" max="4358" width="13.7265625" style="3" customWidth="1"/>
    <col min="4359" max="4361" width="12.7265625" style="3" customWidth="1"/>
    <col min="4362" max="4364" width="12.26953125" style="3" customWidth="1"/>
    <col min="4365" max="4366" width="8.7265625" style="3" customWidth="1"/>
    <col min="4367" max="4605" width="9.1796875" style="3"/>
    <col min="4606" max="4606" width="5.7265625" style="3" customWidth="1"/>
    <col min="4607" max="4607" width="39.26953125" style="3" customWidth="1"/>
    <col min="4608" max="4614" width="13.7265625" style="3" customWidth="1"/>
    <col min="4615" max="4617" width="12.7265625" style="3" customWidth="1"/>
    <col min="4618" max="4620" width="12.26953125" style="3" customWidth="1"/>
    <col min="4621" max="4622" width="8.7265625" style="3" customWidth="1"/>
    <col min="4623" max="4861" width="9.1796875" style="3"/>
    <col min="4862" max="4862" width="5.7265625" style="3" customWidth="1"/>
    <col min="4863" max="4863" width="39.26953125" style="3" customWidth="1"/>
    <col min="4864" max="4870" width="13.7265625" style="3" customWidth="1"/>
    <col min="4871" max="4873" width="12.7265625" style="3" customWidth="1"/>
    <col min="4874" max="4876" width="12.26953125" style="3" customWidth="1"/>
    <col min="4877" max="4878" width="8.7265625" style="3" customWidth="1"/>
    <col min="4879" max="5117" width="9.1796875" style="3"/>
    <col min="5118" max="5118" width="5.7265625" style="3" customWidth="1"/>
    <col min="5119" max="5119" width="39.26953125" style="3" customWidth="1"/>
    <col min="5120" max="5126" width="13.7265625" style="3" customWidth="1"/>
    <col min="5127" max="5129" width="12.7265625" style="3" customWidth="1"/>
    <col min="5130" max="5132" width="12.26953125" style="3" customWidth="1"/>
    <col min="5133" max="5134" width="8.7265625" style="3" customWidth="1"/>
    <col min="5135" max="5373" width="9.1796875" style="3"/>
    <col min="5374" max="5374" width="5.7265625" style="3" customWidth="1"/>
    <col min="5375" max="5375" width="39.26953125" style="3" customWidth="1"/>
    <col min="5376" max="5382" width="13.7265625" style="3" customWidth="1"/>
    <col min="5383" max="5385" width="12.7265625" style="3" customWidth="1"/>
    <col min="5386" max="5388" width="12.26953125" style="3" customWidth="1"/>
    <col min="5389" max="5390" width="8.7265625" style="3" customWidth="1"/>
    <col min="5391" max="5629" width="9.1796875" style="3"/>
    <col min="5630" max="5630" width="5.7265625" style="3" customWidth="1"/>
    <col min="5631" max="5631" width="39.26953125" style="3" customWidth="1"/>
    <col min="5632" max="5638" width="13.7265625" style="3" customWidth="1"/>
    <col min="5639" max="5641" width="12.7265625" style="3" customWidth="1"/>
    <col min="5642" max="5644" width="12.26953125" style="3" customWidth="1"/>
    <col min="5645" max="5646" width="8.7265625" style="3" customWidth="1"/>
    <col min="5647" max="5885" width="9.1796875" style="3"/>
    <col min="5886" max="5886" width="5.7265625" style="3" customWidth="1"/>
    <col min="5887" max="5887" width="39.26953125" style="3" customWidth="1"/>
    <col min="5888" max="5894" width="13.7265625" style="3" customWidth="1"/>
    <col min="5895" max="5897" width="12.7265625" style="3" customWidth="1"/>
    <col min="5898" max="5900" width="12.26953125" style="3" customWidth="1"/>
    <col min="5901" max="5902" width="8.7265625" style="3" customWidth="1"/>
    <col min="5903" max="6141" width="9.1796875" style="3"/>
    <col min="6142" max="6142" width="5.7265625" style="3" customWidth="1"/>
    <col min="6143" max="6143" width="39.26953125" style="3" customWidth="1"/>
    <col min="6144" max="6150" width="13.7265625" style="3" customWidth="1"/>
    <col min="6151" max="6153" width="12.7265625" style="3" customWidth="1"/>
    <col min="6154" max="6156" width="12.26953125" style="3" customWidth="1"/>
    <col min="6157" max="6158" width="8.7265625" style="3" customWidth="1"/>
    <col min="6159" max="6397" width="9.1796875" style="3"/>
    <col min="6398" max="6398" width="5.7265625" style="3" customWidth="1"/>
    <col min="6399" max="6399" width="39.26953125" style="3" customWidth="1"/>
    <col min="6400" max="6406" width="13.7265625" style="3" customWidth="1"/>
    <col min="6407" max="6409" width="12.7265625" style="3" customWidth="1"/>
    <col min="6410" max="6412" width="12.26953125" style="3" customWidth="1"/>
    <col min="6413" max="6414" width="8.7265625" style="3" customWidth="1"/>
    <col min="6415" max="6653" width="9.1796875" style="3"/>
    <col min="6654" max="6654" width="5.7265625" style="3" customWidth="1"/>
    <col min="6655" max="6655" width="39.26953125" style="3" customWidth="1"/>
    <col min="6656" max="6662" width="13.7265625" style="3" customWidth="1"/>
    <col min="6663" max="6665" width="12.7265625" style="3" customWidth="1"/>
    <col min="6666" max="6668" width="12.26953125" style="3" customWidth="1"/>
    <col min="6669" max="6670" width="8.7265625" style="3" customWidth="1"/>
    <col min="6671" max="6909" width="9.1796875" style="3"/>
    <col min="6910" max="6910" width="5.7265625" style="3" customWidth="1"/>
    <col min="6911" max="6911" width="39.26953125" style="3" customWidth="1"/>
    <col min="6912" max="6918" width="13.7265625" style="3" customWidth="1"/>
    <col min="6919" max="6921" width="12.7265625" style="3" customWidth="1"/>
    <col min="6922" max="6924" width="12.26953125" style="3" customWidth="1"/>
    <col min="6925" max="6926" width="8.7265625" style="3" customWidth="1"/>
    <col min="6927" max="7165" width="9.1796875" style="3"/>
    <col min="7166" max="7166" width="5.7265625" style="3" customWidth="1"/>
    <col min="7167" max="7167" width="39.26953125" style="3" customWidth="1"/>
    <col min="7168" max="7174" width="13.7265625" style="3" customWidth="1"/>
    <col min="7175" max="7177" width="12.7265625" style="3" customWidth="1"/>
    <col min="7178" max="7180" width="12.26953125" style="3" customWidth="1"/>
    <col min="7181" max="7182" width="8.7265625" style="3" customWidth="1"/>
    <col min="7183" max="7421" width="9.1796875" style="3"/>
    <col min="7422" max="7422" width="5.7265625" style="3" customWidth="1"/>
    <col min="7423" max="7423" width="39.26953125" style="3" customWidth="1"/>
    <col min="7424" max="7430" width="13.7265625" style="3" customWidth="1"/>
    <col min="7431" max="7433" width="12.7265625" style="3" customWidth="1"/>
    <col min="7434" max="7436" width="12.26953125" style="3" customWidth="1"/>
    <col min="7437" max="7438" width="8.7265625" style="3" customWidth="1"/>
    <col min="7439" max="7677" width="9.1796875" style="3"/>
    <col min="7678" max="7678" width="5.7265625" style="3" customWidth="1"/>
    <col min="7679" max="7679" width="39.26953125" style="3" customWidth="1"/>
    <col min="7680" max="7686" width="13.7265625" style="3" customWidth="1"/>
    <col min="7687" max="7689" width="12.7265625" style="3" customWidth="1"/>
    <col min="7690" max="7692" width="12.26953125" style="3" customWidth="1"/>
    <col min="7693" max="7694" width="8.7265625" style="3" customWidth="1"/>
    <col min="7695" max="7933" width="9.1796875" style="3"/>
    <col min="7934" max="7934" width="5.7265625" style="3" customWidth="1"/>
    <col min="7935" max="7935" width="39.26953125" style="3" customWidth="1"/>
    <col min="7936" max="7942" width="13.7265625" style="3" customWidth="1"/>
    <col min="7943" max="7945" width="12.7265625" style="3" customWidth="1"/>
    <col min="7946" max="7948" width="12.26953125" style="3" customWidth="1"/>
    <col min="7949" max="7950" width="8.7265625" style="3" customWidth="1"/>
    <col min="7951" max="8189" width="9.1796875" style="3"/>
    <col min="8190" max="8190" width="5.7265625" style="3" customWidth="1"/>
    <col min="8191" max="8191" width="39.26953125" style="3" customWidth="1"/>
    <col min="8192" max="8198" width="13.7265625" style="3" customWidth="1"/>
    <col min="8199" max="8201" width="12.7265625" style="3" customWidth="1"/>
    <col min="8202" max="8204" width="12.26953125" style="3" customWidth="1"/>
    <col min="8205" max="8206" width="8.7265625" style="3" customWidth="1"/>
    <col min="8207" max="8445" width="9.1796875" style="3"/>
    <col min="8446" max="8446" width="5.7265625" style="3" customWidth="1"/>
    <col min="8447" max="8447" width="39.26953125" style="3" customWidth="1"/>
    <col min="8448" max="8454" width="13.7265625" style="3" customWidth="1"/>
    <col min="8455" max="8457" width="12.7265625" style="3" customWidth="1"/>
    <col min="8458" max="8460" width="12.26953125" style="3" customWidth="1"/>
    <col min="8461" max="8462" width="8.7265625" style="3" customWidth="1"/>
    <col min="8463" max="8701" width="9.1796875" style="3"/>
    <col min="8702" max="8702" width="5.7265625" style="3" customWidth="1"/>
    <col min="8703" max="8703" width="39.26953125" style="3" customWidth="1"/>
    <col min="8704" max="8710" width="13.7265625" style="3" customWidth="1"/>
    <col min="8711" max="8713" width="12.7265625" style="3" customWidth="1"/>
    <col min="8714" max="8716" width="12.26953125" style="3" customWidth="1"/>
    <col min="8717" max="8718" width="8.7265625" style="3" customWidth="1"/>
    <col min="8719" max="8957" width="9.1796875" style="3"/>
    <col min="8958" max="8958" width="5.7265625" style="3" customWidth="1"/>
    <col min="8959" max="8959" width="39.26953125" style="3" customWidth="1"/>
    <col min="8960" max="8966" width="13.7265625" style="3" customWidth="1"/>
    <col min="8967" max="8969" width="12.7265625" style="3" customWidth="1"/>
    <col min="8970" max="8972" width="12.26953125" style="3" customWidth="1"/>
    <col min="8973" max="8974" width="8.7265625" style="3" customWidth="1"/>
    <col min="8975" max="9213" width="9.1796875" style="3"/>
    <col min="9214" max="9214" width="5.7265625" style="3" customWidth="1"/>
    <col min="9215" max="9215" width="39.26953125" style="3" customWidth="1"/>
    <col min="9216" max="9222" width="13.7265625" style="3" customWidth="1"/>
    <col min="9223" max="9225" width="12.7265625" style="3" customWidth="1"/>
    <col min="9226" max="9228" width="12.26953125" style="3" customWidth="1"/>
    <col min="9229" max="9230" width="8.7265625" style="3" customWidth="1"/>
    <col min="9231" max="9469" width="9.1796875" style="3"/>
    <col min="9470" max="9470" width="5.7265625" style="3" customWidth="1"/>
    <col min="9471" max="9471" width="39.26953125" style="3" customWidth="1"/>
    <col min="9472" max="9478" width="13.7265625" style="3" customWidth="1"/>
    <col min="9479" max="9481" width="12.7265625" style="3" customWidth="1"/>
    <col min="9482" max="9484" width="12.26953125" style="3" customWidth="1"/>
    <col min="9485" max="9486" width="8.7265625" style="3" customWidth="1"/>
    <col min="9487" max="9725" width="9.1796875" style="3"/>
    <col min="9726" max="9726" width="5.7265625" style="3" customWidth="1"/>
    <col min="9727" max="9727" width="39.26953125" style="3" customWidth="1"/>
    <col min="9728" max="9734" width="13.7265625" style="3" customWidth="1"/>
    <col min="9735" max="9737" width="12.7265625" style="3" customWidth="1"/>
    <col min="9738" max="9740" width="12.26953125" style="3" customWidth="1"/>
    <col min="9741" max="9742" width="8.7265625" style="3" customWidth="1"/>
    <col min="9743" max="9981" width="9.1796875" style="3"/>
    <col min="9982" max="9982" width="5.7265625" style="3" customWidth="1"/>
    <col min="9983" max="9983" width="39.26953125" style="3" customWidth="1"/>
    <col min="9984" max="9990" width="13.7265625" style="3" customWidth="1"/>
    <col min="9991" max="9993" width="12.7265625" style="3" customWidth="1"/>
    <col min="9994" max="9996" width="12.26953125" style="3" customWidth="1"/>
    <col min="9997" max="9998" width="8.7265625" style="3" customWidth="1"/>
    <col min="9999" max="10237" width="9.1796875" style="3"/>
    <col min="10238" max="10238" width="5.7265625" style="3" customWidth="1"/>
    <col min="10239" max="10239" width="39.26953125" style="3" customWidth="1"/>
    <col min="10240" max="10246" width="13.7265625" style="3" customWidth="1"/>
    <col min="10247" max="10249" width="12.7265625" style="3" customWidth="1"/>
    <col min="10250" max="10252" width="12.26953125" style="3" customWidth="1"/>
    <col min="10253" max="10254" width="8.7265625" style="3" customWidth="1"/>
    <col min="10255" max="10493" width="9.1796875" style="3"/>
    <col min="10494" max="10494" width="5.7265625" style="3" customWidth="1"/>
    <col min="10495" max="10495" width="39.26953125" style="3" customWidth="1"/>
    <col min="10496" max="10502" width="13.7265625" style="3" customWidth="1"/>
    <col min="10503" max="10505" width="12.7265625" style="3" customWidth="1"/>
    <col min="10506" max="10508" width="12.26953125" style="3" customWidth="1"/>
    <col min="10509" max="10510" width="8.7265625" style="3" customWidth="1"/>
    <col min="10511" max="10749" width="9.1796875" style="3"/>
    <col min="10750" max="10750" width="5.7265625" style="3" customWidth="1"/>
    <col min="10751" max="10751" width="39.26953125" style="3" customWidth="1"/>
    <col min="10752" max="10758" width="13.7265625" style="3" customWidth="1"/>
    <col min="10759" max="10761" width="12.7265625" style="3" customWidth="1"/>
    <col min="10762" max="10764" width="12.26953125" style="3" customWidth="1"/>
    <col min="10765" max="10766" width="8.7265625" style="3" customWidth="1"/>
    <col min="10767" max="11005" width="9.1796875" style="3"/>
    <col min="11006" max="11006" width="5.7265625" style="3" customWidth="1"/>
    <col min="11007" max="11007" width="39.26953125" style="3" customWidth="1"/>
    <col min="11008" max="11014" width="13.7265625" style="3" customWidth="1"/>
    <col min="11015" max="11017" width="12.7265625" style="3" customWidth="1"/>
    <col min="11018" max="11020" width="12.26953125" style="3" customWidth="1"/>
    <col min="11021" max="11022" width="8.7265625" style="3" customWidth="1"/>
    <col min="11023" max="11261" width="9.1796875" style="3"/>
    <col min="11262" max="11262" width="5.7265625" style="3" customWidth="1"/>
    <col min="11263" max="11263" width="39.26953125" style="3" customWidth="1"/>
    <col min="11264" max="11270" width="13.7265625" style="3" customWidth="1"/>
    <col min="11271" max="11273" width="12.7265625" style="3" customWidth="1"/>
    <col min="11274" max="11276" width="12.26953125" style="3" customWidth="1"/>
    <col min="11277" max="11278" width="8.7265625" style="3" customWidth="1"/>
    <col min="11279" max="11517" width="9.1796875" style="3"/>
    <col min="11518" max="11518" width="5.7265625" style="3" customWidth="1"/>
    <col min="11519" max="11519" width="39.26953125" style="3" customWidth="1"/>
    <col min="11520" max="11526" width="13.7265625" style="3" customWidth="1"/>
    <col min="11527" max="11529" width="12.7265625" style="3" customWidth="1"/>
    <col min="11530" max="11532" width="12.26953125" style="3" customWidth="1"/>
    <col min="11533" max="11534" width="8.7265625" style="3" customWidth="1"/>
    <col min="11535" max="11773" width="9.1796875" style="3"/>
    <col min="11774" max="11774" width="5.7265625" style="3" customWidth="1"/>
    <col min="11775" max="11775" width="39.26953125" style="3" customWidth="1"/>
    <col min="11776" max="11782" width="13.7265625" style="3" customWidth="1"/>
    <col min="11783" max="11785" width="12.7265625" style="3" customWidth="1"/>
    <col min="11786" max="11788" width="12.26953125" style="3" customWidth="1"/>
    <col min="11789" max="11790" width="8.7265625" style="3" customWidth="1"/>
    <col min="11791" max="12029" width="9.1796875" style="3"/>
    <col min="12030" max="12030" width="5.7265625" style="3" customWidth="1"/>
    <col min="12031" max="12031" width="39.26953125" style="3" customWidth="1"/>
    <col min="12032" max="12038" width="13.7265625" style="3" customWidth="1"/>
    <col min="12039" max="12041" width="12.7265625" style="3" customWidth="1"/>
    <col min="12042" max="12044" width="12.26953125" style="3" customWidth="1"/>
    <col min="12045" max="12046" width="8.7265625" style="3" customWidth="1"/>
    <col min="12047" max="12285" width="9.1796875" style="3"/>
    <col min="12286" max="12286" width="5.7265625" style="3" customWidth="1"/>
    <col min="12287" max="12287" width="39.26953125" style="3" customWidth="1"/>
    <col min="12288" max="12294" width="13.7265625" style="3" customWidth="1"/>
    <col min="12295" max="12297" width="12.7265625" style="3" customWidth="1"/>
    <col min="12298" max="12300" width="12.26953125" style="3" customWidth="1"/>
    <col min="12301" max="12302" width="8.7265625" style="3" customWidth="1"/>
    <col min="12303" max="12541" width="9.1796875" style="3"/>
    <col min="12542" max="12542" width="5.7265625" style="3" customWidth="1"/>
    <col min="12543" max="12543" width="39.26953125" style="3" customWidth="1"/>
    <col min="12544" max="12550" width="13.7265625" style="3" customWidth="1"/>
    <col min="12551" max="12553" width="12.7265625" style="3" customWidth="1"/>
    <col min="12554" max="12556" width="12.26953125" style="3" customWidth="1"/>
    <col min="12557" max="12558" width="8.7265625" style="3" customWidth="1"/>
    <col min="12559" max="12797" width="9.1796875" style="3"/>
    <col min="12798" max="12798" width="5.7265625" style="3" customWidth="1"/>
    <col min="12799" max="12799" width="39.26953125" style="3" customWidth="1"/>
    <col min="12800" max="12806" width="13.7265625" style="3" customWidth="1"/>
    <col min="12807" max="12809" width="12.7265625" style="3" customWidth="1"/>
    <col min="12810" max="12812" width="12.26953125" style="3" customWidth="1"/>
    <col min="12813" max="12814" width="8.7265625" style="3" customWidth="1"/>
    <col min="12815" max="13053" width="9.1796875" style="3"/>
    <col min="13054" max="13054" width="5.7265625" style="3" customWidth="1"/>
    <col min="13055" max="13055" width="39.26953125" style="3" customWidth="1"/>
    <col min="13056" max="13062" width="13.7265625" style="3" customWidth="1"/>
    <col min="13063" max="13065" width="12.7265625" style="3" customWidth="1"/>
    <col min="13066" max="13068" width="12.26953125" style="3" customWidth="1"/>
    <col min="13069" max="13070" width="8.7265625" style="3" customWidth="1"/>
    <col min="13071" max="13309" width="9.1796875" style="3"/>
    <col min="13310" max="13310" width="5.7265625" style="3" customWidth="1"/>
    <col min="13311" max="13311" width="39.26953125" style="3" customWidth="1"/>
    <col min="13312" max="13318" width="13.7265625" style="3" customWidth="1"/>
    <col min="13319" max="13321" width="12.7265625" style="3" customWidth="1"/>
    <col min="13322" max="13324" width="12.26953125" style="3" customWidth="1"/>
    <col min="13325" max="13326" width="8.7265625" style="3" customWidth="1"/>
    <col min="13327" max="13565" width="9.1796875" style="3"/>
    <col min="13566" max="13566" width="5.7265625" style="3" customWidth="1"/>
    <col min="13567" max="13567" width="39.26953125" style="3" customWidth="1"/>
    <col min="13568" max="13574" width="13.7265625" style="3" customWidth="1"/>
    <col min="13575" max="13577" width="12.7265625" style="3" customWidth="1"/>
    <col min="13578" max="13580" width="12.26953125" style="3" customWidth="1"/>
    <col min="13581" max="13582" width="8.7265625" style="3" customWidth="1"/>
    <col min="13583" max="13821" width="9.1796875" style="3"/>
    <col min="13822" max="13822" width="5.7265625" style="3" customWidth="1"/>
    <col min="13823" max="13823" width="39.26953125" style="3" customWidth="1"/>
    <col min="13824" max="13830" width="13.7265625" style="3" customWidth="1"/>
    <col min="13831" max="13833" width="12.7265625" style="3" customWidth="1"/>
    <col min="13834" max="13836" width="12.26953125" style="3" customWidth="1"/>
    <col min="13837" max="13838" width="8.7265625" style="3" customWidth="1"/>
    <col min="13839" max="14077" width="9.1796875" style="3"/>
    <col min="14078" max="14078" width="5.7265625" style="3" customWidth="1"/>
    <col min="14079" max="14079" width="39.26953125" style="3" customWidth="1"/>
    <col min="14080" max="14086" width="13.7265625" style="3" customWidth="1"/>
    <col min="14087" max="14089" width="12.7265625" style="3" customWidth="1"/>
    <col min="14090" max="14092" width="12.26953125" style="3" customWidth="1"/>
    <col min="14093" max="14094" width="8.7265625" style="3" customWidth="1"/>
    <col min="14095" max="14333" width="9.1796875" style="3"/>
    <col min="14334" max="14334" width="5.7265625" style="3" customWidth="1"/>
    <col min="14335" max="14335" width="39.26953125" style="3" customWidth="1"/>
    <col min="14336" max="14342" width="13.7265625" style="3" customWidth="1"/>
    <col min="14343" max="14345" width="12.7265625" style="3" customWidth="1"/>
    <col min="14346" max="14348" width="12.26953125" style="3" customWidth="1"/>
    <col min="14349" max="14350" width="8.7265625" style="3" customWidth="1"/>
    <col min="14351" max="14589" width="9.1796875" style="3"/>
    <col min="14590" max="14590" width="5.7265625" style="3" customWidth="1"/>
    <col min="14591" max="14591" width="39.26953125" style="3" customWidth="1"/>
    <col min="14592" max="14598" width="13.7265625" style="3" customWidth="1"/>
    <col min="14599" max="14601" width="12.7265625" style="3" customWidth="1"/>
    <col min="14602" max="14604" width="12.26953125" style="3" customWidth="1"/>
    <col min="14605" max="14606" width="8.7265625" style="3" customWidth="1"/>
    <col min="14607" max="14845" width="9.1796875" style="3"/>
    <col min="14846" max="14846" width="5.7265625" style="3" customWidth="1"/>
    <col min="14847" max="14847" width="39.26953125" style="3" customWidth="1"/>
    <col min="14848" max="14854" width="13.7265625" style="3" customWidth="1"/>
    <col min="14855" max="14857" width="12.7265625" style="3" customWidth="1"/>
    <col min="14858" max="14860" width="12.26953125" style="3" customWidth="1"/>
    <col min="14861" max="14862" width="8.7265625" style="3" customWidth="1"/>
    <col min="14863" max="15101" width="9.1796875" style="3"/>
    <col min="15102" max="15102" width="5.7265625" style="3" customWidth="1"/>
    <col min="15103" max="15103" width="39.26953125" style="3" customWidth="1"/>
    <col min="15104" max="15110" width="13.7265625" style="3" customWidth="1"/>
    <col min="15111" max="15113" width="12.7265625" style="3" customWidth="1"/>
    <col min="15114" max="15116" width="12.26953125" style="3" customWidth="1"/>
    <col min="15117" max="15118" width="8.7265625" style="3" customWidth="1"/>
    <col min="15119" max="15357" width="9.1796875" style="3"/>
    <col min="15358" max="15358" width="5.7265625" style="3" customWidth="1"/>
    <col min="15359" max="15359" width="39.26953125" style="3" customWidth="1"/>
    <col min="15360" max="15366" width="13.7265625" style="3" customWidth="1"/>
    <col min="15367" max="15369" width="12.7265625" style="3" customWidth="1"/>
    <col min="15370" max="15372" width="12.26953125" style="3" customWidth="1"/>
    <col min="15373" max="15374" width="8.7265625" style="3" customWidth="1"/>
    <col min="15375" max="15613" width="9.1796875" style="3"/>
    <col min="15614" max="15614" width="5.7265625" style="3" customWidth="1"/>
    <col min="15615" max="15615" width="39.26953125" style="3" customWidth="1"/>
    <col min="15616" max="15622" width="13.7265625" style="3" customWidth="1"/>
    <col min="15623" max="15625" width="12.7265625" style="3" customWidth="1"/>
    <col min="15626" max="15628" width="12.26953125" style="3" customWidth="1"/>
    <col min="15629" max="15630" width="8.7265625" style="3" customWidth="1"/>
    <col min="15631" max="15869" width="9.1796875" style="3"/>
    <col min="15870" max="15870" width="5.7265625" style="3" customWidth="1"/>
    <col min="15871" max="15871" width="39.26953125" style="3" customWidth="1"/>
    <col min="15872" max="15878" width="13.7265625" style="3" customWidth="1"/>
    <col min="15879" max="15881" width="12.7265625" style="3" customWidth="1"/>
    <col min="15882" max="15884" width="12.26953125" style="3" customWidth="1"/>
    <col min="15885" max="15886" width="8.7265625" style="3" customWidth="1"/>
    <col min="15887" max="16125" width="9.1796875" style="3"/>
    <col min="16126" max="16126" width="5.7265625" style="3" customWidth="1"/>
    <col min="16127" max="16127" width="39.26953125" style="3" customWidth="1"/>
    <col min="16128" max="16134" width="13.7265625" style="3" customWidth="1"/>
    <col min="16135" max="16137" width="12.7265625" style="3" customWidth="1"/>
    <col min="16138" max="16140" width="12.26953125" style="3" customWidth="1"/>
    <col min="16141" max="16142" width="8.7265625" style="3" customWidth="1"/>
    <col min="16143" max="16384" width="9.1796875" style="3"/>
  </cols>
  <sheetData>
    <row r="1" spans="1:14" x14ac:dyDescent="0.35">
      <c r="A1" s="1" t="s">
        <v>703</v>
      </c>
    </row>
    <row r="3" spans="1:14" x14ac:dyDescent="0.35">
      <c r="A3" s="4" t="s">
        <v>704</v>
      </c>
      <c r="B3" s="4"/>
      <c r="C3" s="4"/>
      <c r="D3" s="4"/>
      <c r="E3" s="4"/>
      <c r="F3" s="4"/>
    </row>
    <row r="4" spans="1:14" x14ac:dyDescent="0.35">
      <c r="A4" s="1615" t="s">
        <v>561</v>
      </c>
      <c r="B4" s="1615"/>
      <c r="C4" s="1615"/>
      <c r="D4" s="1615"/>
      <c r="E4" s="1615"/>
      <c r="F4" s="1615"/>
      <c r="G4" s="230"/>
      <c r="H4" s="230"/>
      <c r="I4" s="49"/>
      <c r="J4" s="49"/>
      <c r="K4" s="49"/>
      <c r="L4" s="49"/>
      <c r="M4" s="49"/>
      <c r="N4" s="49"/>
    </row>
    <row r="5" spans="1:14" x14ac:dyDescent="0.35">
      <c r="A5" s="1615" t="s">
        <v>762</v>
      </c>
      <c r="B5" s="1615"/>
      <c r="C5" s="1615"/>
      <c r="D5" s="1615"/>
      <c r="E5" s="1615"/>
      <c r="F5" s="1615"/>
      <c r="G5" s="230"/>
      <c r="H5" s="230"/>
      <c r="I5" s="49"/>
      <c r="J5" s="49"/>
      <c r="K5" s="49"/>
      <c r="L5" s="49"/>
      <c r="M5" s="49"/>
      <c r="N5" s="49"/>
    </row>
    <row r="6" spans="1:14" ht="16" thickBot="1" x14ac:dyDescent="0.4"/>
    <row r="7" spans="1:14" ht="18" customHeight="1" x14ac:dyDescent="0.35">
      <c r="A7" s="1664" t="s">
        <v>5</v>
      </c>
      <c r="B7" s="1664" t="s">
        <v>667</v>
      </c>
      <c r="C7" s="1666" t="s">
        <v>705</v>
      </c>
      <c r="D7" s="1667"/>
      <c r="E7" s="1668"/>
      <c r="F7" s="1669" t="s">
        <v>706</v>
      </c>
    </row>
    <row r="8" spans="1:14" ht="18" customHeight="1" x14ac:dyDescent="0.35">
      <c r="A8" s="1665"/>
      <c r="B8" s="1665"/>
      <c r="C8" s="343" t="s">
        <v>130</v>
      </c>
      <c r="D8" s="343" t="s">
        <v>131</v>
      </c>
      <c r="E8" s="1036" t="s">
        <v>502</v>
      </c>
      <c r="F8" s="1670"/>
      <c r="G8" s="243"/>
    </row>
    <row r="9" spans="1:14" s="347" customFormat="1" ht="11.5" x14ac:dyDescent="0.35">
      <c r="A9" s="1062">
        <v>1</v>
      </c>
      <c r="B9" s="1062">
        <v>2</v>
      </c>
      <c r="C9" s="1062">
        <v>3</v>
      </c>
      <c r="D9" s="1073">
        <v>4</v>
      </c>
      <c r="E9" s="344">
        <v>5</v>
      </c>
      <c r="F9" s="1074">
        <v>6</v>
      </c>
      <c r="G9" s="345"/>
      <c r="H9" s="346"/>
      <c r="I9" s="346"/>
      <c r="J9" s="346"/>
      <c r="K9" s="346"/>
    </row>
    <row r="10" spans="1:14" ht="15" customHeight="1" x14ac:dyDescent="0.35">
      <c r="A10" s="297">
        <v>1</v>
      </c>
      <c r="B10" s="1143" t="s">
        <v>707</v>
      </c>
      <c r="C10" s="1066">
        <v>3</v>
      </c>
      <c r="D10" s="1066">
        <v>7</v>
      </c>
      <c r="E10" s="1069">
        <f>SUM(C10:D10)</f>
        <v>10</v>
      </c>
      <c r="F10" s="1076">
        <v>5</v>
      </c>
    </row>
    <row r="11" spans="1:14" ht="15" customHeight="1" x14ac:dyDescent="0.35">
      <c r="A11" s="17">
        <v>2</v>
      </c>
      <c r="B11" s="1064" t="s">
        <v>708</v>
      </c>
      <c r="C11" s="1067">
        <v>0</v>
      </c>
      <c r="D11" s="1067">
        <v>14</v>
      </c>
      <c r="E11" s="1067">
        <v>14</v>
      </c>
      <c r="F11" s="1077">
        <v>9</v>
      </c>
    </row>
    <row r="12" spans="1:14" ht="15" customHeight="1" x14ac:dyDescent="0.35">
      <c r="A12" s="17">
        <v>3</v>
      </c>
      <c r="B12" s="1064" t="s">
        <v>675</v>
      </c>
      <c r="C12" s="1067">
        <v>1</v>
      </c>
      <c r="D12" s="1067">
        <v>10</v>
      </c>
      <c r="E12" s="1067">
        <v>11</v>
      </c>
      <c r="F12" s="1077">
        <v>4</v>
      </c>
    </row>
    <row r="13" spans="1:14" ht="15" customHeight="1" x14ac:dyDescent="0.35">
      <c r="A13" s="17">
        <v>4</v>
      </c>
      <c r="B13" s="1064" t="s">
        <v>676</v>
      </c>
      <c r="C13" s="1067">
        <v>2</v>
      </c>
      <c r="D13" s="1067">
        <v>16</v>
      </c>
      <c r="E13" s="1067">
        <v>18</v>
      </c>
      <c r="F13" s="1077">
        <v>11</v>
      </c>
    </row>
    <row r="14" spans="1:14" ht="15" customHeight="1" x14ac:dyDescent="0.35">
      <c r="A14" s="17">
        <v>5</v>
      </c>
      <c r="B14" s="1144" t="s">
        <v>677</v>
      </c>
      <c r="C14" s="1068">
        <v>3</v>
      </c>
      <c r="D14" s="1068">
        <v>23</v>
      </c>
      <c r="E14" s="1068">
        <v>26</v>
      </c>
      <c r="F14" s="1078">
        <v>6</v>
      </c>
    </row>
    <row r="15" spans="1:14" ht="15" customHeight="1" x14ac:dyDescent="0.35">
      <c r="A15" s="238">
        <v>6</v>
      </c>
      <c r="B15" s="1064" t="s">
        <v>709</v>
      </c>
      <c r="C15" s="1067">
        <v>3</v>
      </c>
      <c r="D15" s="1067">
        <v>7</v>
      </c>
      <c r="E15" s="1067">
        <v>10</v>
      </c>
      <c r="F15" s="1077">
        <v>5</v>
      </c>
    </row>
    <row r="16" spans="1:14" ht="15" customHeight="1" x14ac:dyDescent="0.35">
      <c r="A16" s="238">
        <v>7</v>
      </c>
      <c r="B16" s="1064" t="s">
        <v>685</v>
      </c>
      <c r="C16" s="1067">
        <v>0</v>
      </c>
      <c r="D16" s="1067">
        <v>4</v>
      </c>
      <c r="E16" s="1067">
        <v>4</v>
      </c>
      <c r="F16" s="1077">
        <v>4</v>
      </c>
    </row>
    <row r="17" spans="1:6" ht="15" customHeight="1" x14ac:dyDescent="0.35">
      <c r="A17" s="238">
        <v>8</v>
      </c>
      <c r="B17" s="1064" t="s">
        <v>679</v>
      </c>
      <c r="C17" s="1067">
        <v>1</v>
      </c>
      <c r="D17" s="1067">
        <v>19</v>
      </c>
      <c r="E17" s="1067">
        <v>20</v>
      </c>
      <c r="F17" s="1077">
        <v>4</v>
      </c>
    </row>
    <row r="18" spans="1:6" ht="15" customHeight="1" x14ac:dyDescent="0.35">
      <c r="A18" s="238">
        <v>9</v>
      </c>
      <c r="B18" s="1144" t="s">
        <v>710</v>
      </c>
      <c r="C18" s="1068">
        <v>0</v>
      </c>
      <c r="D18" s="1068">
        <v>14</v>
      </c>
      <c r="E18" s="1068">
        <v>14</v>
      </c>
      <c r="F18" s="1078">
        <v>8</v>
      </c>
    </row>
    <row r="19" spans="1:6" ht="15" customHeight="1" x14ac:dyDescent="0.35">
      <c r="A19" s="238">
        <v>10</v>
      </c>
      <c r="B19" s="1064" t="s">
        <v>681</v>
      </c>
      <c r="C19" s="1067">
        <v>0</v>
      </c>
      <c r="D19" s="1067">
        <v>6</v>
      </c>
      <c r="E19" s="1067">
        <v>6</v>
      </c>
      <c r="F19" s="1077">
        <v>2</v>
      </c>
    </row>
    <row r="20" spans="1:6" ht="15" customHeight="1" x14ac:dyDescent="0.35">
      <c r="A20" s="238">
        <v>11</v>
      </c>
      <c r="B20" s="1064" t="s">
        <v>682</v>
      </c>
      <c r="C20" s="1067">
        <v>3</v>
      </c>
      <c r="D20" s="1067">
        <v>15</v>
      </c>
      <c r="E20" s="1067">
        <v>18</v>
      </c>
      <c r="F20" s="1077">
        <v>7</v>
      </c>
    </row>
    <row r="21" spans="1:6" ht="15" customHeight="1" x14ac:dyDescent="0.35">
      <c r="A21" s="238">
        <v>12</v>
      </c>
      <c r="B21" s="1064" t="s">
        <v>569</v>
      </c>
      <c r="C21" s="1067">
        <v>8</v>
      </c>
      <c r="D21" s="1067">
        <v>38</v>
      </c>
      <c r="E21" s="1067">
        <v>46</v>
      </c>
      <c r="F21" s="1077">
        <v>9</v>
      </c>
    </row>
    <row r="22" spans="1:6" ht="15" customHeight="1" x14ac:dyDescent="0.35">
      <c r="A22" s="238">
        <v>13</v>
      </c>
      <c r="B22" s="1064" t="s">
        <v>683</v>
      </c>
      <c r="C22" s="1067">
        <v>3</v>
      </c>
      <c r="D22" s="1067">
        <v>17</v>
      </c>
      <c r="E22" s="1067">
        <v>20</v>
      </c>
      <c r="F22" s="1077">
        <v>9</v>
      </c>
    </row>
    <row r="23" spans="1:6" ht="15" customHeight="1" x14ac:dyDescent="0.35">
      <c r="A23" s="238">
        <v>14</v>
      </c>
      <c r="B23" s="1064" t="s">
        <v>684</v>
      </c>
      <c r="C23" s="1067">
        <v>2</v>
      </c>
      <c r="D23" s="1067">
        <v>13</v>
      </c>
      <c r="E23" s="1067">
        <v>15</v>
      </c>
      <c r="F23" s="1077">
        <v>6</v>
      </c>
    </row>
    <row r="24" spans="1:6" ht="15" customHeight="1" x14ac:dyDescent="0.35">
      <c r="A24" s="238">
        <v>15</v>
      </c>
      <c r="B24" s="1064" t="s">
        <v>685</v>
      </c>
      <c r="C24" s="1067">
        <v>0</v>
      </c>
      <c r="D24" s="1067">
        <v>4</v>
      </c>
      <c r="E24" s="1067">
        <v>4</v>
      </c>
      <c r="F24" s="1077">
        <v>4</v>
      </c>
    </row>
    <row r="25" spans="1:6" ht="15" customHeight="1" x14ac:dyDescent="0.35">
      <c r="A25" s="238">
        <v>16</v>
      </c>
      <c r="B25" s="1064" t="s">
        <v>711</v>
      </c>
      <c r="C25" s="1069">
        <v>12</v>
      </c>
      <c r="D25" s="1069">
        <v>97</v>
      </c>
      <c r="E25" s="1069">
        <v>109</v>
      </c>
      <c r="F25" s="1077">
        <v>20</v>
      </c>
    </row>
    <row r="26" spans="1:6" ht="15" customHeight="1" x14ac:dyDescent="0.35">
      <c r="A26" s="238">
        <v>17</v>
      </c>
      <c r="B26" s="1064" t="s">
        <v>686</v>
      </c>
      <c r="C26" s="1067">
        <v>3</v>
      </c>
      <c r="D26" s="1067">
        <v>11</v>
      </c>
      <c r="E26" s="1067">
        <v>14</v>
      </c>
      <c r="F26" s="1077">
        <v>6</v>
      </c>
    </row>
    <row r="27" spans="1:6" ht="15" customHeight="1" x14ac:dyDescent="0.35">
      <c r="A27" s="238">
        <v>18</v>
      </c>
      <c r="B27" s="1064" t="s">
        <v>687</v>
      </c>
      <c r="C27" s="1067">
        <v>1</v>
      </c>
      <c r="D27" s="1067">
        <v>3</v>
      </c>
      <c r="E27" s="1067">
        <v>4</v>
      </c>
      <c r="F27" s="1077">
        <v>1</v>
      </c>
    </row>
    <row r="28" spans="1:6" ht="15" customHeight="1" x14ac:dyDescent="0.35">
      <c r="A28" s="238">
        <v>19</v>
      </c>
      <c r="B28" s="1064" t="s">
        <v>688</v>
      </c>
      <c r="C28" s="1067">
        <v>0</v>
      </c>
      <c r="D28" s="1067">
        <v>6</v>
      </c>
      <c r="E28" s="1067">
        <v>6</v>
      </c>
      <c r="F28" s="1077">
        <v>6</v>
      </c>
    </row>
    <row r="29" spans="1:6" ht="15" customHeight="1" x14ac:dyDescent="0.35">
      <c r="A29" s="238">
        <v>20</v>
      </c>
      <c r="B29" s="1064" t="s">
        <v>689</v>
      </c>
      <c r="C29" s="1070">
        <v>1</v>
      </c>
      <c r="D29" s="1070">
        <v>8</v>
      </c>
      <c r="E29" s="1070">
        <v>9</v>
      </c>
      <c r="F29" s="1079">
        <v>6</v>
      </c>
    </row>
    <row r="30" spans="1:6" ht="15" customHeight="1" x14ac:dyDescent="0.35">
      <c r="A30" s="238">
        <v>21</v>
      </c>
      <c r="B30" s="1064" t="s">
        <v>690</v>
      </c>
      <c r="C30" s="1071">
        <v>0</v>
      </c>
      <c r="D30" s="1071">
        <v>8</v>
      </c>
      <c r="E30" s="1071">
        <v>8</v>
      </c>
      <c r="F30" s="1078">
        <v>5</v>
      </c>
    </row>
    <row r="31" spans="1:6" ht="15" customHeight="1" x14ac:dyDescent="0.35">
      <c r="A31" s="238">
        <v>22</v>
      </c>
      <c r="B31" s="1145" t="s">
        <v>712</v>
      </c>
      <c r="C31" s="1069">
        <v>0</v>
      </c>
      <c r="D31" s="1069">
        <v>3</v>
      </c>
      <c r="E31" s="1069">
        <v>3</v>
      </c>
      <c r="F31" s="1077">
        <v>4</v>
      </c>
    </row>
    <row r="32" spans="1:6" ht="15" customHeight="1" x14ac:dyDescent="0.35">
      <c r="A32" s="411">
        <v>23</v>
      </c>
      <c r="B32" s="3" t="s">
        <v>692</v>
      </c>
      <c r="C32" s="1069">
        <v>3</v>
      </c>
      <c r="D32" s="1069">
        <v>5</v>
      </c>
      <c r="E32" s="1069">
        <v>8</v>
      </c>
      <c r="F32" s="1077">
        <v>5</v>
      </c>
    </row>
    <row r="33" spans="1:14" ht="15" customHeight="1" x14ac:dyDescent="0.35">
      <c r="A33" s="1146">
        <v>24</v>
      </c>
      <c r="B33" s="285" t="s">
        <v>693</v>
      </c>
      <c r="C33" s="1072">
        <v>5</v>
      </c>
      <c r="D33" s="1072">
        <v>11</v>
      </c>
      <c r="E33" s="1072">
        <f t="shared" ref="E33" si="0">SUM(C33:D33)</f>
        <v>16</v>
      </c>
      <c r="F33" s="1075">
        <v>3</v>
      </c>
    </row>
    <row r="34" spans="1:14" ht="20.149999999999999" customHeight="1" x14ac:dyDescent="0.35">
      <c r="A34" s="21" t="s">
        <v>698</v>
      </c>
      <c r="B34" s="1063"/>
      <c r="C34" s="1065"/>
      <c r="D34" s="1065"/>
      <c r="E34" s="1065"/>
      <c r="F34" s="1075"/>
    </row>
    <row r="35" spans="1:14" ht="20.149999999999999" customHeight="1" x14ac:dyDescent="0.35">
      <c r="A35" s="335" t="s">
        <v>713</v>
      </c>
      <c r="B35" s="335"/>
      <c r="C35" s="348"/>
      <c r="D35" s="348"/>
      <c r="E35" s="348"/>
      <c r="F35" s="348"/>
    </row>
    <row r="36" spans="1:14" ht="16" thickBot="1" x14ac:dyDescent="0.4">
      <c r="A36" s="22" t="s">
        <v>700</v>
      </c>
      <c r="B36" s="22"/>
      <c r="C36" s="349">
        <f>SUM(C10:C35)</f>
        <v>54</v>
      </c>
      <c r="D36" s="349">
        <f>SUM(D10:D35)</f>
        <v>359</v>
      </c>
      <c r="E36" s="1028">
        <f>SUM(E10:E35)</f>
        <v>413</v>
      </c>
      <c r="F36" s="1028">
        <f>SUM(F10:F35)</f>
        <v>149</v>
      </c>
      <c r="G36" s="1033"/>
    </row>
    <row r="37" spans="1:14" x14ac:dyDescent="0.35">
      <c r="C37" s="351"/>
      <c r="D37" s="351"/>
      <c r="E37" s="351"/>
      <c r="F37" s="351"/>
      <c r="G37" s="230"/>
      <c r="H37" s="230"/>
      <c r="I37" s="230"/>
      <c r="J37" s="230"/>
      <c r="K37" s="230"/>
      <c r="L37" s="230"/>
      <c r="M37" s="230"/>
      <c r="N37" s="230"/>
    </row>
    <row r="38" spans="1:14" s="27" customFormat="1" ht="12.5" x14ac:dyDescent="0.35">
      <c r="A38" s="27" t="s">
        <v>602</v>
      </c>
      <c r="C38" s="129"/>
      <c r="D38" s="129"/>
      <c r="E38" s="129"/>
      <c r="F38" s="129"/>
    </row>
    <row r="39" spans="1:14" s="27" customFormat="1" ht="12.5" x14ac:dyDescent="0.35">
      <c r="A39" s="27" t="s">
        <v>701</v>
      </c>
    </row>
    <row r="40" spans="1:14" s="27" customFormat="1" ht="12.5" x14ac:dyDescent="0.35">
      <c r="B40" s="27" t="s">
        <v>702</v>
      </c>
    </row>
  </sheetData>
  <sheetProtection algorithmName="SHA-512" hashValue="CZsLJpPWfQ1fRvCObrEuNK18Gzi4TCB6OgfrhDT85hgK8Fq57gAxP+jRD08gFXrvC/LUOt9GnrE3eoB3c4F1Ew==" saltValue="ufIYRlIbTtoB0BVwfHKxRw==" spinCount="100000" sheet="1" objects="1" scenarios="1" sort="0" autoFilter="0" pivotTables="0"/>
  <mergeCells count="6">
    <mergeCell ref="A4:F4"/>
    <mergeCell ref="A5:F5"/>
    <mergeCell ref="A7:A8"/>
    <mergeCell ref="B7:B8"/>
    <mergeCell ref="C7:E7"/>
    <mergeCell ref="F7:F8"/>
  </mergeCell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0"/>
  <sheetViews>
    <sheetView zoomScale="60" zoomScaleNormal="60" workbookViewId="0">
      <selection activeCell="G28" sqref="G28"/>
    </sheetView>
  </sheetViews>
  <sheetFormatPr defaultColWidth="9.1796875" defaultRowHeight="15.5" x14ac:dyDescent="0.35"/>
  <cols>
    <col min="1" max="1" width="5.7265625" style="3" customWidth="1"/>
    <col min="2" max="2" width="38.54296875" style="3" customWidth="1"/>
    <col min="3" max="4" width="13.7265625" style="3" customWidth="1"/>
    <col min="5" max="5" width="14.81640625" style="3" customWidth="1"/>
    <col min="6" max="11" width="13.7265625" style="3" customWidth="1"/>
    <col min="12" max="253" width="9.1796875" style="3"/>
    <col min="254" max="254" width="5.7265625" style="3" customWidth="1"/>
    <col min="255" max="255" width="38.54296875" style="3" customWidth="1"/>
    <col min="256" max="264" width="13.7265625" style="3" customWidth="1"/>
    <col min="265" max="509" width="9.1796875" style="3"/>
    <col min="510" max="510" width="5.7265625" style="3" customWidth="1"/>
    <col min="511" max="511" width="38.54296875" style="3" customWidth="1"/>
    <col min="512" max="520" width="13.7265625" style="3" customWidth="1"/>
    <col min="521" max="765" width="9.1796875" style="3"/>
    <col min="766" max="766" width="5.7265625" style="3" customWidth="1"/>
    <col min="767" max="767" width="38.54296875" style="3" customWidth="1"/>
    <col min="768" max="776" width="13.7265625" style="3" customWidth="1"/>
    <col min="777" max="1021" width="9.1796875" style="3"/>
    <col min="1022" max="1022" width="5.7265625" style="3" customWidth="1"/>
    <col min="1023" max="1023" width="38.54296875" style="3" customWidth="1"/>
    <col min="1024" max="1032" width="13.7265625" style="3" customWidth="1"/>
    <col min="1033" max="1277" width="9.1796875" style="3"/>
    <col min="1278" max="1278" width="5.7265625" style="3" customWidth="1"/>
    <col min="1279" max="1279" width="38.54296875" style="3" customWidth="1"/>
    <col min="1280" max="1288" width="13.7265625" style="3" customWidth="1"/>
    <col min="1289" max="1533" width="9.1796875" style="3"/>
    <col min="1534" max="1534" width="5.7265625" style="3" customWidth="1"/>
    <col min="1535" max="1535" width="38.54296875" style="3" customWidth="1"/>
    <col min="1536" max="1544" width="13.7265625" style="3" customWidth="1"/>
    <col min="1545" max="1789" width="9.1796875" style="3"/>
    <col min="1790" max="1790" width="5.7265625" style="3" customWidth="1"/>
    <col min="1791" max="1791" width="38.54296875" style="3" customWidth="1"/>
    <col min="1792" max="1800" width="13.7265625" style="3" customWidth="1"/>
    <col min="1801" max="2045" width="9.1796875" style="3"/>
    <col min="2046" max="2046" width="5.7265625" style="3" customWidth="1"/>
    <col min="2047" max="2047" width="38.54296875" style="3" customWidth="1"/>
    <col min="2048" max="2056" width="13.7265625" style="3" customWidth="1"/>
    <col min="2057" max="2301" width="9.1796875" style="3"/>
    <col min="2302" max="2302" width="5.7265625" style="3" customWidth="1"/>
    <col min="2303" max="2303" width="38.54296875" style="3" customWidth="1"/>
    <col min="2304" max="2312" width="13.7265625" style="3" customWidth="1"/>
    <col min="2313" max="2557" width="9.1796875" style="3"/>
    <col min="2558" max="2558" width="5.7265625" style="3" customWidth="1"/>
    <col min="2559" max="2559" width="38.54296875" style="3" customWidth="1"/>
    <col min="2560" max="2568" width="13.7265625" style="3" customWidth="1"/>
    <col min="2569" max="2813" width="9.1796875" style="3"/>
    <col min="2814" max="2814" width="5.7265625" style="3" customWidth="1"/>
    <col min="2815" max="2815" width="38.54296875" style="3" customWidth="1"/>
    <col min="2816" max="2824" width="13.7265625" style="3" customWidth="1"/>
    <col min="2825" max="3069" width="9.1796875" style="3"/>
    <col min="3070" max="3070" width="5.7265625" style="3" customWidth="1"/>
    <col min="3071" max="3071" width="38.54296875" style="3" customWidth="1"/>
    <col min="3072" max="3080" width="13.7265625" style="3" customWidth="1"/>
    <col min="3081" max="3325" width="9.1796875" style="3"/>
    <col min="3326" max="3326" width="5.7265625" style="3" customWidth="1"/>
    <col min="3327" max="3327" width="38.54296875" style="3" customWidth="1"/>
    <col min="3328" max="3336" width="13.7265625" style="3" customWidth="1"/>
    <col min="3337" max="3581" width="9.1796875" style="3"/>
    <col min="3582" max="3582" width="5.7265625" style="3" customWidth="1"/>
    <col min="3583" max="3583" width="38.54296875" style="3" customWidth="1"/>
    <col min="3584" max="3592" width="13.7265625" style="3" customWidth="1"/>
    <col min="3593" max="3837" width="9.1796875" style="3"/>
    <col min="3838" max="3838" width="5.7265625" style="3" customWidth="1"/>
    <col min="3839" max="3839" width="38.54296875" style="3" customWidth="1"/>
    <col min="3840" max="3848" width="13.7265625" style="3" customWidth="1"/>
    <col min="3849" max="4093" width="9.1796875" style="3"/>
    <col min="4094" max="4094" width="5.7265625" style="3" customWidth="1"/>
    <col min="4095" max="4095" width="38.54296875" style="3" customWidth="1"/>
    <col min="4096" max="4104" width="13.7265625" style="3" customWidth="1"/>
    <col min="4105" max="4349" width="9.1796875" style="3"/>
    <col min="4350" max="4350" width="5.7265625" style="3" customWidth="1"/>
    <col min="4351" max="4351" width="38.54296875" style="3" customWidth="1"/>
    <col min="4352" max="4360" width="13.7265625" style="3" customWidth="1"/>
    <col min="4361" max="4605" width="9.1796875" style="3"/>
    <col min="4606" max="4606" width="5.7265625" style="3" customWidth="1"/>
    <col min="4607" max="4607" width="38.54296875" style="3" customWidth="1"/>
    <col min="4608" max="4616" width="13.7265625" style="3" customWidth="1"/>
    <col min="4617" max="4861" width="9.1796875" style="3"/>
    <col min="4862" max="4862" width="5.7265625" style="3" customWidth="1"/>
    <col min="4863" max="4863" width="38.54296875" style="3" customWidth="1"/>
    <col min="4864" max="4872" width="13.7265625" style="3" customWidth="1"/>
    <col min="4873" max="5117" width="9.1796875" style="3"/>
    <col min="5118" max="5118" width="5.7265625" style="3" customWidth="1"/>
    <col min="5119" max="5119" width="38.54296875" style="3" customWidth="1"/>
    <col min="5120" max="5128" width="13.7265625" style="3" customWidth="1"/>
    <col min="5129" max="5373" width="9.1796875" style="3"/>
    <col min="5374" max="5374" width="5.7265625" style="3" customWidth="1"/>
    <col min="5375" max="5375" width="38.54296875" style="3" customWidth="1"/>
    <col min="5376" max="5384" width="13.7265625" style="3" customWidth="1"/>
    <col min="5385" max="5629" width="9.1796875" style="3"/>
    <col min="5630" max="5630" width="5.7265625" style="3" customWidth="1"/>
    <col min="5631" max="5631" width="38.54296875" style="3" customWidth="1"/>
    <col min="5632" max="5640" width="13.7265625" style="3" customWidth="1"/>
    <col min="5641" max="5885" width="9.1796875" style="3"/>
    <col min="5886" max="5886" width="5.7265625" style="3" customWidth="1"/>
    <col min="5887" max="5887" width="38.54296875" style="3" customWidth="1"/>
    <col min="5888" max="5896" width="13.7265625" style="3" customWidth="1"/>
    <col min="5897" max="6141" width="9.1796875" style="3"/>
    <col min="6142" max="6142" width="5.7265625" style="3" customWidth="1"/>
    <col min="6143" max="6143" width="38.54296875" style="3" customWidth="1"/>
    <col min="6144" max="6152" width="13.7265625" style="3" customWidth="1"/>
    <col min="6153" max="6397" width="9.1796875" style="3"/>
    <col min="6398" max="6398" width="5.7265625" style="3" customWidth="1"/>
    <col min="6399" max="6399" width="38.54296875" style="3" customWidth="1"/>
    <col min="6400" max="6408" width="13.7265625" style="3" customWidth="1"/>
    <col min="6409" max="6653" width="9.1796875" style="3"/>
    <col min="6654" max="6654" width="5.7265625" style="3" customWidth="1"/>
    <col min="6655" max="6655" width="38.54296875" style="3" customWidth="1"/>
    <col min="6656" max="6664" width="13.7265625" style="3" customWidth="1"/>
    <col min="6665" max="6909" width="9.1796875" style="3"/>
    <col min="6910" max="6910" width="5.7265625" style="3" customWidth="1"/>
    <col min="6911" max="6911" width="38.54296875" style="3" customWidth="1"/>
    <col min="6912" max="6920" width="13.7265625" style="3" customWidth="1"/>
    <col min="6921" max="7165" width="9.1796875" style="3"/>
    <col min="7166" max="7166" width="5.7265625" style="3" customWidth="1"/>
    <col min="7167" max="7167" width="38.54296875" style="3" customWidth="1"/>
    <col min="7168" max="7176" width="13.7265625" style="3" customWidth="1"/>
    <col min="7177" max="7421" width="9.1796875" style="3"/>
    <col min="7422" max="7422" width="5.7265625" style="3" customWidth="1"/>
    <col min="7423" max="7423" width="38.54296875" style="3" customWidth="1"/>
    <col min="7424" max="7432" width="13.7265625" style="3" customWidth="1"/>
    <col min="7433" max="7677" width="9.1796875" style="3"/>
    <col min="7678" max="7678" width="5.7265625" style="3" customWidth="1"/>
    <col min="7679" max="7679" width="38.54296875" style="3" customWidth="1"/>
    <col min="7680" max="7688" width="13.7265625" style="3" customWidth="1"/>
    <col min="7689" max="7933" width="9.1796875" style="3"/>
    <col min="7934" max="7934" width="5.7265625" style="3" customWidth="1"/>
    <col min="7935" max="7935" width="38.54296875" style="3" customWidth="1"/>
    <col min="7936" max="7944" width="13.7265625" style="3" customWidth="1"/>
    <col min="7945" max="8189" width="9.1796875" style="3"/>
    <col min="8190" max="8190" width="5.7265625" style="3" customWidth="1"/>
    <col min="8191" max="8191" width="38.54296875" style="3" customWidth="1"/>
    <col min="8192" max="8200" width="13.7265625" style="3" customWidth="1"/>
    <col min="8201" max="8445" width="9.1796875" style="3"/>
    <col min="8446" max="8446" width="5.7265625" style="3" customWidth="1"/>
    <col min="8447" max="8447" width="38.54296875" style="3" customWidth="1"/>
    <col min="8448" max="8456" width="13.7265625" style="3" customWidth="1"/>
    <col min="8457" max="8701" width="9.1796875" style="3"/>
    <col min="8702" max="8702" width="5.7265625" style="3" customWidth="1"/>
    <col min="8703" max="8703" width="38.54296875" style="3" customWidth="1"/>
    <col min="8704" max="8712" width="13.7265625" style="3" customWidth="1"/>
    <col min="8713" max="8957" width="9.1796875" style="3"/>
    <col min="8958" max="8958" width="5.7265625" style="3" customWidth="1"/>
    <col min="8959" max="8959" width="38.54296875" style="3" customWidth="1"/>
    <col min="8960" max="8968" width="13.7265625" style="3" customWidth="1"/>
    <col min="8969" max="9213" width="9.1796875" style="3"/>
    <col min="9214" max="9214" width="5.7265625" style="3" customWidth="1"/>
    <col min="9215" max="9215" width="38.54296875" style="3" customWidth="1"/>
    <col min="9216" max="9224" width="13.7265625" style="3" customWidth="1"/>
    <col min="9225" max="9469" width="9.1796875" style="3"/>
    <col min="9470" max="9470" width="5.7265625" style="3" customWidth="1"/>
    <col min="9471" max="9471" width="38.54296875" style="3" customWidth="1"/>
    <col min="9472" max="9480" width="13.7265625" style="3" customWidth="1"/>
    <col min="9481" max="9725" width="9.1796875" style="3"/>
    <col min="9726" max="9726" width="5.7265625" style="3" customWidth="1"/>
    <col min="9727" max="9727" width="38.54296875" style="3" customWidth="1"/>
    <col min="9728" max="9736" width="13.7265625" style="3" customWidth="1"/>
    <col min="9737" max="9981" width="9.1796875" style="3"/>
    <col min="9982" max="9982" width="5.7265625" style="3" customWidth="1"/>
    <col min="9983" max="9983" width="38.54296875" style="3" customWidth="1"/>
    <col min="9984" max="9992" width="13.7265625" style="3" customWidth="1"/>
    <col min="9993" max="10237" width="9.1796875" style="3"/>
    <col min="10238" max="10238" width="5.7265625" style="3" customWidth="1"/>
    <col min="10239" max="10239" width="38.54296875" style="3" customWidth="1"/>
    <col min="10240" max="10248" width="13.7265625" style="3" customWidth="1"/>
    <col min="10249" max="10493" width="9.1796875" style="3"/>
    <col min="10494" max="10494" width="5.7265625" style="3" customWidth="1"/>
    <col min="10495" max="10495" width="38.54296875" style="3" customWidth="1"/>
    <col min="10496" max="10504" width="13.7265625" style="3" customWidth="1"/>
    <col min="10505" max="10749" width="9.1796875" style="3"/>
    <col min="10750" max="10750" width="5.7265625" style="3" customWidth="1"/>
    <col min="10751" max="10751" width="38.54296875" style="3" customWidth="1"/>
    <col min="10752" max="10760" width="13.7265625" style="3" customWidth="1"/>
    <col min="10761" max="11005" width="9.1796875" style="3"/>
    <col min="11006" max="11006" width="5.7265625" style="3" customWidth="1"/>
    <col min="11007" max="11007" width="38.54296875" style="3" customWidth="1"/>
    <col min="11008" max="11016" width="13.7265625" style="3" customWidth="1"/>
    <col min="11017" max="11261" width="9.1796875" style="3"/>
    <col min="11262" max="11262" width="5.7265625" style="3" customWidth="1"/>
    <col min="11263" max="11263" width="38.54296875" style="3" customWidth="1"/>
    <col min="11264" max="11272" width="13.7265625" style="3" customWidth="1"/>
    <col min="11273" max="11517" width="9.1796875" style="3"/>
    <col min="11518" max="11518" width="5.7265625" style="3" customWidth="1"/>
    <col min="11519" max="11519" width="38.54296875" style="3" customWidth="1"/>
    <col min="11520" max="11528" width="13.7265625" style="3" customWidth="1"/>
    <col min="11529" max="11773" width="9.1796875" style="3"/>
    <col min="11774" max="11774" width="5.7265625" style="3" customWidth="1"/>
    <col min="11775" max="11775" width="38.54296875" style="3" customWidth="1"/>
    <col min="11776" max="11784" width="13.7265625" style="3" customWidth="1"/>
    <col min="11785" max="12029" width="9.1796875" style="3"/>
    <col min="12030" max="12030" width="5.7265625" style="3" customWidth="1"/>
    <col min="12031" max="12031" width="38.54296875" style="3" customWidth="1"/>
    <col min="12032" max="12040" width="13.7265625" style="3" customWidth="1"/>
    <col min="12041" max="12285" width="9.1796875" style="3"/>
    <col min="12286" max="12286" width="5.7265625" style="3" customWidth="1"/>
    <col min="12287" max="12287" width="38.54296875" style="3" customWidth="1"/>
    <col min="12288" max="12296" width="13.7265625" style="3" customWidth="1"/>
    <col min="12297" max="12541" width="9.1796875" style="3"/>
    <col min="12542" max="12542" width="5.7265625" style="3" customWidth="1"/>
    <col min="12543" max="12543" width="38.54296875" style="3" customWidth="1"/>
    <col min="12544" max="12552" width="13.7265625" style="3" customWidth="1"/>
    <col min="12553" max="12797" width="9.1796875" style="3"/>
    <col min="12798" max="12798" width="5.7265625" style="3" customWidth="1"/>
    <col min="12799" max="12799" width="38.54296875" style="3" customWidth="1"/>
    <col min="12800" max="12808" width="13.7265625" style="3" customWidth="1"/>
    <col min="12809" max="13053" width="9.1796875" style="3"/>
    <col min="13054" max="13054" width="5.7265625" style="3" customWidth="1"/>
    <col min="13055" max="13055" width="38.54296875" style="3" customWidth="1"/>
    <col min="13056" max="13064" width="13.7265625" style="3" customWidth="1"/>
    <col min="13065" max="13309" width="9.1796875" style="3"/>
    <col min="13310" max="13310" width="5.7265625" style="3" customWidth="1"/>
    <col min="13311" max="13311" width="38.54296875" style="3" customWidth="1"/>
    <col min="13312" max="13320" width="13.7265625" style="3" customWidth="1"/>
    <col min="13321" max="13565" width="9.1796875" style="3"/>
    <col min="13566" max="13566" width="5.7265625" style="3" customWidth="1"/>
    <col min="13567" max="13567" width="38.54296875" style="3" customWidth="1"/>
    <col min="13568" max="13576" width="13.7265625" style="3" customWidth="1"/>
    <col min="13577" max="13821" width="9.1796875" style="3"/>
    <col min="13822" max="13822" width="5.7265625" style="3" customWidth="1"/>
    <col min="13823" max="13823" width="38.54296875" style="3" customWidth="1"/>
    <col min="13824" max="13832" width="13.7265625" style="3" customWidth="1"/>
    <col min="13833" max="14077" width="9.1796875" style="3"/>
    <col min="14078" max="14078" width="5.7265625" style="3" customWidth="1"/>
    <col min="14079" max="14079" width="38.54296875" style="3" customWidth="1"/>
    <col min="14080" max="14088" width="13.7265625" style="3" customWidth="1"/>
    <col min="14089" max="14333" width="9.1796875" style="3"/>
    <col min="14334" max="14334" width="5.7265625" style="3" customWidth="1"/>
    <col min="14335" max="14335" width="38.54296875" style="3" customWidth="1"/>
    <col min="14336" max="14344" width="13.7265625" style="3" customWidth="1"/>
    <col min="14345" max="14589" width="9.1796875" style="3"/>
    <col min="14590" max="14590" width="5.7265625" style="3" customWidth="1"/>
    <col min="14591" max="14591" width="38.54296875" style="3" customWidth="1"/>
    <col min="14592" max="14600" width="13.7265625" style="3" customWidth="1"/>
    <col min="14601" max="14845" width="9.1796875" style="3"/>
    <col min="14846" max="14846" width="5.7265625" style="3" customWidth="1"/>
    <col min="14847" max="14847" width="38.54296875" style="3" customWidth="1"/>
    <col min="14848" max="14856" width="13.7265625" style="3" customWidth="1"/>
    <col min="14857" max="15101" width="9.1796875" style="3"/>
    <col min="15102" max="15102" width="5.7265625" style="3" customWidth="1"/>
    <col min="15103" max="15103" width="38.54296875" style="3" customWidth="1"/>
    <col min="15104" max="15112" width="13.7265625" style="3" customWidth="1"/>
    <col min="15113" max="15357" width="9.1796875" style="3"/>
    <col min="15358" max="15358" width="5.7265625" style="3" customWidth="1"/>
    <col min="15359" max="15359" width="38.54296875" style="3" customWidth="1"/>
    <col min="15360" max="15368" width="13.7265625" style="3" customWidth="1"/>
    <col min="15369" max="15613" width="9.1796875" style="3"/>
    <col min="15614" max="15614" width="5.7265625" style="3" customWidth="1"/>
    <col min="15615" max="15615" width="38.54296875" style="3" customWidth="1"/>
    <col min="15616" max="15624" width="13.7265625" style="3" customWidth="1"/>
    <col min="15625" max="15869" width="9.1796875" style="3"/>
    <col min="15870" max="15870" width="5.7265625" style="3" customWidth="1"/>
    <col min="15871" max="15871" width="38.54296875" style="3" customWidth="1"/>
    <col min="15872" max="15880" width="13.7265625" style="3" customWidth="1"/>
    <col min="15881" max="16125" width="9.1796875" style="3"/>
    <col min="16126" max="16126" width="5.7265625" style="3" customWidth="1"/>
    <col min="16127" max="16127" width="38.54296875" style="3" customWidth="1"/>
    <col min="16128" max="16136" width="13.7265625" style="3" customWidth="1"/>
    <col min="16137" max="16384" width="9.1796875" style="3"/>
  </cols>
  <sheetData>
    <row r="1" spans="1:11" x14ac:dyDescent="0.35">
      <c r="A1" s="1" t="s">
        <v>714</v>
      </c>
    </row>
    <row r="3" spans="1:11" x14ac:dyDescent="0.35">
      <c r="A3" s="4" t="s">
        <v>715</v>
      </c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</row>
    <row r="5" spans="1:1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</row>
    <row r="6" spans="1:11" ht="16" thickBot="1" x14ac:dyDescent="0.4">
      <c r="A6" s="352"/>
      <c r="B6" s="352"/>
      <c r="C6" s="352"/>
      <c r="D6" s="352"/>
      <c r="E6" s="352"/>
      <c r="F6" s="352"/>
      <c r="G6" s="352"/>
      <c r="H6" s="352"/>
    </row>
    <row r="7" spans="1:11" ht="18" customHeight="1" x14ac:dyDescent="0.35">
      <c r="A7" s="1618" t="s">
        <v>5</v>
      </c>
      <c r="B7" s="1618" t="s">
        <v>667</v>
      </c>
      <c r="C7" s="1660" t="s">
        <v>716</v>
      </c>
      <c r="D7" s="1661"/>
      <c r="E7" s="1662"/>
      <c r="F7" s="242" t="s">
        <v>717</v>
      </c>
      <c r="G7" s="242"/>
      <c r="H7" s="242"/>
      <c r="I7" s="242" t="s">
        <v>718</v>
      </c>
      <c r="J7" s="242"/>
      <c r="K7" s="242"/>
    </row>
    <row r="8" spans="1:11" ht="18" customHeight="1" x14ac:dyDescent="0.35">
      <c r="A8" s="1597"/>
      <c r="B8" s="1597"/>
      <c r="C8" s="61" t="s">
        <v>130</v>
      </c>
      <c r="D8" s="61" t="s">
        <v>131</v>
      </c>
      <c r="E8" s="61" t="s">
        <v>502</v>
      </c>
      <c r="F8" s="61" t="s">
        <v>130</v>
      </c>
      <c r="G8" s="61" t="s">
        <v>131</v>
      </c>
      <c r="H8" s="61" t="s">
        <v>502</v>
      </c>
      <c r="I8" s="61" t="s">
        <v>130</v>
      </c>
      <c r="J8" s="61" t="s">
        <v>131</v>
      </c>
      <c r="K8" s="61" t="s">
        <v>502</v>
      </c>
    </row>
    <row r="9" spans="1:11" s="15" customFormat="1" ht="11.5" x14ac:dyDescent="0.35">
      <c r="A9" s="295">
        <v>1</v>
      </c>
      <c r="B9" s="295">
        <v>2</v>
      </c>
      <c r="C9" s="295">
        <v>3</v>
      </c>
      <c r="D9" s="295">
        <v>4</v>
      </c>
      <c r="E9" s="295">
        <v>5</v>
      </c>
      <c r="F9" s="295">
        <v>6</v>
      </c>
      <c r="G9" s="295">
        <v>7</v>
      </c>
      <c r="H9" s="295">
        <v>8</v>
      </c>
      <c r="I9" s="295">
        <v>9</v>
      </c>
      <c r="J9" s="295">
        <v>10</v>
      </c>
      <c r="K9" s="295">
        <v>11</v>
      </c>
    </row>
    <row r="10" spans="1:11" ht="15" customHeight="1" x14ac:dyDescent="0.35">
      <c r="A10" s="297">
        <v>1</v>
      </c>
      <c r="B10" s="1130" t="s">
        <v>707</v>
      </c>
      <c r="C10" s="1088">
        <v>0</v>
      </c>
      <c r="D10" s="1088">
        <v>4</v>
      </c>
      <c r="E10" s="1088">
        <f>SUM(C10:D10)</f>
        <v>4</v>
      </c>
      <c r="F10" s="1088">
        <v>1</v>
      </c>
      <c r="G10" s="1088">
        <v>0</v>
      </c>
      <c r="H10" s="1088">
        <f t="shared" ref="H10" si="0">SUM(F10:G10)</f>
        <v>1</v>
      </c>
      <c r="I10" s="1088">
        <v>1</v>
      </c>
      <c r="J10" s="1088">
        <v>2</v>
      </c>
      <c r="K10" s="1081">
        <f t="shared" ref="K10" si="1">SUM(I10:J10)</f>
        <v>3</v>
      </c>
    </row>
    <row r="11" spans="1:11" ht="15" customHeight="1" x14ac:dyDescent="0.35">
      <c r="A11" s="17">
        <v>2</v>
      </c>
      <c r="B11" s="3" t="s">
        <v>708</v>
      </c>
      <c r="C11" s="1089">
        <v>0</v>
      </c>
      <c r="D11" s="1089">
        <v>2</v>
      </c>
      <c r="E11" s="1089">
        <v>2</v>
      </c>
      <c r="F11" s="1089">
        <v>2</v>
      </c>
      <c r="G11" s="1089">
        <v>2</v>
      </c>
      <c r="H11" s="1089">
        <v>4</v>
      </c>
      <c r="I11" s="1089">
        <v>0</v>
      </c>
      <c r="J11" s="1089">
        <v>1</v>
      </c>
      <c r="K11" s="1082">
        <v>1</v>
      </c>
    </row>
    <row r="12" spans="1:11" ht="15" customHeight="1" x14ac:dyDescent="0.35">
      <c r="A12" s="17">
        <v>3</v>
      </c>
      <c r="B12" s="3" t="s">
        <v>675</v>
      </c>
      <c r="C12" s="1089">
        <v>0</v>
      </c>
      <c r="D12" s="1089">
        <v>1</v>
      </c>
      <c r="E12" s="1089">
        <v>1</v>
      </c>
      <c r="F12" s="1089">
        <v>0</v>
      </c>
      <c r="G12" s="1089">
        <v>2</v>
      </c>
      <c r="H12" s="1089">
        <v>2</v>
      </c>
      <c r="I12" s="1089">
        <v>0</v>
      </c>
      <c r="J12" s="1089">
        <v>0</v>
      </c>
      <c r="K12" s="1082">
        <v>0</v>
      </c>
    </row>
    <row r="13" spans="1:11" ht="15" customHeight="1" x14ac:dyDescent="0.35">
      <c r="A13" s="17">
        <v>4</v>
      </c>
      <c r="B13" s="3" t="s">
        <v>676</v>
      </c>
      <c r="C13" s="1089">
        <v>0</v>
      </c>
      <c r="D13" s="1089">
        <v>1</v>
      </c>
      <c r="E13" s="1089">
        <v>1</v>
      </c>
      <c r="F13" s="1089">
        <v>1</v>
      </c>
      <c r="G13" s="1089">
        <v>1</v>
      </c>
      <c r="H13" s="1089">
        <v>2</v>
      </c>
      <c r="I13" s="1089">
        <v>0</v>
      </c>
      <c r="J13" s="1089">
        <v>4</v>
      </c>
      <c r="K13" s="1082">
        <v>4</v>
      </c>
    </row>
    <row r="14" spans="1:11" ht="15" customHeight="1" x14ac:dyDescent="0.35">
      <c r="A14" s="17">
        <v>5</v>
      </c>
      <c r="B14" s="1042" t="s">
        <v>677</v>
      </c>
      <c r="C14" s="1090">
        <v>0</v>
      </c>
      <c r="D14" s="1090">
        <v>2</v>
      </c>
      <c r="E14" s="1090">
        <v>2</v>
      </c>
      <c r="F14" s="1090">
        <v>1</v>
      </c>
      <c r="G14" s="1090">
        <v>0</v>
      </c>
      <c r="H14" s="1090">
        <v>1</v>
      </c>
      <c r="I14" s="1090">
        <v>0</v>
      </c>
      <c r="J14" s="1090">
        <v>4</v>
      </c>
      <c r="K14" s="1083">
        <v>4</v>
      </c>
    </row>
    <row r="15" spans="1:11" ht="15" customHeight="1" x14ac:dyDescent="0.35">
      <c r="A15" s="238">
        <v>6</v>
      </c>
      <c r="B15" s="3" t="s">
        <v>709</v>
      </c>
      <c r="C15" s="1089">
        <v>0</v>
      </c>
      <c r="D15" s="1089">
        <v>2</v>
      </c>
      <c r="E15" s="1089">
        <v>2</v>
      </c>
      <c r="F15" s="1089">
        <v>0</v>
      </c>
      <c r="G15" s="1089">
        <v>1</v>
      </c>
      <c r="H15" s="1089">
        <v>1</v>
      </c>
      <c r="I15" s="1089">
        <v>0</v>
      </c>
      <c r="J15" s="1089">
        <v>2</v>
      </c>
      <c r="K15" s="1082">
        <v>2</v>
      </c>
    </row>
    <row r="16" spans="1:11" ht="15" customHeight="1" x14ac:dyDescent="0.35">
      <c r="A16" s="238">
        <v>7</v>
      </c>
      <c r="B16" s="3" t="s">
        <v>685</v>
      </c>
      <c r="C16" s="1089">
        <v>0</v>
      </c>
      <c r="D16" s="1089">
        <v>1</v>
      </c>
      <c r="E16" s="1089">
        <v>1</v>
      </c>
      <c r="F16" s="1089">
        <v>1</v>
      </c>
      <c r="G16" s="1089">
        <v>2</v>
      </c>
      <c r="H16" s="1089">
        <v>3</v>
      </c>
      <c r="I16" s="1089">
        <v>0</v>
      </c>
      <c r="J16" s="1089">
        <v>2</v>
      </c>
      <c r="K16" s="1082">
        <v>2</v>
      </c>
    </row>
    <row r="17" spans="1:11" ht="15" customHeight="1" x14ac:dyDescent="0.35">
      <c r="A17" s="238">
        <v>8</v>
      </c>
      <c r="B17" s="3" t="s">
        <v>719</v>
      </c>
      <c r="C17" s="1089">
        <v>0</v>
      </c>
      <c r="D17" s="1089">
        <v>1</v>
      </c>
      <c r="E17" s="1089">
        <v>1</v>
      </c>
      <c r="F17" s="1089">
        <v>0</v>
      </c>
      <c r="G17" s="1089">
        <v>3</v>
      </c>
      <c r="H17" s="1089">
        <v>3</v>
      </c>
      <c r="I17" s="1089">
        <v>0</v>
      </c>
      <c r="J17" s="1089">
        <v>4</v>
      </c>
      <c r="K17" s="1082">
        <v>4</v>
      </c>
    </row>
    <row r="18" spans="1:11" ht="15" customHeight="1" x14ac:dyDescent="0.35">
      <c r="A18" s="238">
        <v>9</v>
      </c>
      <c r="B18" s="1042" t="s">
        <v>680</v>
      </c>
      <c r="C18" s="1090">
        <v>0</v>
      </c>
      <c r="D18" s="1090">
        <v>1</v>
      </c>
      <c r="E18" s="1090">
        <v>1</v>
      </c>
      <c r="F18" s="1090">
        <v>0</v>
      </c>
      <c r="G18" s="1090">
        <v>2</v>
      </c>
      <c r="H18" s="1090">
        <v>2</v>
      </c>
      <c r="I18" s="1090">
        <v>2</v>
      </c>
      <c r="J18" s="1090">
        <v>3</v>
      </c>
      <c r="K18" s="1083">
        <v>5</v>
      </c>
    </row>
    <row r="19" spans="1:11" ht="15" customHeight="1" x14ac:dyDescent="0.35">
      <c r="A19" s="238">
        <v>10</v>
      </c>
      <c r="B19" s="3" t="s">
        <v>681</v>
      </c>
      <c r="C19" s="1089">
        <v>0</v>
      </c>
      <c r="D19" s="1089">
        <v>1</v>
      </c>
      <c r="E19" s="1089">
        <v>1</v>
      </c>
      <c r="F19" s="1089">
        <v>1</v>
      </c>
      <c r="G19" s="1089">
        <v>1</v>
      </c>
      <c r="H19" s="1089">
        <v>2</v>
      </c>
      <c r="I19" s="1089">
        <v>0</v>
      </c>
      <c r="J19" s="1089">
        <v>2</v>
      </c>
      <c r="K19" s="1082">
        <v>2</v>
      </c>
    </row>
    <row r="20" spans="1:11" ht="15" customHeight="1" x14ac:dyDescent="0.35">
      <c r="A20" s="238">
        <v>11</v>
      </c>
      <c r="B20" s="3" t="s">
        <v>682</v>
      </c>
      <c r="C20" s="1089">
        <v>0</v>
      </c>
      <c r="D20" s="1089">
        <v>2</v>
      </c>
      <c r="E20" s="1089">
        <v>2</v>
      </c>
      <c r="F20" s="1089">
        <v>1</v>
      </c>
      <c r="G20" s="1089">
        <v>1</v>
      </c>
      <c r="H20" s="1089">
        <v>2</v>
      </c>
      <c r="I20" s="1089">
        <v>1</v>
      </c>
      <c r="J20" s="1089">
        <v>1</v>
      </c>
      <c r="K20" s="1082">
        <v>2</v>
      </c>
    </row>
    <row r="21" spans="1:11" ht="15" customHeight="1" x14ac:dyDescent="0.35">
      <c r="A21" s="238">
        <v>12</v>
      </c>
      <c r="B21" s="3" t="s">
        <v>569</v>
      </c>
      <c r="C21" s="1089">
        <v>1</v>
      </c>
      <c r="D21" s="1089">
        <v>1</v>
      </c>
      <c r="E21" s="1089">
        <v>2</v>
      </c>
      <c r="F21" s="1089"/>
      <c r="G21" s="1089">
        <v>7</v>
      </c>
      <c r="H21" s="1089">
        <v>7</v>
      </c>
      <c r="I21" s="1089">
        <v>0</v>
      </c>
      <c r="J21" s="1089">
        <v>1</v>
      </c>
      <c r="K21" s="1082">
        <v>1</v>
      </c>
    </row>
    <row r="22" spans="1:11" ht="15" customHeight="1" x14ac:dyDescent="0.35">
      <c r="A22" s="238">
        <v>13</v>
      </c>
      <c r="B22" s="1064" t="s">
        <v>683</v>
      </c>
      <c r="C22" s="1089">
        <v>0</v>
      </c>
      <c r="D22" s="1089">
        <v>0</v>
      </c>
      <c r="E22" s="1089">
        <v>0</v>
      </c>
      <c r="F22" s="1089">
        <v>0</v>
      </c>
      <c r="G22" s="1089" t="s">
        <v>720</v>
      </c>
      <c r="H22" s="1089">
        <v>0</v>
      </c>
      <c r="I22" s="1089">
        <v>0</v>
      </c>
      <c r="J22" s="1089">
        <v>3</v>
      </c>
      <c r="K22" s="1082">
        <v>3</v>
      </c>
    </row>
    <row r="23" spans="1:11" ht="15" customHeight="1" x14ac:dyDescent="0.35">
      <c r="A23" s="238">
        <v>14</v>
      </c>
      <c r="B23" s="3" t="s">
        <v>684</v>
      </c>
      <c r="C23" s="1089">
        <v>1</v>
      </c>
      <c r="D23" s="1089">
        <v>3</v>
      </c>
      <c r="E23" s="1089">
        <v>4</v>
      </c>
      <c r="F23" s="1089"/>
      <c r="G23" s="1089">
        <v>2</v>
      </c>
      <c r="H23" s="1089">
        <v>2</v>
      </c>
      <c r="I23" s="1089">
        <v>0</v>
      </c>
      <c r="J23" s="1089">
        <v>4</v>
      </c>
      <c r="K23" s="1082">
        <v>4</v>
      </c>
    </row>
    <row r="24" spans="1:11" ht="15" customHeight="1" x14ac:dyDescent="0.35">
      <c r="A24" s="238">
        <v>15</v>
      </c>
      <c r="B24" s="3" t="s">
        <v>685</v>
      </c>
      <c r="C24" s="1089">
        <v>0</v>
      </c>
      <c r="D24" s="1089">
        <v>1</v>
      </c>
      <c r="E24" s="1089">
        <v>1</v>
      </c>
      <c r="F24" s="1089">
        <v>1</v>
      </c>
      <c r="G24" s="1089">
        <v>2</v>
      </c>
      <c r="H24" s="1089">
        <v>3</v>
      </c>
      <c r="I24" s="1089">
        <v>0</v>
      </c>
      <c r="J24" s="1089">
        <v>2</v>
      </c>
      <c r="K24" s="1082">
        <v>2</v>
      </c>
    </row>
    <row r="25" spans="1:11" ht="15" customHeight="1" x14ac:dyDescent="0.35">
      <c r="A25" s="238">
        <v>16</v>
      </c>
      <c r="B25" s="3" t="s">
        <v>711</v>
      </c>
      <c r="C25" s="1091">
        <v>2</v>
      </c>
      <c r="D25" s="1091">
        <v>9</v>
      </c>
      <c r="E25" s="1091">
        <v>11</v>
      </c>
      <c r="F25" s="1091">
        <v>3</v>
      </c>
      <c r="G25" s="1091">
        <v>4</v>
      </c>
      <c r="H25" s="1091">
        <v>9</v>
      </c>
      <c r="I25" s="1091">
        <v>1</v>
      </c>
      <c r="J25" s="1091">
        <v>7</v>
      </c>
      <c r="K25" s="1084">
        <v>8</v>
      </c>
    </row>
    <row r="26" spans="1:11" ht="15" customHeight="1" x14ac:dyDescent="0.35">
      <c r="A26" s="238">
        <v>17</v>
      </c>
      <c r="B26" s="3" t="s">
        <v>686</v>
      </c>
      <c r="C26" s="1089">
        <v>1</v>
      </c>
      <c r="D26" s="1089">
        <v>3</v>
      </c>
      <c r="E26" s="1089">
        <v>4</v>
      </c>
      <c r="F26" s="1089">
        <v>1</v>
      </c>
      <c r="G26" s="1089">
        <v>0</v>
      </c>
      <c r="H26" s="1089">
        <v>1</v>
      </c>
      <c r="I26" s="1089">
        <v>0</v>
      </c>
      <c r="J26" s="1089">
        <v>2</v>
      </c>
      <c r="K26" s="1082">
        <v>2</v>
      </c>
    </row>
    <row r="27" spans="1:11" ht="15" customHeight="1" x14ac:dyDescent="0.35">
      <c r="A27" s="238">
        <v>18</v>
      </c>
      <c r="B27" s="3" t="s">
        <v>721</v>
      </c>
      <c r="C27" s="1089">
        <v>0</v>
      </c>
      <c r="D27" s="1089">
        <v>0</v>
      </c>
      <c r="E27" s="1089">
        <v>0</v>
      </c>
      <c r="F27" s="1089">
        <v>0</v>
      </c>
      <c r="G27" s="1089">
        <v>1</v>
      </c>
      <c r="H27" s="1089">
        <v>1</v>
      </c>
      <c r="I27" s="1089">
        <v>0</v>
      </c>
      <c r="J27" s="1089">
        <v>1</v>
      </c>
      <c r="K27" s="1082">
        <v>1</v>
      </c>
    </row>
    <row r="28" spans="1:11" ht="15" customHeight="1" x14ac:dyDescent="0.35">
      <c r="A28" s="238">
        <v>19</v>
      </c>
      <c r="B28" s="3" t="s">
        <v>688</v>
      </c>
      <c r="C28" s="1089">
        <v>0</v>
      </c>
      <c r="D28" s="1089">
        <v>0</v>
      </c>
      <c r="E28" s="1089">
        <v>0</v>
      </c>
      <c r="F28" s="1089">
        <v>0</v>
      </c>
      <c r="G28" s="1089">
        <v>1</v>
      </c>
      <c r="H28" s="1089">
        <v>1</v>
      </c>
      <c r="I28" s="1089">
        <v>1</v>
      </c>
      <c r="J28" s="1089">
        <v>1</v>
      </c>
      <c r="K28" s="1082">
        <v>2</v>
      </c>
    </row>
    <row r="29" spans="1:11" ht="15" customHeight="1" x14ac:dyDescent="0.35">
      <c r="A29" s="238">
        <v>20</v>
      </c>
      <c r="B29" s="3" t="s">
        <v>689</v>
      </c>
      <c r="C29" s="1092">
        <v>0</v>
      </c>
      <c r="D29" s="1092">
        <v>2</v>
      </c>
      <c r="E29" s="1092">
        <v>2</v>
      </c>
      <c r="F29" s="1092">
        <v>2</v>
      </c>
      <c r="G29" s="1092">
        <v>1</v>
      </c>
      <c r="H29" s="1092">
        <v>3</v>
      </c>
      <c r="I29" s="1092">
        <v>2</v>
      </c>
      <c r="J29" s="1092">
        <v>0</v>
      </c>
      <c r="K29" s="1085">
        <v>2</v>
      </c>
    </row>
    <row r="30" spans="1:11" ht="15" customHeight="1" x14ac:dyDescent="0.35">
      <c r="A30" s="17">
        <v>21</v>
      </c>
      <c r="B30" s="1042" t="s">
        <v>690</v>
      </c>
      <c r="C30" s="1093">
        <v>0</v>
      </c>
      <c r="D30" s="1093">
        <v>0</v>
      </c>
      <c r="E30" s="1093">
        <v>0</v>
      </c>
      <c r="F30" s="1093">
        <v>1</v>
      </c>
      <c r="G30" s="1093">
        <v>2</v>
      </c>
      <c r="H30" s="1093">
        <v>3</v>
      </c>
      <c r="I30" s="1093">
        <v>0</v>
      </c>
      <c r="J30" s="1093">
        <v>3</v>
      </c>
      <c r="K30" s="1086">
        <v>3</v>
      </c>
    </row>
    <row r="31" spans="1:11" ht="15" customHeight="1" x14ac:dyDescent="0.35">
      <c r="A31" s="17">
        <v>22</v>
      </c>
      <c r="B31" s="3" t="s">
        <v>712</v>
      </c>
      <c r="C31" s="1091">
        <v>0</v>
      </c>
      <c r="D31" s="1091">
        <v>1</v>
      </c>
      <c r="E31" s="1091">
        <v>1</v>
      </c>
      <c r="F31" s="1091">
        <v>0</v>
      </c>
      <c r="G31" s="1091">
        <v>1</v>
      </c>
      <c r="H31" s="1091">
        <f t="shared" ref="H31:H33" si="2">SUM(F31:G31)</f>
        <v>1</v>
      </c>
      <c r="I31" s="1091">
        <v>0</v>
      </c>
      <c r="J31" s="1091">
        <v>1</v>
      </c>
      <c r="K31" s="1084">
        <f t="shared" ref="K31:K33" si="3">SUM(I31:J31)</f>
        <v>1</v>
      </c>
    </row>
    <row r="32" spans="1:11" ht="15" customHeight="1" x14ac:dyDescent="0.35">
      <c r="A32" s="17">
        <v>23</v>
      </c>
      <c r="B32" s="3" t="s">
        <v>692</v>
      </c>
      <c r="C32" s="1091">
        <v>0</v>
      </c>
      <c r="D32" s="1091">
        <v>1</v>
      </c>
      <c r="E32" s="1091">
        <v>1</v>
      </c>
      <c r="F32" s="1091">
        <v>2</v>
      </c>
      <c r="G32" s="1091">
        <v>0</v>
      </c>
      <c r="H32" s="1091">
        <f t="shared" si="2"/>
        <v>2</v>
      </c>
      <c r="I32" s="1091">
        <v>0</v>
      </c>
      <c r="J32" s="1091">
        <v>2</v>
      </c>
      <c r="K32" s="1084">
        <f t="shared" si="3"/>
        <v>2</v>
      </c>
    </row>
    <row r="33" spans="1:12" ht="15" customHeight="1" x14ac:dyDescent="0.35">
      <c r="A33" s="21">
        <v>24</v>
      </c>
      <c r="B33" s="285" t="s">
        <v>693</v>
      </c>
      <c r="C33" s="1094">
        <v>0</v>
      </c>
      <c r="D33" s="1094">
        <v>9</v>
      </c>
      <c r="E33" s="1094">
        <v>9</v>
      </c>
      <c r="F33" s="1094">
        <v>1</v>
      </c>
      <c r="G33" s="1094">
        <v>4</v>
      </c>
      <c r="H33" s="1094">
        <f t="shared" si="2"/>
        <v>5</v>
      </c>
      <c r="I33" s="1094">
        <v>1</v>
      </c>
      <c r="J33" s="1094">
        <v>2</v>
      </c>
      <c r="K33" s="1087">
        <f t="shared" si="3"/>
        <v>3</v>
      </c>
    </row>
    <row r="34" spans="1:12" ht="20.149999999999999" customHeight="1" x14ac:dyDescent="0.35">
      <c r="A34" s="1002" t="s">
        <v>698</v>
      </c>
      <c r="B34" s="1063"/>
      <c r="C34" s="1080"/>
      <c r="D34" s="1080"/>
      <c r="E34" s="1065">
        <f t="shared" ref="E34" si="4">SUM(C34:D34)</f>
        <v>0</v>
      </c>
      <c r="F34" s="1095"/>
      <c r="G34" s="1095"/>
      <c r="H34" s="1065">
        <f>SUM(F34:G34)</f>
        <v>0</v>
      </c>
      <c r="I34" s="1075"/>
      <c r="J34" s="1096"/>
      <c r="K34" s="1065">
        <f>SUM(I34:J34)</f>
        <v>0</v>
      </c>
    </row>
    <row r="35" spans="1:12" ht="20.149999999999999" customHeight="1" x14ac:dyDescent="0.35">
      <c r="A35" s="335" t="s">
        <v>713</v>
      </c>
      <c r="B35" s="335"/>
      <c r="C35" s="353"/>
      <c r="D35" s="353"/>
      <c r="E35" s="348">
        <f>SUM(E10:E34)</f>
        <v>53</v>
      </c>
      <c r="F35" s="348"/>
      <c r="G35" s="348"/>
      <c r="H35" s="348">
        <f>SUM(H10:H34)</f>
        <v>61</v>
      </c>
      <c r="I35" s="348"/>
      <c r="J35" s="353"/>
      <c r="K35" s="348">
        <f>SUM(K10:K34)</f>
        <v>63</v>
      </c>
      <c r="L35" s="1034"/>
    </row>
    <row r="36" spans="1:12" ht="16" thickBot="1" x14ac:dyDescent="0.4">
      <c r="A36" s="22" t="s">
        <v>700</v>
      </c>
      <c r="B36" s="22"/>
      <c r="C36" s="354"/>
      <c r="D36" s="354"/>
      <c r="E36" s="350" t="e">
        <f>E35/'[3]2'!$E$28*100000</f>
        <v>#DIV/0!</v>
      </c>
      <c r="F36" s="355"/>
      <c r="G36" s="355"/>
      <c r="H36" s="350" t="e">
        <f>H35/'[3]2'!$E$28*100000</f>
        <v>#DIV/0!</v>
      </c>
      <c r="I36" s="355"/>
      <c r="J36" s="355"/>
      <c r="K36" s="350" t="e">
        <f>K35/'[3]2'!$E$28*100000</f>
        <v>#DIV/0!</v>
      </c>
    </row>
    <row r="37" spans="1:12" x14ac:dyDescent="0.35">
      <c r="C37" s="356"/>
      <c r="D37" s="356"/>
      <c r="E37" s="356"/>
      <c r="F37" s="356"/>
    </row>
    <row r="38" spans="1:12" s="27" customFormat="1" ht="12.5" x14ac:dyDescent="0.35">
      <c r="A38" s="27" t="s">
        <v>602</v>
      </c>
    </row>
    <row r="39" spans="1:12" s="27" customFormat="1" ht="12.5" x14ac:dyDescent="0.35">
      <c r="A39" s="27" t="s">
        <v>701</v>
      </c>
    </row>
    <row r="40" spans="1:12" s="27" customFormat="1" ht="12.5" x14ac:dyDescent="0.35">
      <c r="B40" s="27" t="s">
        <v>702</v>
      </c>
    </row>
  </sheetData>
  <sheetProtection algorithmName="SHA-512" hashValue="5ppJDIqYcCKqIOCrEpXUMXzr6zrLiRjk5taXRIRguJn8WZtLztCwnj8sC1NWMYm7uee3nlDXWE2NxcWQ8APtAQ==" saltValue="95vkHSpMnP6w+ve+oAjjtA==" spinCount="100000" sheet="1" objects="1" scenarios="1" sort="0" autoFilter="0" pivotTables="0"/>
  <mergeCells count="5">
    <mergeCell ref="A4:K4"/>
    <mergeCell ref="A5:K5"/>
    <mergeCell ref="A7:A8"/>
    <mergeCell ref="B7:B8"/>
    <mergeCell ref="C7:E7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40"/>
  <sheetViews>
    <sheetView topLeftCell="A4" zoomScale="50" zoomScaleNormal="50" workbookViewId="0">
      <selection activeCell="K26" sqref="K26"/>
    </sheetView>
  </sheetViews>
  <sheetFormatPr defaultColWidth="9.1796875" defaultRowHeight="15.5" x14ac:dyDescent="0.35"/>
  <cols>
    <col min="1" max="1" width="5.7265625" style="3" customWidth="1"/>
    <col min="2" max="2" width="39.1796875" style="3" customWidth="1"/>
    <col min="3" max="14" width="9.7265625" style="3" customWidth="1"/>
    <col min="15" max="255" width="9.1796875" style="3"/>
    <col min="256" max="256" width="5.7265625" style="3" customWidth="1"/>
    <col min="257" max="257" width="39.1796875" style="3" customWidth="1"/>
    <col min="258" max="269" width="9.7265625" style="3" customWidth="1"/>
    <col min="270" max="511" width="9.1796875" style="3"/>
    <col min="512" max="512" width="5.7265625" style="3" customWidth="1"/>
    <col min="513" max="513" width="39.1796875" style="3" customWidth="1"/>
    <col min="514" max="525" width="9.7265625" style="3" customWidth="1"/>
    <col min="526" max="767" width="9.1796875" style="3"/>
    <col min="768" max="768" width="5.7265625" style="3" customWidth="1"/>
    <col min="769" max="769" width="39.1796875" style="3" customWidth="1"/>
    <col min="770" max="781" width="9.7265625" style="3" customWidth="1"/>
    <col min="782" max="1023" width="9.1796875" style="3"/>
    <col min="1024" max="1024" width="5.7265625" style="3" customWidth="1"/>
    <col min="1025" max="1025" width="39.1796875" style="3" customWidth="1"/>
    <col min="1026" max="1037" width="9.7265625" style="3" customWidth="1"/>
    <col min="1038" max="1279" width="9.1796875" style="3"/>
    <col min="1280" max="1280" width="5.7265625" style="3" customWidth="1"/>
    <col min="1281" max="1281" width="39.1796875" style="3" customWidth="1"/>
    <col min="1282" max="1293" width="9.7265625" style="3" customWidth="1"/>
    <col min="1294" max="1535" width="9.1796875" style="3"/>
    <col min="1536" max="1536" width="5.7265625" style="3" customWidth="1"/>
    <col min="1537" max="1537" width="39.1796875" style="3" customWidth="1"/>
    <col min="1538" max="1549" width="9.7265625" style="3" customWidth="1"/>
    <col min="1550" max="1791" width="9.1796875" style="3"/>
    <col min="1792" max="1792" width="5.7265625" style="3" customWidth="1"/>
    <col min="1793" max="1793" width="39.1796875" style="3" customWidth="1"/>
    <col min="1794" max="1805" width="9.7265625" style="3" customWidth="1"/>
    <col min="1806" max="2047" width="9.1796875" style="3"/>
    <col min="2048" max="2048" width="5.7265625" style="3" customWidth="1"/>
    <col min="2049" max="2049" width="39.1796875" style="3" customWidth="1"/>
    <col min="2050" max="2061" width="9.7265625" style="3" customWidth="1"/>
    <col min="2062" max="2303" width="9.1796875" style="3"/>
    <col min="2304" max="2304" width="5.7265625" style="3" customWidth="1"/>
    <col min="2305" max="2305" width="39.1796875" style="3" customWidth="1"/>
    <col min="2306" max="2317" width="9.7265625" style="3" customWidth="1"/>
    <col min="2318" max="2559" width="9.1796875" style="3"/>
    <col min="2560" max="2560" width="5.7265625" style="3" customWidth="1"/>
    <col min="2561" max="2561" width="39.1796875" style="3" customWidth="1"/>
    <col min="2562" max="2573" width="9.7265625" style="3" customWidth="1"/>
    <col min="2574" max="2815" width="9.1796875" style="3"/>
    <col min="2816" max="2816" width="5.7265625" style="3" customWidth="1"/>
    <col min="2817" max="2817" width="39.1796875" style="3" customWidth="1"/>
    <col min="2818" max="2829" width="9.7265625" style="3" customWidth="1"/>
    <col min="2830" max="3071" width="9.1796875" style="3"/>
    <col min="3072" max="3072" width="5.7265625" style="3" customWidth="1"/>
    <col min="3073" max="3073" width="39.1796875" style="3" customWidth="1"/>
    <col min="3074" max="3085" width="9.7265625" style="3" customWidth="1"/>
    <col min="3086" max="3327" width="9.1796875" style="3"/>
    <col min="3328" max="3328" width="5.7265625" style="3" customWidth="1"/>
    <col min="3329" max="3329" width="39.1796875" style="3" customWidth="1"/>
    <col min="3330" max="3341" width="9.7265625" style="3" customWidth="1"/>
    <col min="3342" max="3583" width="9.1796875" style="3"/>
    <col min="3584" max="3584" width="5.7265625" style="3" customWidth="1"/>
    <col min="3585" max="3585" width="39.1796875" style="3" customWidth="1"/>
    <col min="3586" max="3597" width="9.7265625" style="3" customWidth="1"/>
    <col min="3598" max="3839" width="9.1796875" style="3"/>
    <col min="3840" max="3840" width="5.7265625" style="3" customWidth="1"/>
    <col min="3841" max="3841" width="39.1796875" style="3" customWidth="1"/>
    <col min="3842" max="3853" width="9.7265625" style="3" customWidth="1"/>
    <col min="3854" max="4095" width="9.1796875" style="3"/>
    <col min="4096" max="4096" width="5.7265625" style="3" customWidth="1"/>
    <col min="4097" max="4097" width="39.1796875" style="3" customWidth="1"/>
    <col min="4098" max="4109" width="9.7265625" style="3" customWidth="1"/>
    <col min="4110" max="4351" width="9.1796875" style="3"/>
    <col min="4352" max="4352" width="5.7265625" style="3" customWidth="1"/>
    <col min="4353" max="4353" width="39.1796875" style="3" customWidth="1"/>
    <col min="4354" max="4365" width="9.7265625" style="3" customWidth="1"/>
    <col min="4366" max="4607" width="9.1796875" style="3"/>
    <col min="4608" max="4608" width="5.7265625" style="3" customWidth="1"/>
    <col min="4609" max="4609" width="39.1796875" style="3" customWidth="1"/>
    <col min="4610" max="4621" width="9.7265625" style="3" customWidth="1"/>
    <col min="4622" max="4863" width="9.1796875" style="3"/>
    <col min="4864" max="4864" width="5.7265625" style="3" customWidth="1"/>
    <col min="4865" max="4865" width="39.1796875" style="3" customWidth="1"/>
    <col min="4866" max="4877" width="9.7265625" style="3" customWidth="1"/>
    <col min="4878" max="5119" width="9.1796875" style="3"/>
    <col min="5120" max="5120" width="5.7265625" style="3" customWidth="1"/>
    <col min="5121" max="5121" width="39.1796875" style="3" customWidth="1"/>
    <col min="5122" max="5133" width="9.7265625" style="3" customWidth="1"/>
    <col min="5134" max="5375" width="9.1796875" style="3"/>
    <col min="5376" max="5376" width="5.7265625" style="3" customWidth="1"/>
    <col min="5377" max="5377" width="39.1796875" style="3" customWidth="1"/>
    <col min="5378" max="5389" width="9.7265625" style="3" customWidth="1"/>
    <col min="5390" max="5631" width="9.1796875" style="3"/>
    <col min="5632" max="5632" width="5.7265625" style="3" customWidth="1"/>
    <col min="5633" max="5633" width="39.1796875" style="3" customWidth="1"/>
    <col min="5634" max="5645" width="9.7265625" style="3" customWidth="1"/>
    <col min="5646" max="5887" width="9.1796875" style="3"/>
    <col min="5888" max="5888" width="5.7265625" style="3" customWidth="1"/>
    <col min="5889" max="5889" width="39.1796875" style="3" customWidth="1"/>
    <col min="5890" max="5901" width="9.7265625" style="3" customWidth="1"/>
    <col min="5902" max="6143" width="9.1796875" style="3"/>
    <col min="6144" max="6144" width="5.7265625" style="3" customWidth="1"/>
    <col min="6145" max="6145" width="39.1796875" style="3" customWidth="1"/>
    <col min="6146" max="6157" width="9.7265625" style="3" customWidth="1"/>
    <col min="6158" max="6399" width="9.1796875" style="3"/>
    <col min="6400" max="6400" width="5.7265625" style="3" customWidth="1"/>
    <col min="6401" max="6401" width="39.1796875" style="3" customWidth="1"/>
    <col min="6402" max="6413" width="9.7265625" style="3" customWidth="1"/>
    <col min="6414" max="6655" width="9.1796875" style="3"/>
    <col min="6656" max="6656" width="5.7265625" style="3" customWidth="1"/>
    <col min="6657" max="6657" width="39.1796875" style="3" customWidth="1"/>
    <col min="6658" max="6669" width="9.7265625" style="3" customWidth="1"/>
    <col min="6670" max="6911" width="9.1796875" style="3"/>
    <col min="6912" max="6912" width="5.7265625" style="3" customWidth="1"/>
    <col min="6913" max="6913" width="39.1796875" style="3" customWidth="1"/>
    <col min="6914" max="6925" width="9.7265625" style="3" customWidth="1"/>
    <col min="6926" max="7167" width="9.1796875" style="3"/>
    <col min="7168" max="7168" width="5.7265625" style="3" customWidth="1"/>
    <col min="7169" max="7169" width="39.1796875" style="3" customWidth="1"/>
    <col min="7170" max="7181" width="9.7265625" style="3" customWidth="1"/>
    <col min="7182" max="7423" width="9.1796875" style="3"/>
    <col min="7424" max="7424" width="5.7265625" style="3" customWidth="1"/>
    <col min="7425" max="7425" width="39.1796875" style="3" customWidth="1"/>
    <col min="7426" max="7437" width="9.7265625" style="3" customWidth="1"/>
    <col min="7438" max="7679" width="9.1796875" style="3"/>
    <col min="7680" max="7680" width="5.7265625" style="3" customWidth="1"/>
    <col min="7681" max="7681" width="39.1796875" style="3" customWidth="1"/>
    <col min="7682" max="7693" width="9.7265625" style="3" customWidth="1"/>
    <col min="7694" max="7935" width="9.1796875" style="3"/>
    <col min="7936" max="7936" width="5.7265625" style="3" customWidth="1"/>
    <col min="7937" max="7937" width="39.1796875" style="3" customWidth="1"/>
    <col min="7938" max="7949" width="9.7265625" style="3" customWidth="1"/>
    <col min="7950" max="8191" width="9.1796875" style="3"/>
    <col min="8192" max="8192" width="5.7265625" style="3" customWidth="1"/>
    <col min="8193" max="8193" width="39.1796875" style="3" customWidth="1"/>
    <col min="8194" max="8205" width="9.7265625" style="3" customWidth="1"/>
    <col min="8206" max="8447" width="9.1796875" style="3"/>
    <col min="8448" max="8448" width="5.7265625" style="3" customWidth="1"/>
    <col min="8449" max="8449" width="39.1796875" style="3" customWidth="1"/>
    <col min="8450" max="8461" width="9.7265625" style="3" customWidth="1"/>
    <col min="8462" max="8703" width="9.1796875" style="3"/>
    <col min="8704" max="8704" width="5.7265625" style="3" customWidth="1"/>
    <col min="8705" max="8705" width="39.1796875" style="3" customWidth="1"/>
    <col min="8706" max="8717" width="9.7265625" style="3" customWidth="1"/>
    <col min="8718" max="8959" width="9.1796875" style="3"/>
    <col min="8960" max="8960" width="5.7265625" style="3" customWidth="1"/>
    <col min="8961" max="8961" width="39.1796875" style="3" customWidth="1"/>
    <col min="8962" max="8973" width="9.7265625" style="3" customWidth="1"/>
    <col min="8974" max="9215" width="9.1796875" style="3"/>
    <col min="9216" max="9216" width="5.7265625" style="3" customWidth="1"/>
    <col min="9217" max="9217" width="39.1796875" style="3" customWidth="1"/>
    <col min="9218" max="9229" width="9.7265625" style="3" customWidth="1"/>
    <col min="9230" max="9471" width="9.1796875" style="3"/>
    <col min="9472" max="9472" width="5.7265625" style="3" customWidth="1"/>
    <col min="9473" max="9473" width="39.1796875" style="3" customWidth="1"/>
    <col min="9474" max="9485" width="9.7265625" style="3" customWidth="1"/>
    <col min="9486" max="9727" width="9.1796875" style="3"/>
    <col min="9728" max="9728" width="5.7265625" style="3" customWidth="1"/>
    <col min="9729" max="9729" width="39.1796875" style="3" customWidth="1"/>
    <col min="9730" max="9741" width="9.7265625" style="3" customWidth="1"/>
    <col min="9742" max="9983" width="9.1796875" style="3"/>
    <col min="9984" max="9984" width="5.7265625" style="3" customWidth="1"/>
    <col min="9985" max="9985" width="39.1796875" style="3" customWidth="1"/>
    <col min="9986" max="9997" width="9.7265625" style="3" customWidth="1"/>
    <col min="9998" max="10239" width="9.1796875" style="3"/>
    <col min="10240" max="10240" width="5.7265625" style="3" customWidth="1"/>
    <col min="10241" max="10241" width="39.1796875" style="3" customWidth="1"/>
    <col min="10242" max="10253" width="9.7265625" style="3" customWidth="1"/>
    <col min="10254" max="10495" width="9.1796875" style="3"/>
    <col min="10496" max="10496" width="5.7265625" style="3" customWidth="1"/>
    <col min="10497" max="10497" width="39.1796875" style="3" customWidth="1"/>
    <col min="10498" max="10509" width="9.7265625" style="3" customWidth="1"/>
    <col min="10510" max="10751" width="9.1796875" style="3"/>
    <col min="10752" max="10752" width="5.7265625" style="3" customWidth="1"/>
    <col min="10753" max="10753" width="39.1796875" style="3" customWidth="1"/>
    <col min="10754" max="10765" width="9.7265625" style="3" customWidth="1"/>
    <col min="10766" max="11007" width="9.1796875" style="3"/>
    <col min="11008" max="11008" width="5.7265625" style="3" customWidth="1"/>
    <col min="11009" max="11009" width="39.1796875" style="3" customWidth="1"/>
    <col min="11010" max="11021" width="9.7265625" style="3" customWidth="1"/>
    <col min="11022" max="11263" width="9.1796875" style="3"/>
    <col min="11264" max="11264" width="5.7265625" style="3" customWidth="1"/>
    <col min="11265" max="11265" width="39.1796875" style="3" customWidth="1"/>
    <col min="11266" max="11277" width="9.7265625" style="3" customWidth="1"/>
    <col min="11278" max="11519" width="9.1796875" style="3"/>
    <col min="11520" max="11520" width="5.7265625" style="3" customWidth="1"/>
    <col min="11521" max="11521" width="39.1796875" style="3" customWidth="1"/>
    <col min="11522" max="11533" width="9.7265625" style="3" customWidth="1"/>
    <col min="11534" max="11775" width="9.1796875" style="3"/>
    <col min="11776" max="11776" width="5.7265625" style="3" customWidth="1"/>
    <col min="11777" max="11777" width="39.1796875" style="3" customWidth="1"/>
    <col min="11778" max="11789" width="9.7265625" style="3" customWidth="1"/>
    <col min="11790" max="12031" width="9.1796875" style="3"/>
    <col min="12032" max="12032" width="5.7265625" style="3" customWidth="1"/>
    <col min="12033" max="12033" width="39.1796875" style="3" customWidth="1"/>
    <col min="12034" max="12045" width="9.7265625" style="3" customWidth="1"/>
    <col min="12046" max="12287" width="9.1796875" style="3"/>
    <col min="12288" max="12288" width="5.7265625" style="3" customWidth="1"/>
    <col min="12289" max="12289" width="39.1796875" style="3" customWidth="1"/>
    <col min="12290" max="12301" width="9.7265625" style="3" customWidth="1"/>
    <col min="12302" max="12543" width="9.1796875" style="3"/>
    <col min="12544" max="12544" width="5.7265625" style="3" customWidth="1"/>
    <col min="12545" max="12545" width="39.1796875" style="3" customWidth="1"/>
    <col min="12546" max="12557" width="9.7265625" style="3" customWidth="1"/>
    <col min="12558" max="12799" width="9.1796875" style="3"/>
    <col min="12800" max="12800" width="5.7265625" style="3" customWidth="1"/>
    <col min="12801" max="12801" width="39.1796875" style="3" customWidth="1"/>
    <col min="12802" max="12813" width="9.7265625" style="3" customWidth="1"/>
    <col min="12814" max="13055" width="9.1796875" style="3"/>
    <col min="13056" max="13056" width="5.7265625" style="3" customWidth="1"/>
    <col min="13057" max="13057" width="39.1796875" style="3" customWidth="1"/>
    <col min="13058" max="13069" width="9.7265625" style="3" customWidth="1"/>
    <col min="13070" max="13311" width="9.1796875" style="3"/>
    <col min="13312" max="13312" width="5.7265625" style="3" customWidth="1"/>
    <col min="13313" max="13313" width="39.1796875" style="3" customWidth="1"/>
    <col min="13314" max="13325" width="9.7265625" style="3" customWidth="1"/>
    <col min="13326" max="13567" width="9.1796875" style="3"/>
    <col min="13568" max="13568" width="5.7265625" style="3" customWidth="1"/>
    <col min="13569" max="13569" width="39.1796875" style="3" customWidth="1"/>
    <col min="13570" max="13581" width="9.7265625" style="3" customWidth="1"/>
    <col min="13582" max="13823" width="9.1796875" style="3"/>
    <col min="13824" max="13824" width="5.7265625" style="3" customWidth="1"/>
    <col min="13825" max="13825" width="39.1796875" style="3" customWidth="1"/>
    <col min="13826" max="13837" width="9.7265625" style="3" customWidth="1"/>
    <col min="13838" max="14079" width="9.1796875" style="3"/>
    <col min="14080" max="14080" width="5.7265625" style="3" customWidth="1"/>
    <col min="14081" max="14081" width="39.1796875" style="3" customWidth="1"/>
    <col min="14082" max="14093" width="9.7265625" style="3" customWidth="1"/>
    <col min="14094" max="14335" width="9.1796875" style="3"/>
    <col min="14336" max="14336" width="5.7265625" style="3" customWidth="1"/>
    <col min="14337" max="14337" width="39.1796875" style="3" customWidth="1"/>
    <col min="14338" max="14349" width="9.7265625" style="3" customWidth="1"/>
    <col min="14350" max="14591" width="9.1796875" style="3"/>
    <col min="14592" max="14592" width="5.7265625" style="3" customWidth="1"/>
    <col min="14593" max="14593" width="39.1796875" style="3" customWidth="1"/>
    <col min="14594" max="14605" width="9.7265625" style="3" customWidth="1"/>
    <col min="14606" max="14847" width="9.1796875" style="3"/>
    <col min="14848" max="14848" width="5.7265625" style="3" customWidth="1"/>
    <col min="14849" max="14849" width="39.1796875" style="3" customWidth="1"/>
    <col min="14850" max="14861" width="9.7265625" style="3" customWidth="1"/>
    <col min="14862" max="15103" width="9.1796875" style="3"/>
    <col min="15104" max="15104" width="5.7265625" style="3" customWidth="1"/>
    <col min="15105" max="15105" width="39.1796875" style="3" customWidth="1"/>
    <col min="15106" max="15117" width="9.7265625" style="3" customWidth="1"/>
    <col min="15118" max="15359" width="9.1796875" style="3"/>
    <col min="15360" max="15360" width="5.7265625" style="3" customWidth="1"/>
    <col min="15361" max="15361" width="39.1796875" style="3" customWidth="1"/>
    <col min="15362" max="15373" width="9.7265625" style="3" customWidth="1"/>
    <col min="15374" max="15615" width="9.1796875" style="3"/>
    <col min="15616" max="15616" width="5.7265625" style="3" customWidth="1"/>
    <col min="15617" max="15617" width="39.1796875" style="3" customWidth="1"/>
    <col min="15618" max="15629" width="9.7265625" style="3" customWidth="1"/>
    <col min="15630" max="15871" width="9.1796875" style="3"/>
    <col min="15872" max="15872" width="5.7265625" style="3" customWidth="1"/>
    <col min="15873" max="15873" width="39.1796875" style="3" customWidth="1"/>
    <col min="15874" max="15885" width="9.7265625" style="3" customWidth="1"/>
    <col min="15886" max="16127" width="9.1796875" style="3"/>
    <col min="16128" max="16128" width="5.7265625" style="3" customWidth="1"/>
    <col min="16129" max="16129" width="39.1796875" style="3" customWidth="1"/>
    <col min="16130" max="16141" width="9.7265625" style="3" customWidth="1"/>
    <col min="16142" max="16384" width="9.1796875" style="3"/>
  </cols>
  <sheetData>
    <row r="1" spans="1:18" x14ac:dyDescent="0.35">
      <c r="A1" s="1" t="s">
        <v>722</v>
      </c>
      <c r="F1" s="3" t="s">
        <v>58</v>
      </c>
    </row>
    <row r="3" spans="1:18" x14ac:dyDescent="0.35">
      <c r="A3" s="1615" t="s">
        <v>723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5"/>
      <c r="P3" s="5"/>
      <c r="Q3" s="5"/>
      <c r="R3" s="5"/>
    </row>
    <row r="4" spans="1:18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</row>
    <row r="5" spans="1:18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</row>
    <row r="6" spans="1:18" ht="16" thickBot="1" x14ac:dyDescent="0.4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</row>
    <row r="7" spans="1:18" ht="34.5" customHeight="1" x14ac:dyDescent="0.35">
      <c r="A7" s="130" t="s">
        <v>5</v>
      </c>
      <c r="B7" s="130" t="s">
        <v>667</v>
      </c>
      <c r="C7" s="1671" t="s">
        <v>724</v>
      </c>
      <c r="D7" s="1672"/>
      <c r="E7" s="1673"/>
      <c r="F7" s="1671" t="s">
        <v>725</v>
      </c>
      <c r="G7" s="1672"/>
      <c r="H7" s="1673"/>
      <c r="I7" s="1671" t="s">
        <v>726</v>
      </c>
      <c r="J7" s="1672"/>
      <c r="K7" s="1673"/>
      <c r="L7" s="1671" t="s">
        <v>727</v>
      </c>
      <c r="M7" s="1672"/>
      <c r="N7" s="1673"/>
    </row>
    <row r="8" spans="1:18" ht="15" customHeight="1" x14ac:dyDescent="0.35">
      <c r="A8" s="10"/>
      <c r="B8" s="10"/>
      <c r="C8" s="291" t="s">
        <v>130</v>
      </c>
      <c r="D8" s="291" t="s">
        <v>131</v>
      </c>
      <c r="E8" s="1113" t="s">
        <v>132</v>
      </c>
      <c r="F8" s="291" t="s">
        <v>130</v>
      </c>
      <c r="G8" s="291" t="s">
        <v>131</v>
      </c>
      <c r="H8" s="291" t="s">
        <v>132</v>
      </c>
      <c r="I8" s="291" t="s">
        <v>130</v>
      </c>
      <c r="J8" s="291" t="s">
        <v>131</v>
      </c>
      <c r="K8" s="291" t="s">
        <v>132</v>
      </c>
      <c r="L8" s="291" t="s">
        <v>130</v>
      </c>
      <c r="M8" s="291" t="s">
        <v>131</v>
      </c>
      <c r="N8" s="357" t="s">
        <v>132</v>
      </c>
    </row>
    <row r="9" spans="1:18" s="15" customFormat="1" ht="15.75" customHeight="1" x14ac:dyDescent="0.35">
      <c r="A9" s="295">
        <v>1</v>
      </c>
      <c r="B9" s="295">
        <v>2</v>
      </c>
      <c r="C9" s="295">
        <v>3</v>
      </c>
      <c r="D9" s="1112">
        <v>4</v>
      </c>
      <c r="E9" s="13">
        <v>5</v>
      </c>
      <c r="F9" s="1114">
        <v>6</v>
      </c>
      <c r="G9" s="295">
        <v>7</v>
      </c>
      <c r="H9" s="295">
        <v>8</v>
      </c>
      <c r="I9" s="295">
        <v>9</v>
      </c>
      <c r="J9" s="295">
        <v>10</v>
      </c>
      <c r="K9" s="295">
        <v>11</v>
      </c>
      <c r="L9" s="295">
        <v>12</v>
      </c>
      <c r="M9" s="295">
        <v>13</v>
      </c>
      <c r="N9" s="295">
        <v>14</v>
      </c>
    </row>
    <row r="10" spans="1:18" x14ac:dyDescent="0.35">
      <c r="A10" s="33">
        <v>1</v>
      </c>
      <c r="B10" s="1140" t="s">
        <v>707</v>
      </c>
      <c r="C10" s="1106">
        <v>0</v>
      </c>
      <c r="D10" s="1106">
        <v>1</v>
      </c>
      <c r="E10" s="1107">
        <f>SUM(C10:D10)</f>
        <v>1</v>
      </c>
      <c r="F10" s="1106">
        <v>0</v>
      </c>
      <c r="G10" s="1106">
        <v>0</v>
      </c>
      <c r="H10" s="1106">
        <f>SUM(F10:G10)</f>
        <v>0</v>
      </c>
      <c r="I10" s="1106"/>
      <c r="J10" s="1106">
        <v>0</v>
      </c>
      <c r="K10" s="1106">
        <f>SUM(I10:J10)</f>
        <v>0</v>
      </c>
      <c r="L10" s="1106">
        <v>0</v>
      </c>
      <c r="M10" s="1106"/>
      <c r="N10" s="1101">
        <f>SUM(L10:M10)</f>
        <v>0</v>
      </c>
    </row>
    <row r="11" spans="1:18" ht="15" customHeight="1" x14ac:dyDescent="0.35">
      <c r="A11" s="16">
        <v>2</v>
      </c>
      <c r="B11" s="230" t="s">
        <v>708</v>
      </c>
      <c r="C11" s="1107">
        <v>0</v>
      </c>
      <c r="D11" s="1107">
        <v>0</v>
      </c>
      <c r="E11" s="1107">
        <f t="shared" ref="E11:E34" si="0">SUM(C11:D11)</f>
        <v>0</v>
      </c>
      <c r="F11" s="1107">
        <v>0</v>
      </c>
      <c r="G11" s="1107">
        <v>0</v>
      </c>
      <c r="H11" s="1107">
        <f t="shared" ref="H11:H34" si="1">SUM(F11:G11)</f>
        <v>0</v>
      </c>
      <c r="I11" s="1107">
        <v>0</v>
      </c>
      <c r="J11" s="1107">
        <v>0</v>
      </c>
      <c r="K11" s="1107">
        <f t="shared" ref="K11:K34" si="2">SUM(I11:J11)</f>
        <v>0</v>
      </c>
      <c r="L11" s="1107">
        <v>0</v>
      </c>
      <c r="M11" s="1107">
        <v>0</v>
      </c>
      <c r="N11" s="1102">
        <f t="shared" ref="N11:N35" si="3">SUM(L11:M11)</f>
        <v>0</v>
      </c>
    </row>
    <row r="12" spans="1:18" ht="15" customHeight="1" x14ac:dyDescent="0.35">
      <c r="A12" s="16">
        <v>3</v>
      </c>
      <c r="B12" s="230" t="s">
        <v>675</v>
      </c>
      <c r="C12" s="1108">
        <v>0</v>
      </c>
      <c r="D12" s="1108">
        <v>0</v>
      </c>
      <c r="E12" s="1108">
        <v>0</v>
      </c>
      <c r="F12" s="1108">
        <v>0</v>
      </c>
      <c r="G12" s="1108">
        <v>0</v>
      </c>
      <c r="H12" s="1108">
        <v>0</v>
      </c>
      <c r="I12" s="1108">
        <v>0</v>
      </c>
      <c r="J12" s="1108">
        <v>0</v>
      </c>
      <c r="K12" s="1108">
        <v>0</v>
      </c>
      <c r="L12" s="1108">
        <v>0</v>
      </c>
      <c r="M12" s="1108">
        <v>0</v>
      </c>
      <c r="N12" s="1103">
        <v>0</v>
      </c>
    </row>
    <row r="13" spans="1:18" ht="15" customHeight="1" x14ac:dyDescent="0.35">
      <c r="A13" s="16">
        <v>4</v>
      </c>
      <c r="B13" s="230" t="s">
        <v>676</v>
      </c>
      <c r="C13" s="1108">
        <v>0</v>
      </c>
      <c r="D13" s="1108">
        <v>2</v>
      </c>
      <c r="E13" s="1108">
        <v>2</v>
      </c>
      <c r="F13" s="1108">
        <v>0</v>
      </c>
      <c r="G13" s="1108">
        <v>0</v>
      </c>
      <c r="H13" s="1108">
        <v>0</v>
      </c>
      <c r="I13" s="1108">
        <v>0</v>
      </c>
      <c r="J13" s="1108">
        <v>0</v>
      </c>
      <c r="K13" s="1108">
        <v>0</v>
      </c>
      <c r="L13" s="1108">
        <v>0</v>
      </c>
      <c r="M13" s="1108">
        <v>0</v>
      </c>
      <c r="N13" s="1103">
        <v>0</v>
      </c>
    </row>
    <row r="14" spans="1:18" ht="15" customHeight="1" x14ac:dyDescent="0.35">
      <c r="A14" s="16">
        <v>5</v>
      </c>
      <c r="B14" s="1098" t="s">
        <v>677</v>
      </c>
      <c r="C14" s="1109">
        <v>0</v>
      </c>
      <c r="D14" s="1109">
        <v>0</v>
      </c>
      <c r="E14" s="1109">
        <v>0</v>
      </c>
      <c r="F14" s="1109">
        <v>0</v>
      </c>
      <c r="G14" s="1109">
        <v>0</v>
      </c>
      <c r="H14" s="1109">
        <v>0</v>
      </c>
      <c r="I14" s="1109">
        <v>0</v>
      </c>
      <c r="J14" s="1109">
        <v>0</v>
      </c>
      <c r="K14" s="1109">
        <v>0</v>
      </c>
      <c r="L14" s="1109">
        <v>0</v>
      </c>
      <c r="M14" s="1109">
        <v>0</v>
      </c>
      <c r="N14" s="1104">
        <v>0</v>
      </c>
    </row>
    <row r="15" spans="1:18" ht="15" customHeight="1" x14ac:dyDescent="0.35">
      <c r="A15" s="16">
        <v>6</v>
      </c>
      <c r="B15" s="230" t="s">
        <v>709</v>
      </c>
      <c r="C15" s="1108">
        <v>0</v>
      </c>
      <c r="D15" s="1108">
        <v>0</v>
      </c>
      <c r="E15" s="1108">
        <v>0</v>
      </c>
      <c r="F15" s="1108">
        <v>0</v>
      </c>
      <c r="G15" s="1108">
        <v>0</v>
      </c>
      <c r="H15" s="1108">
        <v>0</v>
      </c>
      <c r="I15" s="1108">
        <v>0</v>
      </c>
      <c r="J15" s="1108">
        <v>0</v>
      </c>
      <c r="K15" s="1108">
        <v>0</v>
      </c>
      <c r="L15" s="1108">
        <v>0</v>
      </c>
      <c r="M15" s="1108">
        <v>0</v>
      </c>
      <c r="N15" s="1103">
        <v>0</v>
      </c>
    </row>
    <row r="16" spans="1:18" ht="15" customHeight="1" x14ac:dyDescent="0.35">
      <c r="A16" s="16">
        <v>7</v>
      </c>
      <c r="B16" s="230" t="s">
        <v>685</v>
      </c>
      <c r="C16" s="1108">
        <v>0</v>
      </c>
      <c r="D16" s="1108">
        <v>1</v>
      </c>
      <c r="E16" s="1108">
        <v>1</v>
      </c>
      <c r="F16" s="1108">
        <v>0</v>
      </c>
      <c r="G16" s="1108">
        <v>0</v>
      </c>
      <c r="H16" s="1108">
        <v>0</v>
      </c>
      <c r="I16" s="1108">
        <v>0</v>
      </c>
      <c r="J16" s="1108">
        <v>0</v>
      </c>
      <c r="K16" s="1108">
        <v>0</v>
      </c>
      <c r="L16" s="1108">
        <v>0</v>
      </c>
      <c r="M16" s="1108">
        <v>0</v>
      </c>
      <c r="N16" s="1103">
        <v>0</v>
      </c>
    </row>
    <row r="17" spans="1:14" ht="15" customHeight="1" x14ac:dyDescent="0.35">
      <c r="A17" s="16">
        <v>8</v>
      </c>
      <c r="B17" s="230" t="s">
        <v>679</v>
      </c>
      <c r="C17" s="1108">
        <v>0</v>
      </c>
      <c r="D17" s="1108">
        <v>1</v>
      </c>
      <c r="E17" s="1108">
        <v>1</v>
      </c>
      <c r="F17" s="1108">
        <v>0</v>
      </c>
      <c r="G17" s="1108">
        <v>0</v>
      </c>
      <c r="H17" s="1108">
        <v>0</v>
      </c>
      <c r="I17" s="1108">
        <v>0</v>
      </c>
      <c r="J17" s="1108">
        <v>0</v>
      </c>
      <c r="K17" s="1108">
        <v>0</v>
      </c>
      <c r="L17" s="1108">
        <v>0</v>
      </c>
      <c r="M17" s="1108">
        <v>0</v>
      </c>
      <c r="N17" s="1103">
        <v>0</v>
      </c>
    </row>
    <row r="18" spans="1:14" ht="15" customHeight="1" x14ac:dyDescent="0.35">
      <c r="A18" s="16">
        <v>9</v>
      </c>
      <c r="B18" s="1098" t="s">
        <v>719</v>
      </c>
      <c r="C18" s="1109">
        <v>0</v>
      </c>
      <c r="D18" s="1109">
        <v>0</v>
      </c>
      <c r="E18" s="1109">
        <v>0</v>
      </c>
      <c r="F18" s="1109">
        <v>0</v>
      </c>
      <c r="G18" s="1109">
        <v>0</v>
      </c>
      <c r="H18" s="1109">
        <v>0</v>
      </c>
      <c r="I18" s="1109">
        <v>0</v>
      </c>
      <c r="J18" s="1109">
        <v>0</v>
      </c>
      <c r="K18" s="1109">
        <v>0</v>
      </c>
      <c r="L18" s="1109">
        <v>0</v>
      </c>
      <c r="M18" s="1109">
        <v>0</v>
      </c>
      <c r="N18" s="1104">
        <v>0</v>
      </c>
    </row>
    <row r="19" spans="1:14" ht="15" customHeight="1" x14ac:dyDescent="0.35">
      <c r="A19" s="16">
        <v>10</v>
      </c>
      <c r="B19" s="230" t="s">
        <v>681</v>
      </c>
      <c r="C19" s="1108">
        <v>0</v>
      </c>
      <c r="D19" s="1108">
        <v>0</v>
      </c>
      <c r="E19" s="1108">
        <v>0</v>
      </c>
      <c r="F19" s="1108">
        <v>0</v>
      </c>
      <c r="G19" s="1108">
        <v>0</v>
      </c>
      <c r="H19" s="1108">
        <v>0</v>
      </c>
      <c r="I19" s="1108">
        <v>0</v>
      </c>
      <c r="J19" s="1108">
        <v>0</v>
      </c>
      <c r="K19" s="1108">
        <v>0</v>
      </c>
      <c r="L19" s="1108">
        <v>0</v>
      </c>
      <c r="M19" s="1108">
        <v>0</v>
      </c>
      <c r="N19" s="1103">
        <v>0</v>
      </c>
    </row>
    <row r="20" spans="1:14" ht="15" customHeight="1" x14ac:dyDescent="0.35">
      <c r="A20" s="16">
        <v>11</v>
      </c>
      <c r="B20" s="230" t="s">
        <v>682</v>
      </c>
      <c r="C20" s="1108">
        <v>0</v>
      </c>
      <c r="D20" s="1108">
        <v>1</v>
      </c>
      <c r="E20" s="1108">
        <v>1</v>
      </c>
      <c r="F20" s="1108">
        <v>0</v>
      </c>
      <c r="G20" s="1108">
        <v>0</v>
      </c>
      <c r="H20" s="1108">
        <v>0</v>
      </c>
      <c r="I20" s="1108">
        <v>0</v>
      </c>
      <c r="J20" s="1108">
        <v>0</v>
      </c>
      <c r="K20" s="1108">
        <v>0</v>
      </c>
      <c r="L20" s="1108">
        <v>0</v>
      </c>
      <c r="M20" s="1108">
        <v>0</v>
      </c>
      <c r="N20" s="1103">
        <v>0</v>
      </c>
    </row>
    <row r="21" spans="1:14" ht="15" customHeight="1" x14ac:dyDescent="0.35">
      <c r="A21" s="16">
        <v>12</v>
      </c>
      <c r="B21" s="230" t="s">
        <v>569</v>
      </c>
      <c r="C21" s="1108">
        <v>1</v>
      </c>
      <c r="D21" s="1108">
        <v>0</v>
      </c>
      <c r="E21" s="1108">
        <v>1</v>
      </c>
      <c r="F21" s="1108">
        <v>0</v>
      </c>
      <c r="G21" s="1108">
        <v>0</v>
      </c>
      <c r="H21" s="1108">
        <v>0</v>
      </c>
      <c r="I21" s="1108">
        <v>0</v>
      </c>
      <c r="J21" s="1108">
        <v>0</v>
      </c>
      <c r="K21" s="1108">
        <v>0</v>
      </c>
      <c r="L21" s="1108">
        <v>0</v>
      </c>
      <c r="M21" s="1108">
        <v>0</v>
      </c>
      <c r="N21" s="1103">
        <v>0</v>
      </c>
    </row>
    <row r="22" spans="1:14" ht="15" customHeight="1" x14ac:dyDescent="0.35">
      <c r="A22" s="16">
        <v>13</v>
      </c>
      <c r="B22" s="1099" t="s">
        <v>683</v>
      </c>
      <c r="C22" s="1108">
        <v>0</v>
      </c>
      <c r="D22" s="1108">
        <v>0</v>
      </c>
      <c r="E22" s="1108">
        <v>0</v>
      </c>
      <c r="F22" s="1108">
        <v>0</v>
      </c>
      <c r="G22" s="1108">
        <v>0</v>
      </c>
      <c r="H22" s="1108">
        <v>0</v>
      </c>
      <c r="I22" s="1108">
        <v>0</v>
      </c>
      <c r="J22" s="1108">
        <v>0</v>
      </c>
      <c r="K22" s="1108">
        <v>0</v>
      </c>
      <c r="L22" s="1108">
        <v>0</v>
      </c>
      <c r="M22" s="1108">
        <v>0</v>
      </c>
      <c r="N22" s="1103">
        <v>0</v>
      </c>
    </row>
    <row r="23" spans="1:14" ht="15" customHeight="1" x14ac:dyDescent="0.35">
      <c r="A23" s="16">
        <v>14</v>
      </c>
      <c r="B23" s="230" t="s">
        <v>684</v>
      </c>
      <c r="C23" s="1108">
        <v>0</v>
      </c>
      <c r="D23" s="1108">
        <v>0</v>
      </c>
      <c r="E23" s="1108">
        <v>0</v>
      </c>
      <c r="F23" s="1108">
        <v>0</v>
      </c>
      <c r="G23" s="1108">
        <v>0</v>
      </c>
      <c r="H23" s="1108">
        <v>0</v>
      </c>
      <c r="I23" s="1108">
        <v>0</v>
      </c>
      <c r="J23" s="1108">
        <v>0</v>
      </c>
      <c r="K23" s="1108">
        <v>0</v>
      </c>
      <c r="L23" s="1108">
        <v>0</v>
      </c>
      <c r="M23" s="1108">
        <v>0</v>
      </c>
      <c r="N23" s="1103">
        <v>0</v>
      </c>
    </row>
    <row r="24" spans="1:14" ht="15" customHeight="1" x14ac:dyDescent="0.35">
      <c r="A24" s="16">
        <v>15</v>
      </c>
      <c r="B24" s="230" t="s">
        <v>685</v>
      </c>
      <c r="C24" s="1108">
        <v>0</v>
      </c>
      <c r="D24" s="1108">
        <v>1</v>
      </c>
      <c r="E24" s="1108">
        <v>1</v>
      </c>
      <c r="F24" s="1108">
        <v>0</v>
      </c>
      <c r="G24" s="1108">
        <v>0</v>
      </c>
      <c r="H24" s="1108">
        <v>0</v>
      </c>
      <c r="I24" s="1108">
        <v>0</v>
      </c>
      <c r="J24" s="1108">
        <v>0</v>
      </c>
      <c r="K24" s="1108">
        <v>0</v>
      </c>
      <c r="L24" s="1108">
        <v>0</v>
      </c>
      <c r="M24" s="1108">
        <v>0</v>
      </c>
      <c r="N24" s="1103">
        <v>0</v>
      </c>
    </row>
    <row r="25" spans="1:14" ht="15" customHeight="1" x14ac:dyDescent="0.35">
      <c r="A25" s="16">
        <v>16</v>
      </c>
      <c r="B25" s="230" t="s">
        <v>711</v>
      </c>
      <c r="C25" s="1107">
        <v>2</v>
      </c>
      <c r="D25" s="1107">
        <v>2</v>
      </c>
      <c r="E25" s="1107">
        <v>4</v>
      </c>
      <c r="F25" s="1107">
        <v>0</v>
      </c>
      <c r="G25" s="1107">
        <v>0</v>
      </c>
      <c r="H25" s="1107">
        <f t="shared" si="1"/>
        <v>0</v>
      </c>
      <c r="I25" s="1107">
        <v>0</v>
      </c>
      <c r="J25" s="1107">
        <v>0</v>
      </c>
      <c r="K25" s="1107">
        <f t="shared" si="2"/>
        <v>0</v>
      </c>
      <c r="L25" s="1107">
        <v>0</v>
      </c>
      <c r="M25" s="1107">
        <v>0</v>
      </c>
      <c r="N25" s="1102">
        <f t="shared" si="3"/>
        <v>0</v>
      </c>
    </row>
    <row r="26" spans="1:14" ht="15" customHeight="1" x14ac:dyDescent="0.35">
      <c r="A26" s="16">
        <v>17</v>
      </c>
      <c r="B26" s="230" t="s">
        <v>686</v>
      </c>
      <c r="C26" s="37">
        <v>0</v>
      </c>
      <c r="D26" s="1108">
        <v>0</v>
      </c>
      <c r="E26" s="1108">
        <v>0</v>
      </c>
      <c r="F26" s="1108">
        <v>0</v>
      </c>
      <c r="G26" s="1108">
        <v>0</v>
      </c>
      <c r="H26" s="1108">
        <v>0</v>
      </c>
      <c r="I26" s="1108">
        <v>0</v>
      </c>
      <c r="J26" s="1108">
        <v>0</v>
      </c>
      <c r="K26" s="1108">
        <v>0</v>
      </c>
      <c r="L26" s="1108">
        <v>0</v>
      </c>
      <c r="M26" s="1108">
        <v>0</v>
      </c>
      <c r="N26" s="1103">
        <v>0</v>
      </c>
    </row>
    <row r="27" spans="1:14" ht="15" customHeight="1" x14ac:dyDescent="0.35">
      <c r="A27" s="16">
        <v>18</v>
      </c>
      <c r="B27" s="230" t="s">
        <v>721</v>
      </c>
      <c r="C27" s="1108">
        <v>0</v>
      </c>
      <c r="D27" s="1108">
        <v>0</v>
      </c>
      <c r="E27" s="1108">
        <v>0</v>
      </c>
      <c r="F27" s="1108">
        <v>0</v>
      </c>
      <c r="G27" s="1108">
        <v>0</v>
      </c>
      <c r="H27" s="1108">
        <v>0</v>
      </c>
      <c r="I27" s="1108">
        <v>0</v>
      </c>
      <c r="J27" s="1108">
        <v>0</v>
      </c>
      <c r="K27" s="1108">
        <v>0</v>
      </c>
      <c r="L27" s="1108">
        <v>0</v>
      </c>
      <c r="M27" s="1108">
        <v>0</v>
      </c>
      <c r="N27" s="1103">
        <v>0</v>
      </c>
    </row>
    <row r="28" spans="1:14" ht="15" customHeight="1" x14ac:dyDescent="0.35">
      <c r="A28" s="16">
        <v>19</v>
      </c>
      <c r="B28" s="230" t="s">
        <v>688</v>
      </c>
      <c r="C28" s="1108">
        <v>0</v>
      </c>
      <c r="D28" s="1108">
        <v>0</v>
      </c>
      <c r="E28" s="1108">
        <v>0</v>
      </c>
      <c r="F28" s="1108">
        <v>0</v>
      </c>
      <c r="G28" s="1108">
        <v>0</v>
      </c>
      <c r="H28" s="1108">
        <v>0</v>
      </c>
      <c r="I28" s="1108">
        <v>0</v>
      </c>
      <c r="J28" s="1108">
        <v>0</v>
      </c>
      <c r="K28" s="1108">
        <v>0</v>
      </c>
      <c r="L28" s="1108">
        <v>0</v>
      </c>
      <c r="M28" s="1108">
        <v>0</v>
      </c>
      <c r="N28" s="1103">
        <v>0</v>
      </c>
    </row>
    <row r="29" spans="1:14" ht="15" customHeight="1" x14ac:dyDescent="0.35">
      <c r="A29" s="16">
        <v>20</v>
      </c>
      <c r="B29" s="230" t="s">
        <v>689</v>
      </c>
      <c r="C29" s="1108">
        <v>0</v>
      </c>
      <c r="D29" s="1108">
        <v>0</v>
      </c>
      <c r="E29" s="1108">
        <v>0</v>
      </c>
      <c r="F29" s="1108">
        <v>0</v>
      </c>
      <c r="G29" s="1108">
        <v>0</v>
      </c>
      <c r="H29" s="1108">
        <v>0</v>
      </c>
      <c r="I29" s="1108">
        <v>0</v>
      </c>
      <c r="J29" s="1108">
        <v>0</v>
      </c>
      <c r="K29" s="1108">
        <v>0</v>
      </c>
      <c r="L29" s="1108">
        <v>0</v>
      </c>
      <c r="M29" s="1108">
        <v>0</v>
      </c>
      <c r="N29" s="1103">
        <v>0</v>
      </c>
    </row>
    <row r="30" spans="1:14" ht="15" customHeight="1" x14ac:dyDescent="0.35">
      <c r="A30" s="16">
        <v>21</v>
      </c>
      <c r="B30" s="1098" t="s">
        <v>690</v>
      </c>
      <c r="C30" s="1110">
        <v>0</v>
      </c>
      <c r="D30" s="1110">
        <v>0</v>
      </c>
      <c r="E30" s="1110">
        <v>0</v>
      </c>
      <c r="F30" s="1110">
        <v>0</v>
      </c>
      <c r="G30" s="1110">
        <v>0</v>
      </c>
      <c r="H30" s="1110">
        <v>0</v>
      </c>
      <c r="I30" s="1110">
        <v>0</v>
      </c>
      <c r="J30" s="1110">
        <v>0</v>
      </c>
      <c r="K30" s="1110">
        <v>0</v>
      </c>
      <c r="L30" s="1110">
        <v>0</v>
      </c>
      <c r="M30" s="1110">
        <v>0</v>
      </c>
      <c r="N30" s="1105">
        <v>0</v>
      </c>
    </row>
    <row r="31" spans="1:14" ht="15" customHeight="1" x14ac:dyDescent="0.35">
      <c r="A31" s="16">
        <v>22</v>
      </c>
      <c r="B31" s="230" t="s">
        <v>712</v>
      </c>
      <c r="C31" s="1107">
        <v>0</v>
      </c>
      <c r="D31" s="1107">
        <v>1</v>
      </c>
      <c r="E31" s="1107">
        <f t="shared" si="0"/>
        <v>1</v>
      </c>
      <c r="F31" s="1107">
        <v>0</v>
      </c>
      <c r="G31" s="1107">
        <v>0</v>
      </c>
      <c r="H31" s="1107">
        <v>0</v>
      </c>
      <c r="I31" s="1107">
        <v>0</v>
      </c>
      <c r="J31" s="1107">
        <v>0</v>
      </c>
      <c r="K31" s="1107">
        <v>0</v>
      </c>
      <c r="L31" s="1107">
        <v>0</v>
      </c>
      <c r="M31" s="1107">
        <v>0</v>
      </c>
      <c r="N31" s="1102">
        <f t="shared" si="3"/>
        <v>0</v>
      </c>
    </row>
    <row r="32" spans="1:14" ht="20.149999999999999" customHeight="1" x14ac:dyDescent="0.35">
      <c r="A32" s="16">
        <v>23</v>
      </c>
      <c r="B32" s="230" t="s">
        <v>692</v>
      </c>
      <c r="C32" s="1107">
        <v>0</v>
      </c>
      <c r="D32" s="1107">
        <v>0</v>
      </c>
      <c r="E32" s="1107">
        <v>0</v>
      </c>
      <c r="F32" s="1107">
        <v>0</v>
      </c>
      <c r="G32" s="1107">
        <v>0</v>
      </c>
      <c r="H32" s="1107">
        <v>0</v>
      </c>
      <c r="I32" s="1107">
        <v>0</v>
      </c>
      <c r="J32" s="1107">
        <v>0</v>
      </c>
      <c r="K32" s="1107">
        <v>0</v>
      </c>
      <c r="L32" s="1107">
        <v>0</v>
      </c>
      <c r="M32" s="1107">
        <v>0</v>
      </c>
      <c r="N32" s="1102">
        <f t="shared" si="3"/>
        <v>0</v>
      </c>
    </row>
    <row r="33" spans="1:14" ht="15" customHeight="1" x14ac:dyDescent="0.35">
      <c r="A33" s="20">
        <v>24</v>
      </c>
      <c r="B33" s="1119" t="s">
        <v>693</v>
      </c>
      <c r="C33" s="1111">
        <v>0</v>
      </c>
      <c r="D33" s="1111">
        <v>0</v>
      </c>
      <c r="E33" s="1111">
        <f t="shared" si="0"/>
        <v>0</v>
      </c>
      <c r="F33" s="1111">
        <v>0</v>
      </c>
      <c r="G33" s="1111">
        <v>0</v>
      </c>
      <c r="H33" s="1111">
        <v>0</v>
      </c>
      <c r="I33" s="1111">
        <v>0</v>
      </c>
      <c r="J33" s="1111">
        <v>0</v>
      </c>
      <c r="K33" s="1111">
        <v>0</v>
      </c>
      <c r="L33" s="1111">
        <v>0</v>
      </c>
      <c r="M33" s="1111">
        <v>0</v>
      </c>
      <c r="N33" s="1100">
        <v>0</v>
      </c>
    </row>
    <row r="34" spans="1:14" ht="20.149999999999999" customHeight="1" x14ac:dyDescent="0.35">
      <c r="A34" s="20" t="s">
        <v>698</v>
      </c>
      <c r="B34" s="1097"/>
      <c r="C34" s="1100"/>
      <c r="D34" s="1100"/>
      <c r="E34" s="1100">
        <f t="shared" si="0"/>
        <v>0</v>
      </c>
      <c r="F34" s="1100"/>
      <c r="G34" s="1100"/>
      <c r="H34" s="1100">
        <f t="shared" si="1"/>
        <v>0</v>
      </c>
      <c r="I34" s="1100"/>
      <c r="J34" s="1100"/>
      <c r="K34" s="1100">
        <f t="shared" si="2"/>
        <v>0</v>
      </c>
      <c r="L34" s="1100"/>
      <c r="M34" s="1100"/>
      <c r="N34" s="1100">
        <f t="shared" si="3"/>
        <v>0</v>
      </c>
    </row>
    <row r="35" spans="1:14" ht="20.149999999999999" customHeight="1" x14ac:dyDescent="0.35">
      <c r="A35" s="358" t="s">
        <v>713</v>
      </c>
      <c r="B35" s="358"/>
      <c r="C35" s="359"/>
      <c r="D35" s="359"/>
      <c r="E35" s="359">
        <f>SUM(E9:E34)</f>
        <v>18</v>
      </c>
      <c r="F35" s="359"/>
      <c r="G35" s="359"/>
      <c r="H35" s="359">
        <f>SUM(H9:H34)</f>
        <v>8</v>
      </c>
      <c r="I35" s="368">
        <f>SUM(E35:H35)</f>
        <v>26</v>
      </c>
      <c r="J35" s="359"/>
      <c r="K35" s="359">
        <f>SUM(K10:K34)</f>
        <v>0</v>
      </c>
      <c r="L35" s="359"/>
      <c r="M35" s="359"/>
      <c r="N35" s="359">
        <f t="shared" si="3"/>
        <v>0</v>
      </c>
    </row>
    <row r="36" spans="1:14" ht="20.149999999999999" customHeight="1" x14ac:dyDescent="0.35">
      <c r="A36" s="32" t="s">
        <v>700</v>
      </c>
      <c r="B36" s="32"/>
      <c r="C36" s="360"/>
      <c r="D36" s="360"/>
      <c r="E36" s="361" t="e">
        <f>E35/'[3]2'!$E$28*100000</f>
        <v>#DIV/0!</v>
      </c>
      <c r="F36" s="362"/>
      <c r="G36" s="362"/>
      <c r="H36" s="361" t="e">
        <f>H35/'[3]2'!$E$28*100000</f>
        <v>#DIV/0!</v>
      </c>
      <c r="I36" s="362"/>
      <c r="J36" s="362"/>
      <c r="K36" s="361" t="e">
        <f>K35/'[3]2'!$E$28*100000</f>
        <v>#DIV/0!</v>
      </c>
      <c r="L36" s="362"/>
      <c r="M36" s="362"/>
      <c r="N36" s="361" t="e">
        <f>N35/'[3]2'!$E$28*100000</f>
        <v>#DIV/0!</v>
      </c>
    </row>
    <row r="37" spans="1:14" ht="20.149999999999999" customHeight="1" x14ac:dyDescent="0.35">
      <c r="A37" s="358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</row>
    <row r="38" spans="1:14" s="27" customFormat="1" ht="12.5" x14ac:dyDescent="0.35">
      <c r="A38" s="27" t="s">
        <v>602</v>
      </c>
    </row>
    <row r="39" spans="1:14" s="27" customFormat="1" ht="12.5" x14ac:dyDescent="0.35">
      <c r="A39" s="27" t="s">
        <v>701</v>
      </c>
    </row>
    <row r="40" spans="1:14" s="27" customFormat="1" ht="12.5" x14ac:dyDescent="0.35">
      <c r="B40" s="27" t="s">
        <v>702</v>
      </c>
    </row>
  </sheetData>
  <sheetProtection algorithmName="SHA-512" hashValue="IilDpD8sSbdjaGRQjLkN2A51MifDUIhNdiuTYQbf6yGWrxgu2S1hn7hsO41U9k0B3PXzpShAFcTwbVrma8FQ/A==" saltValue="DSxQrABDo9+4zdJRZiBvmQ==" spinCount="100000" sheet="1" objects="1" scenarios="1" sort="0" autoFilter="0" pivotTables="0"/>
  <mergeCells count="7">
    <mergeCell ref="A3:N3"/>
    <mergeCell ref="A4:N4"/>
    <mergeCell ref="A5:N5"/>
    <mergeCell ref="C7:E7"/>
    <mergeCell ref="F7:H7"/>
    <mergeCell ref="I7:K7"/>
    <mergeCell ref="L7:N7"/>
  </mergeCells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4"/>
  <sheetViews>
    <sheetView topLeftCell="A22" zoomScale="70" zoomScaleNormal="70" workbookViewId="0">
      <selection activeCell="G34" sqref="G34"/>
    </sheetView>
  </sheetViews>
  <sheetFormatPr defaultColWidth="9.1796875" defaultRowHeight="15.5" x14ac:dyDescent="0.35"/>
  <cols>
    <col min="1" max="1" width="5.7265625" style="3" customWidth="1"/>
    <col min="2" max="2" width="38.453125" style="3" customWidth="1"/>
    <col min="3" max="11" width="10.7265625" style="3" customWidth="1"/>
    <col min="12" max="256" width="9.1796875" style="3"/>
    <col min="257" max="257" width="5.7265625" style="3" customWidth="1"/>
    <col min="258" max="258" width="38.453125" style="3" customWidth="1"/>
    <col min="259" max="267" width="10.7265625" style="3" customWidth="1"/>
    <col min="268" max="512" width="9.1796875" style="3"/>
    <col min="513" max="513" width="5.7265625" style="3" customWidth="1"/>
    <col min="514" max="514" width="38.453125" style="3" customWidth="1"/>
    <col min="515" max="523" width="10.7265625" style="3" customWidth="1"/>
    <col min="524" max="768" width="9.1796875" style="3"/>
    <col min="769" max="769" width="5.7265625" style="3" customWidth="1"/>
    <col min="770" max="770" width="38.453125" style="3" customWidth="1"/>
    <col min="771" max="779" width="10.7265625" style="3" customWidth="1"/>
    <col min="780" max="1024" width="9.1796875" style="3"/>
    <col min="1025" max="1025" width="5.7265625" style="3" customWidth="1"/>
    <col min="1026" max="1026" width="38.453125" style="3" customWidth="1"/>
    <col min="1027" max="1035" width="10.7265625" style="3" customWidth="1"/>
    <col min="1036" max="1280" width="9.1796875" style="3"/>
    <col min="1281" max="1281" width="5.7265625" style="3" customWidth="1"/>
    <col min="1282" max="1282" width="38.453125" style="3" customWidth="1"/>
    <col min="1283" max="1291" width="10.7265625" style="3" customWidth="1"/>
    <col min="1292" max="1536" width="9.1796875" style="3"/>
    <col min="1537" max="1537" width="5.7265625" style="3" customWidth="1"/>
    <col min="1538" max="1538" width="38.453125" style="3" customWidth="1"/>
    <col min="1539" max="1547" width="10.7265625" style="3" customWidth="1"/>
    <col min="1548" max="1792" width="9.1796875" style="3"/>
    <col min="1793" max="1793" width="5.7265625" style="3" customWidth="1"/>
    <col min="1794" max="1794" width="38.453125" style="3" customWidth="1"/>
    <col min="1795" max="1803" width="10.7265625" style="3" customWidth="1"/>
    <col min="1804" max="2048" width="9.1796875" style="3"/>
    <col min="2049" max="2049" width="5.7265625" style="3" customWidth="1"/>
    <col min="2050" max="2050" width="38.453125" style="3" customWidth="1"/>
    <col min="2051" max="2059" width="10.7265625" style="3" customWidth="1"/>
    <col min="2060" max="2304" width="9.1796875" style="3"/>
    <col min="2305" max="2305" width="5.7265625" style="3" customWidth="1"/>
    <col min="2306" max="2306" width="38.453125" style="3" customWidth="1"/>
    <col min="2307" max="2315" width="10.7265625" style="3" customWidth="1"/>
    <col min="2316" max="2560" width="9.1796875" style="3"/>
    <col min="2561" max="2561" width="5.7265625" style="3" customWidth="1"/>
    <col min="2562" max="2562" width="38.453125" style="3" customWidth="1"/>
    <col min="2563" max="2571" width="10.7265625" style="3" customWidth="1"/>
    <col min="2572" max="2816" width="9.1796875" style="3"/>
    <col min="2817" max="2817" width="5.7265625" style="3" customWidth="1"/>
    <col min="2818" max="2818" width="38.453125" style="3" customWidth="1"/>
    <col min="2819" max="2827" width="10.7265625" style="3" customWidth="1"/>
    <col min="2828" max="3072" width="9.1796875" style="3"/>
    <col min="3073" max="3073" width="5.7265625" style="3" customWidth="1"/>
    <col min="3074" max="3074" width="38.453125" style="3" customWidth="1"/>
    <col min="3075" max="3083" width="10.7265625" style="3" customWidth="1"/>
    <col min="3084" max="3328" width="9.1796875" style="3"/>
    <col min="3329" max="3329" width="5.7265625" style="3" customWidth="1"/>
    <col min="3330" max="3330" width="38.453125" style="3" customWidth="1"/>
    <col min="3331" max="3339" width="10.7265625" style="3" customWidth="1"/>
    <col min="3340" max="3584" width="9.1796875" style="3"/>
    <col min="3585" max="3585" width="5.7265625" style="3" customWidth="1"/>
    <col min="3586" max="3586" width="38.453125" style="3" customWidth="1"/>
    <col min="3587" max="3595" width="10.7265625" style="3" customWidth="1"/>
    <col min="3596" max="3840" width="9.1796875" style="3"/>
    <col min="3841" max="3841" width="5.7265625" style="3" customWidth="1"/>
    <col min="3842" max="3842" width="38.453125" style="3" customWidth="1"/>
    <col min="3843" max="3851" width="10.7265625" style="3" customWidth="1"/>
    <col min="3852" max="4096" width="9.1796875" style="3"/>
    <col min="4097" max="4097" width="5.7265625" style="3" customWidth="1"/>
    <col min="4098" max="4098" width="38.453125" style="3" customWidth="1"/>
    <col min="4099" max="4107" width="10.7265625" style="3" customWidth="1"/>
    <col min="4108" max="4352" width="9.1796875" style="3"/>
    <col min="4353" max="4353" width="5.7265625" style="3" customWidth="1"/>
    <col min="4354" max="4354" width="38.453125" style="3" customWidth="1"/>
    <col min="4355" max="4363" width="10.7265625" style="3" customWidth="1"/>
    <col min="4364" max="4608" width="9.1796875" style="3"/>
    <col min="4609" max="4609" width="5.7265625" style="3" customWidth="1"/>
    <col min="4610" max="4610" width="38.453125" style="3" customWidth="1"/>
    <col min="4611" max="4619" width="10.7265625" style="3" customWidth="1"/>
    <col min="4620" max="4864" width="9.1796875" style="3"/>
    <col min="4865" max="4865" width="5.7265625" style="3" customWidth="1"/>
    <col min="4866" max="4866" width="38.453125" style="3" customWidth="1"/>
    <col min="4867" max="4875" width="10.7265625" style="3" customWidth="1"/>
    <col min="4876" max="5120" width="9.1796875" style="3"/>
    <col min="5121" max="5121" width="5.7265625" style="3" customWidth="1"/>
    <col min="5122" max="5122" width="38.453125" style="3" customWidth="1"/>
    <col min="5123" max="5131" width="10.7265625" style="3" customWidth="1"/>
    <col min="5132" max="5376" width="9.1796875" style="3"/>
    <col min="5377" max="5377" width="5.7265625" style="3" customWidth="1"/>
    <col min="5378" max="5378" width="38.453125" style="3" customWidth="1"/>
    <col min="5379" max="5387" width="10.7265625" style="3" customWidth="1"/>
    <col min="5388" max="5632" width="9.1796875" style="3"/>
    <col min="5633" max="5633" width="5.7265625" style="3" customWidth="1"/>
    <col min="5634" max="5634" width="38.453125" style="3" customWidth="1"/>
    <col min="5635" max="5643" width="10.7265625" style="3" customWidth="1"/>
    <col min="5644" max="5888" width="9.1796875" style="3"/>
    <col min="5889" max="5889" width="5.7265625" style="3" customWidth="1"/>
    <col min="5890" max="5890" width="38.453125" style="3" customWidth="1"/>
    <col min="5891" max="5899" width="10.7265625" style="3" customWidth="1"/>
    <col min="5900" max="6144" width="9.1796875" style="3"/>
    <col min="6145" max="6145" width="5.7265625" style="3" customWidth="1"/>
    <col min="6146" max="6146" width="38.453125" style="3" customWidth="1"/>
    <col min="6147" max="6155" width="10.7265625" style="3" customWidth="1"/>
    <col min="6156" max="6400" width="9.1796875" style="3"/>
    <col min="6401" max="6401" width="5.7265625" style="3" customWidth="1"/>
    <col min="6402" max="6402" width="38.453125" style="3" customWidth="1"/>
    <col min="6403" max="6411" width="10.7265625" style="3" customWidth="1"/>
    <col min="6412" max="6656" width="9.1796875" style="3"/>
    <col min="6657" max="6657" width="5.7265625" style="3" customWidth="1"/>
    <col min="6658" max="6658" width="38.453125" style="3" customWidth="1"/>
    <col min="6659" max="6667" width="10.7265625" style="3" customWidth="1"/>
    <col min="6668" max="6912" width="9.1796875" style="3"/>
    <col min="6913" max="6913" width="5.7265625" style="3" customWidth="1"/>
    <col min="6914" max="6914" width="38.453125" style="3" customWidth="1"/>
    <col min="6915" max="6923" width="10.7265625" style="3" customWidth="1"/>
    <col min="6924" max="7168" width="9.1796875" style="3"/>
    <col min="7169" max="7169" width="5.7265625" style="3" customWidth="1"/>
    <col min="7170" max="7170" width="38.453125" style="3" customWidth="1"/>
    <col min="7171" max="7179" width="10.7265625" style="3" customWidth="1"/>
    <col min="7180" max="7424" width="9.1796875" style="3"/>
    <col min="7425" max="7425" width="5.7265625" style="3" customWidth="1"/>
    <col min="7426" max="7426" width="38.453125" style="3" customWidth="1"/>
    <col min="7427" max="7435" width="10.7265625" style="3" customWidth="1"/>
    <col min="7436" max="7680" width="9.1796875" style="3"/>
    <col min="7681" max="7681" width="5.7265625" style="3" customWidth="1"/>
    <col min="7682" max="7682" width="38.453125" style="3" customWidth="1"/>
    <col min="7683" max="7691" width="10.7265625" style="3" customWidth="1"/>
    <col min="7692" max="7936" width="9.1796875" style="3"/>
    <col min="7937" max="7937" width="5.7265625" style="3" customWidth="1"/>
    <col min="7938" max="7938" width="38.453125" style="3" customWidth="1"/>
    <col min="7939" max="7947" width="10.7265625" style="3" customWidth="1"/>
    <col min="7948" max="8192" width="9.1796875" style="3"/>
    <col min="8193" max="8193" width="5.7265625" style="3" customWidth="1"/>
    <col min="8194" max="8194" width="38.453125" style="3" customWidth="1"/>
    <col min="8195" max="8203" width="10.7265625" style="3" customWidth="1"/>
    <col min="8204" max="8448" width="9.1796875" style="3"/>
    <col min="8449" max="8449" width="5.7265625" style="3" customWidth="1"/>
    <col min="8450" max="8450" width="38.453125" style="3" customWidth="1"/>
    <col min="8451" max="8459" width="10.7265625" style="3" customWidth="1"/>
    <col min="8460" max="8704" width="9.1796875" style="3"/>
    <col min="8705" max="8705" width="5.7265625" style="3" customWidth="1"/>
    <col min="8706" max="8706" width="38.453125" style="3" customWidth="1"/>
    <col min="8707" max="8715" width="10.7265625" style="3" customWidth="1"/>
    <col min="8716" max="8960" width="9.1796875" style="3"/>
    <col min="8961" max="8961" width="5.7265625" style="3" customWidth="1"/>
    <col min="8962" max="8962" width="38.453125" style="3" customWidth="1"/>
    <col min="8963" max="8971" width="10.7265625" style="3" customWidth="1"/>
    <col min="8972" max="9216" width="9.1796875" style="3"/>
    <col min="9217" max="9217" width="5.7265625" style="3" customWidth="1"/>
    <col min="9218" max="9218" width="38.453125" style="3" customWidth="1"/>
    <col min="9219" max="9227" width="10.7265625" style="3" customWidth="1"/>
    <col min="9228" max="9472" width="9.1796875" style="3"/>
    <col min="9473" max="9473" width="5.7265625" style="3" customWidth="1"/>
    <col min="9474" max="9474" width="38.453125" style="3" customWidth="1"/>
    <col min="9475" max="9483" width="10.7265625" style="3" customWidth="1"/>
    <col min="9484" max="9728" width="9.1796875" style="3"/>
    <col min="9729" max="9729" width="5.7265625" style="3" customWidth="1"/>
    <col min="9730" max="9730" width="38.453125" style="3" customWidth="1"/>
    <col min="9731" max="9739" width="10.7265625" style="3" customWidth="1"/>
    <col min="9740" max="9984" width="9.1796875" style="3"/>
    <col min="9985" max="9985" width="5.7265625" style="3" customWidth="1"/>
    <col min="9986" max="9986" width="38.453125" style="3" customWidth="1"/>
    <col min="9987" max="9995" width="10.7265625" style="3" customWidth="1"/>
    <col min="9996" max="10240" width="9.1796875" style="3"/>
    <col min="10241" max="10241" width="5.7265625" style="3" customWidth="1"/>
    <col min="10242" max="10242" width="38.453125" style="3" customWidth="1"/>
    <col min="10243" max="10251" width="10.7265625" style="3" customWidth="1"/>
    <col min="10252" max="10496" width="9.1796875" style="3"/>
    <col min="10497" max="10497" width="5.7265625" style="3" customWidth="1"/>
    <col min="10498" max="10498" width="38.453125" style="3" customWidth="1"/>
    <col min="10499" max="10507" width="10.7265625" style="3" customWidth="1"/>
    <col min="10508" max="10752" width="9.1796875" style="3"/>
    <col min="10753" max="10753" width="5.7265625" style="3" customWidth="1"/>
    <col min="10754" max="10754" width="38.453125" style="3" customWidth="1"/>
    <col min="10755" max="10763" width="10.7265625" style="3" customWidth="1"/>
    <col min="10764" max="11008" width="9.1796875" style="3"/>
    <col min="11009" max="11009" width="5.7265625" style="3" customWidth="1"/>
    <col min="11010" max="11010" width="38.453125" style="3" customWidth="1"/>
    <col min="11011" max="11019" width="10.7265625" style="3" customWidth="1"/>
    <col min="11020" max="11264" width="9.1796875" style="3"/>
    <col min="11265" max="11265" width="5.7265625" style="3" customWidth="1"/>
    <col min="11266" max="11266" width="38.453125" style="3" customWidth="1"/>
    <col min="11267" max="11275" width="10.7265625" style="3" customWidth="1"/>
    <col min="11276" max="11520" width="9.1796875" style="3"/>
    <col min="11521" max="11521" width="5.7265625" style="3" customWidth="1"/>
    <col min="11522" max="11522" width="38.453125" style="3" customWidth="1"/>
    <col min="11523" max="11531" width="10.7265625" style="3" customWidth="1"/>
    <col min="11532" max="11776" width="9.1796875" style="3"/>
    <col min="11777" max="11777" width="5.7265625" style="3" customWidth="1"/>
    <col min="11778" max="11778" width="38.453125" style="3" customWidth="1"/>
    <col min="11779" max="11787" width="10.7265625" style="3" customWidth="1"/>
    <col min="11788" max="12032" width="9.1796875" style="3"/>
    <col min="12033" max="12033" width="5.7265625" style="3" customWidth="1"/>
    <col min="12034" max="12034" width="38.453125" style="3" customWidth="1"/>
    <col min="12035" max="12043" width="10.7265625" style="3" customWidth="1"/>
    <col min="12044" max="12288" width="9.1796875" style="3"/>
    <col min="12289" max="12289" width="5.7265625" style="3" customWidth="1"/>
    <col min="12290" max="12290" width="38.453125" style="3" customWidth="1"/>
    <col min="12291" max="12299" width="10.7265625" style="3" customWidth="1"/>
    <col min="12300" max="12544" width="9.1796875" style="3"/>
    <col min="12545" max="12545" width="5.7265625" style="3" customWidth="1"/>
    <col min="12546" max="12546" width="38.453125" style="3" customWidth="1"/>
    <col min="12547" max="12555" width="10.7265625" style="3" customWidth="1"/>
    <col min="12556" max="12800" width="9.1796875" style="3"/>
    <col min="12801" max="12801" width="5.7265625" style="3" customWidth="1"/>
    <col min="12802" max="12802" width="38.453125" style="3" customWidth="1"/>
    <col min="12803" max="12811" width="10.7265625" style="3" customWidth="1"/>
    <col min="12812" max="13056" width="9.1796875" style="3"/>
    <col min="13057" max="13057" width="5.7265625" style="3" customWidth="1"/>
    <col min="13058" max="13058" width="38.453125" style="3" customWidth="1"/>
    <col min="13059" max="13067" width="10.7265625" style="3" customWidth="1"/>
    <col min="13068" max="13312" width="9.1796875" style="3"/>
    <col min="13313" max="13313" width="5.7265625" style="3" customWidth="1"/>
    <col min="13314" max="13314" width="38.453125" style="3" customWidth="1"/>
    <col min="13315" max="13323" width="10.7265625" style="3" customWidth="1"/>
    <col min="13324" max="13568" width="9.1796875" style="3"/>
    <col min="13569" max="13569" width="5.7265625" style="3" customWidth="1"/>
    <col min="13570" max="13570" width="38.453125" style="3" customWidth="1"/>
    <col min="13571" max="13579" width="10.7265625" style="3" customWidth="1"/>
    <col min="13580" max="13824" width="9.1796875" style="3"/>
    <col min="13825" max="13825" width="5.7265625" style="3" customWidth="1"/>
    <col min="13826" max="13826" width="38.453125" style="3" customWidth="1"/>
    <col min="13827" max="13835" width="10.7265625" style="3" customWidth="1"/>
    <col min="13836" max="14080" width="9.1796875" style="3"/>
    <col min="14081" max="14081" width="5.7265625" style="3" customWidth="1"/>
    <col min="14082" max="14082" width="38.453125" style="3" customWidth="1"/>
    <col min="14083" max="14091" width="10.7265625" style="3" customWidth="1"/>
    <col min="14092" max="14336" width="9.1796875" style="3"/>
    <col min="14337" max="14337" width="5.7265625" style="3" customWidth="1"/>
    <col min="14338" max="14338" width="38.453125" style="3" customWidth="1"/>
    <col min="14339" max="14347" width="10.7265625" style="3" customWidth="1"/>
    <col min="14348" max="14592" width="9.1796875" style="3"/>
    <col min="14593" max="14593" width="5.7265625" style="3" customWidth="1"/>
    <col min="14594" max="14594" width="38.453125" style="3" customWidth="1"/>
    <col min="14595" max="14603" width="10.7265625" style="3" customWidth="1"/>
    <col min="14604" max="14848" width="9.1796875" style="3"/>
    <col min="14849" max="14849" width="5.7265625" style="3" customWidth="1"/>
    <col min="14850" max="14850" width="38.453125" style="3" customWidth="1"/>
    <col min="14851" max="14859" width="10.7265625" style="3" customWidth="1"/>
    <col min="14860" max="15104" width="9.1796875" style="3"/>
    <col min="15105" max="15105" width="5.7265625" style="3" customWidth="1"/>
    <col min="15106" max="15106" width="38.453125" style="3" customWidth="1"/>
    <col min="15107" max="15115" width="10.7265625" style="3" customWidth="1"/>
    <col min="15116" max="15360" width="9.1796875" style="3"/>
    <col min="15361" max="15361" width="5.7265625" style="3" customWidth="1"/>
    <col min="15362" max="15362" width="38.453125" style="3" customWidth="1"/>
    <col min="15363" max="15371" width="10.7265625" style="3" customWidth="1"/>
    <col min="15372" max="15616" width="9.1796875" style="3"/>
    <col min="15617" max="15617" width="5.7265625" style="3" customWidth="1"/>
    <col min="15618" max="15618" width="38.453125" style="3" customWidth="1"/>
    <col min="15619" max="15627" width="10.7265625" style="3" customWidth="1"/>
    <col min="15628" max="15872" width="9.1796875" style="3"/>
    <col min="15873" max="15873" width="5.7265625" style="3" customWidth="1"/>
    <col min="15874" max="15874" width="38.453125" style="3" customWidth="1"/>
    <col min="15875" max="15883" width="10.7265625" style="3" customWidth="1"/>
    <col min="15884" max="16128" width="9.1796875" style="3"/>
    <col min="16129" max="16129" width="5.7265625" style="3" customWidth="1"/>
    <col min="16130" max="16130" width="38.453125" style="3" customWidth="1"/>
    <col min="16131" max="16139" width="10.7265625" style="3" customWidth="1"/>
    <col min="16140" max="16384" width="9.1796875" style="3"/>
  </cols>
  <sheetData>
    <row r="1" spans="1:11" x14ac:dyDescent="0.35">
      <c r="A1" s="1" t="s">
        <v>728</v>
      </c>
    </row>
    <row r="3" spans="1:11" x14ac:dyDescent="0.35">
      <c r="A3" s="1615" t="s">
        <v>729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</row>
    <row r="4" spans="1:1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</row>
    <row r="5" spans="1:1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</row>
    <row r="6" spans="1:11" ht="16" thickBot="1" x14ac:dyDescent="0.4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</row>
    <row r="7" spans="1:11" ht="20.149999999999999" customHeight="1" x14ac:dyDescent="0.35">
      <c r="A7" s="1596" t="s">
        <v>5</v>
      </c>
      <c r="B7" s="1596" t="s">
        <v>667</v>
      </c>
      <c r="C7" s="1660" t="s">
        <v>730</v>
      </c>
      <c r="D7" s="1661"/>
      <c r="E7" s="1661"/>
      <c r="F7" s="1661"/>
      <c r="G7" s="1661"/>
      <c r="H7" s="1661"/>
      <c r="I7" s="1661"/>
      <c r="J7" s="1661"/>
      <c r="K7" s="1662"/>
    </row>
    <row r="8" spans="1:11" ht="48" customHeight="1" x14ac:dyDescent="0.35">
      <c r="A8" s="1596"/>
      <c r="B8" s="1596"/>
      <c r="C8" s="363" t="s">
        <v>731</v>
      </c>
      <c r="D8" s="291"/>
      <c r="E8" s="291"/>
      <c r="F8" s="363" t="s">
        <v>732</v>
      </c>
      <c r="G8" s="291"/>
      <c r="H8" s="291"/>
      <c r="I8" s="1674" t="s">
        <v>670</v>
      </c>
      <c r="J8" s="1674"/>
      <c r="K8" s="1674"/>
    </row>
    <row r="9" spans="1:11" ht="30.4" customHeight="1" x14ac:dyDescent="0.35">
      <c r="A9" s="1597"/>
      <c r="B9" s="1597"/>
      <c r="C9" s="32" t="s">
        <v>130</v>
      </c>
      <c r="D9" s="32" t="s">
        <v>131</v>
      </c>
      <c r="E9" s="32" t="s">
        <v>132</v>
      </c>
      <c r="F9" s="32" t="s">
        <v>130</v>
      </c>
      <c r="G9" s="32" t="s">
        <v>131</v>
      </c>
      <c r="H9" s="32" t="s">
        <v>132</v>
      </c>
      <c r="I9" s="32" t="s">
        <v>130</v>
      </c>
      <c r="J9" s="32" t="s">
        <v>131</v>
      </c>
      <c r="K9" s="32" t="s">
        <v>132</v>
      </c>
    </row>
    <row r="10" spans="1:11" s="15" customFormat="1" ht="11.5" x14ac:dyDescent="0.35">
      <c r="A10" s="295">
        <v>1</v>
      </c>
      <c r="B10" s="295">
        <v>2</v>
      </c>
      <c r="C10" s="295">
        <v>3</v>
      </c>
      <c r="D10" s="295">
        <v>4</v>
      </c>
      <c r="E10" s="295">
        <v>5</v>
      </c>
      <c r="F10" s="295">
        <v>6</v>
      </c>
      <c r="G10" s="295">
        <v>7</v>
      </c>
      <c r="H10" s="295">
        <v>8</v>
      </c>
      <c r="I10" s="295">
        <v>9</v>
      </c>
      <c r="J10" s="295">
        <v>10</v>
      </c>
      <c r="K10" s="295">
        <v>11</v>
      </c>
    </row>
    <row r="11" spans="1:11" ht="19.5" customHeight="1" x14ac:dyDescent="0.35">
      <c r="A11" s="33">
        <v>1</v>
      </c>
      <c r="B11" s="1140" t="s">
        <v>707</v>
      </c>
      <c r="C11" s="1120">
        <v>0</v>
      </c>
      <c r="D11" s="1120">
        <v>0</v>
      </c>
      <c r="E11" s="1120">
        <f>SUM(C11:D11)</f>
        <v>0</v>
      </c>
      <c r="F11" s="1120">
        <v>0</v>
      </c>
      <c r="G11" s="1120">
        <v>0</v>
      </c>
      <c r="H11" s="1120">
        <f>SUM(F11:G11)</f>
        <v>0</v>
      </c>
      <c r="I11" s="1120">
        <f>SUM(C11,F11)</f>
        <v>0</v>
      </c>
      <c r="J11" s="1120">
        <f>SUM(D11,G11)</f>
        <v>0</v>
      </c>
      <c r="K11" s="1117">
        <f>SUM(I11:J11)</f>
        <v>0</v>
      </c>
    </row>
    <row r="12" spans="1:11" ht="19.5" customHeight="1" x14ac:dyDescent="0.35">
      <c r="A12" s="16">
        <v>2</v>
      </c>
      <c r="B12" s="230" t="s">
        <v>708</v>
      </c>
      <c r="C12" s="1108">
        <v>0</v>
      </c>
      <c r="D12" s="1108">
        <v>1</v>
      </c>
      <c r="E12" s="1108">
        <v>1</v>
      </c>
      <c r="F12" s="1108">
        <v>0</v>
      </c>
      <c r="G12" s="1108">
        <v>0</v>
      </c>
      <c r="H12" s="1108">
        <v>0</v>
      </c>
      <c r="I12" s="1108">
        <v>0</v>
      </c>
      <c r="J12" s="1108">
        <v>1</v>
      </c>
      <c r="K12" s="1103">
        <v>1</v>
      </c>
    </row>
    <row r="13" spans="1:11" ht="19.5" customHeight="1" x14ac:dyDescent="0.35">
      <c r="A13" s="16">
        <v>3</v>
      </c>
      <c r="B13" s="230" t="s">
        <v>675</v>
      </c>
      <c r="C13" s="1108">
        <v>0</v>
      </c>
      <c r="D13" s="1108">
        <v>0</v>
      </c>
      <c r="E13" s="1108">
        <v>0</v>
      </c>
      <c r="F13" s="1108">
        <v>0</v>
      </c>
      <c r="G13" s="1108">
        <v>0</v>
      </c>
      <c r="H13" s="1108">
        <v>0</v>
      </c>
      <c r="I13" s="1108">
        <v>0</v>
      </c>
      <c r="J13" s="1108">
        <v>0</v>
      </c>
      <c r="K13" s="1103">
        <v>0</v>
      </c>
    </row>
    <row r="14" spans="1:11" ht="19.5" customHeight="1" x14ac:dyDescent="0.35">
      <c r="A14" s="16">
        <v>4</v>
      </c>
      <c r="B14" s="230" t="s">
        <v>676</v>
      </c>
      <c r="C14" s="1108">
        <v>0</v>
      </c>
      <c r="D14" s="1108">
        <v>1</v>
      </c>
      <c r="E14" s="1108">
        <v>1</v>
      </c>
      <c r="F14" s="1108">
        <v>0</v>
      </c>
      <c r="G14" s="1108">
        <v>0</v>
      </c>
      <c r="H14" s="1108">
        <v>0</v>
      </c>
      <c r="I14" s="1108">
        <v>0</v>
      </c>
      <c r="J14" s="1108">
        <v>1</v>
      </c>
      <c r="K14" s="1103">
        <v>1</v>
      </c>
    </row>
    <row r="15" spans="1:11" ht="19.5" customHeight="1" x14ac:dyDescent="0.35">
      <c r="A15" s="16">
        <v>5</v>
      </c>
      <c r="B15" s="1098" t="s">
        <v>733</v>
      </c>
      <c r="C15" s="1109">
        <v>0</v>
      </c>
      <c r="D15" s="1109">
        <v>0</v>
      </c>
      <c r="E15" s="1109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0</v>
      </c>
      <c r="K15" s="1104">
        <v>0</v>
      </c>
    </row>
    <row r="16" spans="1:11" ht="19.5" customHeight="1" x14ac:dyDescent="0.35">
      <c r="A16" s="16">
        <v>6</v>
      </c>
      <c r="B16" s="230" t="s">
        <v>709</v>
      </c>
      <c r="C16" s="1108">
        <v>0</v>
      </c>
      <c r="D16" s="1108">
        <v>1</v>
      </c>
      <c r="E16" s="1108">
        <v>1</v>
      </c>
      <c r="F16" s="1108">
        <v>0</v>
      </c>
      <c r="G16" s="1108">
        <v>0</v>
      </c>
      <c r="H16" s="1108">
        <v>0</v>
      </c>
      <c r="I16" s="1108">
        <v>0</v>
      </c>
      <c r="J16" s="1108">
        <v>1</v>
      </c>
      <c r="K16" s="1103">
        <v>1</v>
      </c>
    </row>
    <row r="17" spans="1:12" ht="19.5" customHeight="1" x14ac:dyDescent="0.35">
      <c r="A17" s="16">
        <v>7</v>
      </c>
      <c r="B17" s="230" t="s">
        <v>678</v>
      </c>
      <c r="C17" s="1108">
        <v>0</v>
      </c>
      <c r="D17" s="1108">
        <v>1</v>
      </c>
      <c r="E17" s="1108">
        <v>1</v>
      </c>
      <c r="F17" s="1108">
        <v>0</v>
      </c>
      <c r="G17" s="1108">
        <v>0</v>
      </c>
      <c r="H17" s="1108">
        <v>0</v>
      </c>
      <c r="I17" s="1108">
        <v>0</v>
      </c>
      <c r="J17" s="1108">
        <v>1</v>
      </c>
      <c r="K17" s="1103">
        <v>1</v>
      </c>
    </row>
    <row r="18" spans="1:12" ht="19.5" customHeight="1" x14ac:dyDescent="0.35">
      <c r="A18" s="16">
        <v>8</v>
      </c>
      <c r="B18" s="230" t="s">
        <v>679</v>
      </c>
      <c r="C18" s="1108">
        <v>0</v>
      </c>
      <c r="D18" s="1108">
        <v>3</v>
      </c>
      <c r="E18" s="1108">
        <v>3</v>
      </c>
      <c r="F18" s="1108">
        <v>0</v>
      </c>
      <c r="G18" s="1108">
        <v>1</v>
      </c>
      <c r="H18" s="1108">
        <v>1</v>
      </c>
      <c r="I18" s="1108">
        <v>0</v>
      </c>
      <c r="J18" s="1108">
        <v>4</v>
      </c>
      <c r="K18" s="1103">
        <v>4</v>
      </c>
    </row>
    <row r="19" spans="1:12" ht="19.5" customHeight="1" x14ac:dyDescent="0.35">
      <c r="A19" s="16">
        <v>9</v>
      </c>
      <c r="B19" s="1098" t="s">
        <v>710</v>
      </c>
      <c r="C19" s="1109">
        <v>0</v>
      </c>
      <c r="D19" s="1109">
        <v>0</v>
      </c>
      <c r="E19" s="1109">
        <v>0</v>
      </c>
      <c r="F19" s="1109">
        <v>0</v>
      </c>
      <c r="G19" s="1109">
        <v>1</v>
      </c>
      <c r="H19" s="1109">
        <v>1</v>
      </c>
      <c r="I19" s="1109">
        <v>0</v>
      </c>
      <c r="J19" s="1109">
        <v>1</v>
      </c>
      <c r="K19" s="1104">
        <v>1</v>
      </c>
    </row>
    <row r="20" spans="1:12" ht="19.5" customHeight="1" x14ac:dyDescent="0.35">
      <c r="A20" s="16">
        <v>10</v>
      </c>
      <c r="B20" s="230" t="s">
        <v>681</v>
      </c>
      <c r="C20" s="1108">
        <v>0</v>
      </c>
      <c r="D20" s="1108">
        <v>1</v>
      </c>
      <c r="E20" s="1108">
        <v>1</v>
      </c>
      <c r="F20" s="1108">
        <v>0</v>
      </c>
      <c r="G20" s="1108">
        <v>0</v>
      </c>
      <c r="H20" s="1108">
        <v>0</v>
      </c>
      <c r="I20" s="1108">
        <v>0</v>
      </c>
      <c r="J20" s="1108">
        <v>1</v>
      </c>
      <c r="K20" s="1103">
        <v>1</v>
      </c>
    </row>
    <row r="21" spans="1:12" ht="19.5" customHeight="1" x14ac:dyDescent="0.35">
      <c r="A21" s="16">
        <v>11</v>
      </c>
      <c r="B21" s="230" t="s">
        <v>682</v>
      </c>
      <c r="C21" s="1108">
        <v>0</v>
      </c>
      <c r="D21" s="1108">
        <v>2</v>
      </c>
      <c r="E21" s="1108">
        <v>2</v>
      </c>
      <c r="F21" s="1108">
        <v>0</v>
      </c>
      <c r="G21" s="1108">
        <v>1</v>
      </c>
      <c r="H21" s="1108">
        <v>1</v>
      </c>
      <c r="I21" s="1108">
        <v>0</v>
      </c>
      <c r="J21" s="1108">
        <v>3</v>
      </c>
      <c r="K21" s="1103">
        <v>3</v>
      </c>
    </row>
    <row r="22" spans="1:12" ht="19.5" customHeight="1" x14ac:dyDescent="0.35">
      <c r="A22" s="16">
        <v>12</v>
      </c>
      <c r="B22" s="230" t="s">
        <v>569</v>
      </c>
      <c r="C22" s="1108">
        <v>1</v>
      </c>
      <c r="D22" s="1108">
        <v>1</v>
      </c>
      <c r="E22" s="1108">
        <v>2</v>
      </c>
      <c r="F22" s="1108">
        <v>0</v>
      </c>
      <c r="G22" s="1108">
        <v>1</v>
      </c>
      <c r="H22" s="1108">
        <v>1</v>
      </c>
      <c r="I22" s="1108">
        <v>1</v>
      </c>
      <c r="J22" s="1108">
        <v>2</v>
      </c>
      <c r="K22" s="1103">
        <v>3</v>
      </c>
    </row>
    <row r="23" spans="1:12" ht="19.5" customHeight="1" x14ac:dyDescent="0.35">
      <c r="A23" s="16">
        <v>13</v>
      </c>
      <c r="B23" s="1099" t="s">
        <v>683</v>
      </c>
      <c r="C23" s="1108">
        <v>0</v>
      </c>
      <c r="D23" s="1108">
        <v>0</v>
      </c>
      <c r="E23" s="1108">
        <v>0</v>
      </c>
      <c r="F23" s="1108">
        <v>0</v>
      </c>
      <c r="G23" s="1108">
        <v>0</v>
      </c>
      <c r="H23" s="1108">
        <v>0</v>
      </c>
      <c r="I23" s="1108">
        <v>0</v>
      </c>
      <c r="J23" s="1108">
        <v>0</v>
      </c>
      <c r="K23" s="1103">
        <v>0</v>
      </c>
    </row>
    <row r="24" spans="1:12" ht="19.5" customHeight="1" x14ac:dyDescent="0.35">
      <c r="A24" s="16">
        <v>14</v>
      </c>
      <c r="B24" s="230" t="s">
        <v>684</v>
      </c>
      <c r="C24" s="1108">
        <v>0</v>
      </c>
      <c r="D24" s="1108">
        <v>2</v>
      </c>
      <c r="E24" s="1108">
        <v>2</v>
      </c>
      <c r="F24" s="1108">
        <v>0</v>
      </c>
      <c r="G24" s="1108">
        <v>1</v>
      </c>
      <c r="H24" s="1108">
        <v>1</v>
      </c>
      <c r="I24" s="1108">
        <v>0</v>
      </c>
      <c r="J24" s="1108">
        <v>3</v>
      </c>
      <c r="K24" s="1103">
        <v>3</v>
      </c>
    </row>
    <row r="25" spans="1:12" ht="19.5" customHeight="1" x14ac:dyDescent="0.35">
      <c r="A25" s="16">
        <v>15</v>
      </c>
      <c r="B25" s="230" t="s">
        <v>685</v>
      </c>
      <c r="C25" s="1108">
        <v>0</v>
      </c>
      <c r="D25" s="1108">
        <v>1</v>
      </c>
      <c r="E25" s="1108">
        <v>1</v>
      </c>
      <c r="F25" s="1108">
        <v>0</v>
      </c>
      <c r="G25" s="1108">
        <v>0</v>
      </c>
      <c r="H25" s="1108">
        <v>0</v>
      </c>
      <c r="I25" s="1108">
        <v>0</v>
      </c>
      <c r="J25" s="1108">
        <v>1</v>
      </c>
      <c r="K25" s="1103">
        <v>1</v>
      </c>
    </row>
    <row r="26" spans="1:12" ht="19.5" customHeight="1" x14ac:dyDescent="0.35">
      <c r="A26" s="16">
        <v>16</v>
      </c>
      <c r="B26" s="230" t="s">
        <v>711</v>
      </c>
      <c r="C26" s="1121">
        <v>0</v>
      </c>
      <c r="D26" s="1121">
        <v>0</v>
      </c>
      <c r="E26" s="1121">
        <v>11</v>
      </c>
      <c r="F26" s="1121">
        <v>1</v>
      </c>
      <c r="G26" s="1121">
        <v>4</v>
      </c>
      <c r="H26" s="1121">
        <v>5</v>
      </c>
      <c r="I26" s="1121">
        <f t="shared" ref="I26:J32" si="0">SUM(C26,F26)</f>
        <v>1</v>
      </c>
      <c r="J26" s="1121">
        <f t="shared" si="0"/>
        <v>4</v>
      </c>
      <c r="K26" s="1118">
        <v>16</v>
      </c>
    </row>
    <row r="27" spans="1:12" ht="19.5" customHeight="1" x14ac:dyDescent="0.35">
      <c r="A27" s="16">
        <v>17</v>
      </c>
      <c r="B27" s="230" t="s">
        <v>686</v>
      </c>
      <c r="C27" s="37">
        <v>0</v>
      </c>
      <c r="D27" s="1108">
        <v>0</v>
      </c>
      <c r="E27" s="1108">
        <v>0</v>
      </c>
      <c r="F27" s="1108">
        <v>0</v>
      </c>
      <c r="G27" s="1108">
        <v>0</v>
      </c>
      <c r="H27" s="1108">
        <v>0</v>
      </c>
      <c r="I27" s="1108">
        <v>0</v>
      </c>
      <c r="J27" s="1108">
        <v>0</v>
      </c>
      <c r="K27" s="1103">
        <v>0</v>
      </c>
      <c r="L27" s="365"/>
    </row>
    <row r="28" spans="1:12" ht="19.5" customHeight="1" x14ac:dyDescent="0.35">
      <c r="A28" s="16">
        <v>18</v>
      </c>
      <c r="B28" s="230" t="s">
        <v>721</v>
      </c>
      <c r="C28" s="1108">
        <v>0</v>
      </c>
      <c r="D28" s="1108">
        <v>1</v>
      </c>
      <c r="E28" s="1108">
        <v>1</v>
      </c>
      <c r="F28" s="1108">
        <v>0</v>
      </c>
      <c r="G28" s="1108">
        <v>0</v>
      </c>
      <c r="H28" s="1108">
        <v>0</v>
      </c>
      <c r="I28" s="1108">
        <v>0</v>
      </c>
      <c r="J28" s="1108">
        <v>1</v>
      </c>
      <c r="K28" s="1103">
        <v>1</v>
      </c>
    </row>
    <row r="29" spans="1:12" ht="20.149999999999999" customHeight="1" x14ac:dyDescent="0.35">
      <c r="A29" s="16">
        <v>19</v>
      </c>
      <c r="B29" s="230" t="s">
        <v>688</v>
      </c>
      <c r="C29" s="1108">
        <v>0</v>
      </c>
      <c r="D29" s="1108">
        <v>0</v>
      </c>
      <c r="E29" s="1108">
        <v>0</v>
      </c>
      <c r="F29" s="1108">
        <v>0</v>
      </c>
      <c r="G29" s="1108">
        <v>0</v>
      </c>
      <c r="H29" s="1108">
        <v>0</v>
      </c>
      <c r="I29" s="1108">
        <v>0</v>
      </c>
      <c r="J29" s="1108">
        <v>0</v>
      </c>
      <c r="K29" s="1103">
        <v>0</v>
      </c>
    </row>
    <row r="30" spans="1:12" ht="20.149999999999999" customHeight="1" x14ac:dyDescent="0.35">
      <c r="A30" s="16">
        <v>20</v>
      </c>
      <c r="B30" s="230" t="s">
        <v>689</v>
      </c>
      <c r="C30" s="1108">
        <v>0</v>
      </c>
      <c r="D30" s="1108">
        <v>0</v>
      </c>
      <c r="E30" s="1108">
        <v>0</v>
      </c>
      <c r="F30" s="1108">
        <v>0</v>
      </c>
      <c r="G30" s="1108">
        <v>0</v>
      </c>
      <c r="H30" s="1108">
        <v>0</v>
      </c>
      <c r="I30" s="1108">
        <v>0</v>
      </c>
      <c r="J30" s="1108">
        <v>0</v>
      </c>
      <c r="K30" s="1103">
        <v>0</v>
      </c>
    </row>
    <row r="31" spans="1:12" ht="20.149999999999999" customHeight="1" x14ac:dyDescent="0.35">
      <c r="A31" s="16">
        <v>21</v>
      </c>
      <c r="B31" s="1098" t="s">
        <v>690</v>
      </c>
      <c r="C31" s="1110">
        <v>0</v>
      </c>
      <c r="D31" s="1110">
        <v>2</v>
      </c>
      <c r="E31" s="1110">
        <v>2</v>
      </c>
      <c r="F31" s="1110">
        <v>0</v>
      </c>
      <c r="G31" s="1110">
        <v>0</v>
      </c>
      <c r="H31" s="1110">
        <v>0</v>
      </c>
      <c r="I31" s="1110">
        <v>0</v>
      </c>
      <c r="J31" s="1110">
        <v>2</v>
      </c>
      <c r="K31" s="1105">
        <v>2</v>
      </c>
    </row>
    <row r="32" spans="1:12" ht="20.149999999999999" customHeight="1" x14ac:dyDescent="0.35">
      <c r="A32" s="16">
        <v>22</v>
      </c>
      <c r="B32" s="230" t="s">
        <v>712</v>
      </c>
      <c r="C32" s="1121">
        <v>0</v>
      </c>
      <c r="D32" s="1121">
        <v>1</v>
      </c>
      <c r="E32" s="1121">
        <f t="shared" ref="E32:E36" si="1">SUM(C32:D32)</f>
        <v>1</v>
      </c>
      <c r="F32" s="1121">
        <v>0</v>
      </c>
      <c r="G32" s="1121">
        <v>0</v>
      </c>
      <c r="H32" s="1121">
        <f t="shared" ref="H32:H37" si="2">SUM(F32:G32)</f>
        <v>0</v>
      </c>
      <c r="I32" s="1121">
        <f t="shared" si="0"/>
        <v>0</v>
      </c>
      <c r="J32" s="1121">
        <f t="shared" si="0"/>
        <v>1</v>
      </c>
      <c r="K32" s="1118">
        <f t="shared" ref="K32:K38" si="3">SUM(I32:J32)</f>
        <v>1</v>
      </c>
    </row>
    <row r="33" spans="1:11" ht="20.149999999999999" customHeight="1" x14ac:dyDescent="0.35">
      <c r="A33" s="16">
        <v>23</v>
      </c>
      <c r="B33" s="230" t="s">
        <v>692</v>
      </c>
      <c r="C33" s="1121">
        <v>1</v>
      </c>
      <c r="D33" s="1121">
        <v>0</v>
      </c>
      <c r="E33" s="1121">
        <f t="shared" si="1"/>
        <v>1</v>
      </c>
      <c r="F33" s="1121">
        <v>0</v>
      </c>
      <c r="G33" s="1121">
        <v>1</v>
      </c>
      <c r="H33" s="1121">
        <f t="shared" si="2"/>
        <v>1</v>
      </c>
      <c r="I33" s="1121">
        <v>1</v>
      </c>
      <c r="J33" s="1121">
        <v>1</v>
      </c>
      <c r="K33" s="1118">
        <f t="shared" si="3"/>
        <v>2</v>
      </c>
    </row>
    <row r="34" spans="1:11" ht="20.149999999999999" customHeight="1" x14ac:dyDescent="0.35">
      <c r="A34" s="16">
        <v>24</v>
      </c>
      <c r="B34" s="230" t="s">
        <v>693</v>
      </c>
      <c r="C34" s="1121">
        <v>0</v>
      </c>
      <c r="D34" s="1121">
        <v>2</v>
      </c>
      <c r="E34" s="1121">
        <f t="shared" si="1"/>
        <v>2</v>
      </c>
      <c r="F34" s="1121">
        <v>0</v>
      </c>
      <c r="G34" s="1121">
        <v>2</v>
      </c>
      <c r="H34" s="1121">
        <v>2</v>
      </c>
      <c r="I34" s="1121">
        <f>SUM(C34,F34)</f>
        <v>0</v>
      </c>
      <c r="J34" s="1121">
        <f t="shared" ref="I34:J38" si="4">SUM(D34,G34)</f>
        <v>4</v>
      </c>
      <c r="K34" s="1118">
        <f t="shared" si="3"/>
        <v>4</v>
      </c>
    </row>
    <row r="35" spans="1:11" ht="20.149999999999999" customHeight="1" x14ac:dyDescent="0.35">
      <c r="A35" s="16"/>
      <c r="B35" s="1141"/>
      <c r="C35" s="1116">
        <v>0</v>
      </c>
      <c r="D35" s="1121">
        <v>0</v>
      </c>
      <c r="E35" s="1121">
        <f t="shared" si="1"/>
        <v>0</v>
      </c>
      <c r="F35" s="1121">
        <v>0</v>
      </c>
      <c r="G35" s="1121">
        <v>0</v>
      </c>
      <c r="H35" s="1121">
        <f t="shared" si="2"/>
        <v>0</v>
      </c>
      <c r="I35" s="1121">
        <f t="shared" si="4"/>
        <v>0</v>
      </c>
      <c r="J35" s="1121">
        <f t="shared" si="4"/>
        <v>0</v>
      </c>
      <c r="K35" s="1118">
        <f t="shared" si="3"/>
        <v>0</v>
      </c>
    </row>
    <row r="36" spans="1:11" ht="20.149999999999999" customHeight="1" x14ac:dyDescent="0.35">
      <c r="A36" s="20"/>
      <c r="B36" s="1035"/>
      <c r="C36" s="1122">
        <v>0</v>
      </c>
      <c r="D36" s="1123"/>
      <c r="E36" s="1123">
        <f t="shared" si="1"/>
        <v>0</v>
      </c>
      <c r="F36" s="1123">
        <v>0</v>
      </c>
      <c r="G36" s="1123"/>
      <c r="H36" s="1123">
        <f t="shared" si="2"/>
        <v>0</v>
      </c>
      <c r="I36" s="1123">
        <f t="shared" si="4"/>
        <v>0</v>
      </c>
      <c r="J36" s="1123">
        <f t="shared" si="4"/>
        <v>0</v>
      </c>
      <c r="K36" s="1115">
        <f t="shared" si="3"/>
        <v>0</v>
      </c>
    </row>
    <row r="37" spans="1:11" ht="20.149999999999999" customHeight="1" x14ac:dyDescent="0.35">
      <c r="A37" s="20" t="s">
        <v>698</v>
      </c>
      <c r="B37" s="1097"/>
      <c r="C37" s="1115">
        <v>0</v>
      </c>
      <c r="D37" s="1115">
        <v>0</v>
      </c>
      <c r="E37" s="1115">
        <f>SUM(C37:D37)</f>
        <v>0</v>
      </c>
      <c r="F37" s="1115">
        <v>0</v>
      </c>
      <c r="G37" s="1115">
        <v>0</v>
      </c>
      <c r="H37" s="1115">
        <f t="shared" si="2"/>
        <v>0</v>
      </c>
      <c r="I37" s="1115">
        <f t="shared" si="4"/>
        <v>0</v>
      </c>
      <c r="J37" s="1115">
        <f t="shared" si="4"/>
        <v>0</v>
      </c>
      <c r="K37" s="1115">
        <f t="shared" si="3"/>
        <v>0</v>
      </c>
    </row>
    <row r="38" spans="1:11" ht="20.149999999999999" customHeight="1" x14ac:dyDescent="0.35">
      <c r="A38" s="358" t="s">
        <v>713</v>
      </c>
      <c r="B38" s="358"/>
      <c r="C38" s="364">
        <v>0</v>
      </c>
      <c r="D38" s="364">
        <v>0</v>
      </c>
      <c r="E38" s="364">
        <f>SUM(E11:E37)</f>
        <v>33</v>
      </c>
      <c r="F38" s="364">
        <v>0</v>
      </c>
      <c r="G38" s="364">
        <v>0</v>
      </c>
      <c r="H38" s="364">
        <f>SUM(H11:H37)</f>
        <v>13</v>
      </c>
      <c r="I38" s="364">
        <f t="shared" si="4"/>
        <v>0</v>
      </c>
      <c r="J38" s="364">
        <f t="shared" si="4"/>
        <v>0</v>
      </c>
      <c r="K38" s="364">
        <f t="shared" si="3"/>
        <v>0</v>
      </c>
    </row>
    <row r="39" spans="1:11" ht="20.149999999999999" customHeight="1" thickBot="1" x14ac:dyDescent="0.4">
      <c r="A39" s="22" t="s">
        <v>700</v>
      </c>
      <c r="B39" s="22"/>
      <c r="C39" s="366">
        <v>0</v>
      </c>
      <c r="D39" s="367"/>
      <c r="E39" s="341" t="e">
        <f>E38/'[3]2'!$E$28*100000</f>
        <v>#DIV/0!</v>
      </c>
      <c r="F39" s="366"/>
      <c r="G39" s="367"/>
      <c r="H39" s="341" t="e">
        <f>H38/'[3]2'!$E$28*100000</f>
        <v>#DIV/0!</v>
      </c>
      <c r="I39" s="366"/>
      <c r="J39" s="367"/>
      <c r="K39" s="341" t="e">
        <f>K38/'[3]2'!$E$28*100000</f>
        <v>#DIV/0!</v>
      </c>
    </row>
    <row r="41" spans="1:11" s="27" customFormat="1" ht="12.5" x14ac:dyDescent="0.35">
      <c r="A41" s="27" t="s">
        <v>602</v>
      </c>
      <c r="C41" s="129"/>
      <c r="D41" s="129"/>
      <c r="E41" s="129"/>
      <c r="F41" s="129"/>
      <c r="G41" s="129"/>
      <c r="H41" s="129"/>
      <c r="I41" s="129"/>
      <c r="J41" s="129"/>
      <c r="K41" s="129"/>
    </row>
    <row r="42" spans="1:11" s="27" customFormat="1" ht="12.5" x14ac:dyDescent="0.35">
      <c r="A42" s="27" t="s">
        <v>701</v>
      </c>
    </row>
    <row r="43" spans="1:11" s="27" customFormat="1" ht="12.5" x14ac:dyDescent="0.35">
      <c r="B43" s="27" t="s">
        <v>702</v>
      </c>
    </row>
    <row r="44" spans="1:11" s="27" customFormat="1" ht="12.5" x14ac:dyDescent="0.35"/>
  </sheetData>
  <sheetProtection algorithmName="SHA-512" hashValue="yB5C/FdLyESyMm6u4YLjeM/MrtBSrOAefLVWPvoq48jkWznPsb6onvjnI0npRO3SJ4fo/lL6plKnXPz7xoQ5KA==" saltValue="/II/vqSneKUiBvAI3JRHRg==" spinCount="100000" sheet="1" objects="1" scenarios="1" sort="0" autoFilter="0" pivotTables="0"/>
  <mergeCells count="7">
    <mergeCell ref="A3:K3"/>
    <mergeCell ref="A4:K4"/>
    <mergeCell ref="A5:K5"/>
    <mergeCell ref="A7:A9"/>
    <mergeCell ref="B7:B9"/>
    <mergeCell ref="C7:K7"/>
    <mergeCell ref="I8:K8"/>
  </mergeCells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43"/>
  <sheetViews>
    <sheetView topLeftCell="A7" zoomScale="70" zoomScaleNormal="70" workbookViewId="0">
      <selection activeCell="H28" sqref="H28"/>
    </sheetView>
  </sheetViews>
  <sheetFormatPr defaultColWidth="9.1796875" defaultRowHeight="15.5" x14ac:dyDescent="0.35"/>
  <cols>
    <col min="1" max="1" width="5.7265625" style="49" customWidth="1"/>
    <col min="2" max="2" width="38.7265625" style="3" customWidth="1"/>
    <col min="3" max="14" width="11.7265625" style="3" customWidth="1"/>
    <col min="15" max="238" width="9.1796875" style="3"/>
    <col min="239" max="239" width="5.7265625" style="3" customWidth="1"/>
    <col min="240" max="240" width="36.26953125" style="3" customWidth="1"/>
    <col min="241" max="252" width="11.7265625" style="3" customWidth="1"/>
    <col min="253" max="267" width="7.7265625" style="3" customWidth="1"/>
    <col min="268" max="268" width="9.7265625" style="3" customWidth="1"/>
    <col min="269" max="494" width="9.1796875" style="3"/>
    <col min="495" max="495" width="5.7265625" style="3" customWidth="1"/>
    <col min="496" max="496" width="36.26953125" style="3" customWidth="1"/>
    <col min="497" max="508" width="11.7265625" style="3" customWidth="1"/>
    <col min="509" max="523" width="7.7265625" style="3" customWidth="1"/>
    <col min="524" max="524" width="9.7265625" style="3" customWidth="1"/>
    <col min="525" max="750" width="9.1796875" style="3"/>
    <col min="751" max="751" width="5.7265625" style="3" customWidth="1"/>
    <col min="752" max="752" width="36.26953125" style="3" customWidth="1"/>
    <col min="753" max="764" width="11.7265625" style="3" customWidth="1"/>
    <col min="765" max="779" width="7.7265625" style="3" customWidth="1"/>
    <col min="780" max="780" width="9.7265625" style="3" customWidth="1"/>
    <col min="781" max="1006" width="9.1796875" style="3"/>
    <col min="1007" max="1007" width="5.7265625" style="3" customWidth="1"/>
    <col min="1008" max="1008" width="36.26953125" style="3" customWidth="1"/>
    <col min="1009" max="1020" width="11.7265625" style="3" customWidth="1"/>
    <col min="1021" max="1035" width="7.7265625" style="3" customWidth="1"/>
    <col min="1036" max="1036" width="9.7265625" style="3" customWidth="1"/>
    <col min="1037" max="1262" width="9.1796875" style="3"/>
    <col min="1263" max="1263" width="5.7265625" style="3" customWidth="1"/>
    <col min="1264" max="1264" width="36.26953125" style="3" customWidth="1"/>
    <col min="1265" max="1276" width="11.7265625" style="3" customWidth="1"/>
    <col min="1277" max="1291" width="7.7265625" style="3" customWidth="1"/>
    <col min="1292" max="1292" width="9.7265625" style="3" customWidth="1"/>
    <col min="1293" max="1518" width="9.1796875" style="3"/>
    <col min="1519" max="1519" width="5.7265625" style="3" customWidth="1"/>
    <col min="1520" max="1520" width="36.26953125" style="3" customWidth="1"/>
    <col min="1521" max="1532" width="11.7265625" style="3" customWidth="1"/>
    <col min="1533" max="1547" width="7.7265625" style="3" customWidth="1"/>
    <col min="1548" max="1548" width="9.7265625" style="3" customWidth="1"/>
    <col min="1549" max="1774" width="9.1796875" style="3"/>
    <col min="1775" max="1775" width="5.7265625" style="3" customWidth="1"/>
    <col min="1776" max="1776" width="36.26953125" style="3" customWidth="1"/>
    <col min="1777" max="1788" width="11.7265625" style="3" customWidth="1"/>
    <col min="1789" max="1803" width="7.7265625" style="3" customWidth="1"/>
    <col min="1804" max="1804" width="9.7265625" style="3" customWidth="1"/>
    <col min="1805" max="2030" width="9.1796875" style="3"/>
    <col min="2031" max="2031" width="5.7265625" style="3" customWidth="1"/>
    <col min="2032" max="2032" width="36.26953125" style="3" customWidth="1"/>
    <col min="2033" max="2044" width="11.7265625" style="3" customWidth="1"/>
    <col min="2045" max="2059" width="7.7265625" style="3" customWidth="1"/>
    <col min="2060" max="2060" width="9.7265625" style="3" customWidth="1"/>
    <col min="2061" max="2286" width="9.1796875" style="3"/>
    <col min="2287" max="2287" width="5.7265625" style="3" customWidth="1"/>
    <col min="2288" max="2288" width="36.26953125" style="3" customWidth="1"/>
    <col min="2289" max="2300" width="11.7265625" style="3" customWidth="1"/>
    <col min="2301" max="2315" width="7.7265625" style="3" customWidth="1"/>
    <col min="2316" max="2316" width="9.7265625" style="3" customWidth="1"/>
    <col min="2317" max="2542" width="9.1796875" style="3"/>
    <col min="2543" max="2543" width="5.7265625" style="3" customWidth="1"/>
    <col min="2544" max="2544" width="36.26953125" style="3" customWidth="1"/>
    <col min="2545" max="2556" width="11.7265625" style="3" customWidth="1"/>
    <col min="2557" max="2571" width="7.7265625" style="3" customWidth="1"/>
    <col min="2572" max="2572" width="9.7265625" style="3" customWidth="1"/>
    <col min="2573" max="2798" width="9.1796875" style="3"/>
    <col min="2799" max="2799" width="5.7265625" style="3" customWidth="1"/>
    <col min="2800" max="2800" width="36.26953125" style="3" customWidth="1"/>
    <col min="2801" max="2812" width="11.7265625" style="3" customWidth="1"/>
    <col min="2813" max="2827" width="7.7265625" style="3" customWidth="1"/>
    <col min="2828" max="2828" width="9.7265625" style="3" customWidth="1"/>
    <col min="2829" max="3054" width="9.1796875" style="3"/>
    <col min="3055" max="3055" width="5.7265625" style="3" customWidth="1"/>
    <col min="3056" max="3056" width="36.26953125" style="3" customWidth="1"/>
    <col min="3057" max="3068" width="11.7265625" style="3" customWidth="1"/>
    <col min="3069" max="3083" width="7.7265625" style="3" customWidth="1"/>
    <col min="3084" max="3084" width="9.7265625" style="3" customWidth="1"/>
    <col min="3085" max="3310" width="9.1796875" style="3"/>
    <col min="3311" max="3311" width="5.7265625" style="3" customWidth="1"/>
    <col min="3312" max="3312" width="36.26953125" style="3" customWidth="1"/>
    <col min="3313" max="3324" width="11.7265625" style="3" customWidth="1"/>
    <col min="3325" max="3339" width="7.7265625" style="3" customWidth="1"/>
    <col min="3340" max="3340" width="9.7265625" style="3" customWidth="1"/>
    <col min="3341" max="3566" width="9.1796875" style="3"/>
    <col min="3567" max="3567" width="5.7265625" style="3" customWidth="1"/>
    <col min="3568" max="3568" width="36.26953125" style="3" customWidth="1"/>
    <col min="3569" max="3580" width="11.7265625" style="3" customWidth="1"/>
    <col min="3581" max="3595" width="7.7265625" style="3" customWidth="1"/>
    <col min="3596" max="3596" width="9.7265625" style="3" customWidth="1"/>
    <col min="3597" max="3822" width="9.1796875" style="3"/>
    <col min="3823" max="3823" width="5.7265625" style="3" customWidth="1"/>
    <col min="3824" max="3824" width="36.26953125" style="3" customWidth="1"/>
    <col min="3825" max="3836" width="11.7265625" style="3" customWidth="1"/>
    <col min="3837" max="3851" width="7.7265625" style="3" customWidth="1"/>
    <col min="3852" max="3852" width="9.7265625" style="3" customWidth="1"/>
    <col min="3853" max="4078" width="9.1796875" style="3"/>
    <col min="4079" max="4079" width="5.7265625" style="3" customWidth="1"/>
    <col min="4080" max="4080" width="36.26953125" style="3" customWidth="1"/>
    <col min="4081" max="4092" width="11.7265625" style="3" customWidth="1"/>
    <col min="4093" max="4107" width="7.7265625" style="3" customWidth="1"/>
    <col min="4108" max="4108" width="9.7265625" style="3" customWidth="1"/>
    <col min="4109" max="4334" width="9.1796875" style="3"/>
    <col min="4335" max="4335" width="5.7265625" style="3" customWidth="1"/>
    <col min="4336" max="4336" width="36.26953125" style="3" customWidth="1"/>
    <col min="4337" max="4348" width="11.7265625" style="3" customWidth="1"/>
    <col min="4349" max="4363" width="7.7265625" style="3" customWidth="1"/>
    <col min="4364" max="4364" width="9.7265625" style="3" customWidth="1"/>
    <col min="4365" max="4590" width="9.1796875" style="3"/>
    <col min="4591" max="4591" width="5.7265625" style="3" customWidth="1"/>
    <col min="4592" max="4592" width="36.26953125" style="3" customWidth="1"/>
    <col min="4593" max="4604" width="11.7265625" style="3" customWidth="1"/>
    <col min="4605" max="4619" width="7.7265625" style="3" customWidth="1"/>
    <col min="4620" max="4620" width="9.7265625" style="3" customWidth="1"/>
    <col min="4621" max="4846" width="9.1796875" style="3"/>
    <col min="4847" max="4847" width="5.7265625" style="3" customWidth="1"/>
    <col min="4848" max="4848" width="36.26953125" style="3" customWidth="1"/>
    <col min="4849" max="4860" width="11.7265625" style="3" customWidth="1"/>
    <col min="4861" max="4875" width="7.7265625" style="3" customWidth="1"/>
    <col min="4876" max="4876" width="9.7265625" style="3" customWidth="1"/>
    <col min="4877" max="5102" width="9.1796875" style="3"/>
    <col min="5103" max="5103" width="5.7265625" style="3" customWidth="1"/>
    <col min="5104" max="5104" width="36.26953125" style="3" customWidth="1"/>
    <col min="5105" max="5116" width="11.7265625" style="3" customWidth="1"/>
    <col min="5117" max="5131" width="7.7265625" style="3" customWidth="1"/>
    <col min="5132" max="5132" width="9.7265625" style="3" customWidth="1"/>
    <col min="5133" max="5358" width="9.1796875" style="3"/>
    <col min="5359" max="5359" width="5.7265625" style="3" customWidth="1"/>
    <col min="5360" max="5360" width="36.26953125" style="3" customWidth="1"/>
    <col min="5361" max="5372" width="11.7265625" style="3" customWidth="1"/>
    <col min="5373" max="5387" width="7.7265625" style="3" customWidth="1"/>
    <col min="5388" max="5388" width="9.7265625" style="3" customWidth="1"/>
    <col min="5389" max="5614" width="9.1796875" style="3"/>
    <col min="5615" max="5615" width="5.7265625" style="3" customWidth="1"/>
    <col min="5616" max="5616" width="36.26953125" style="3" customWidth="1"/>
    <col min="5617" max="5628" width="11.7265625" style="3" customWidth="1"/>
    <col min="5629" max="5643" width="7.7265625" style="3" customWidth="1"/>
    <col min="5644" max="5644" width="9.7265625" style="3" customWidth="1"/>
    <col min="5645" max="5870" width="9.1796875" style="3"/>
    <col min="5871" max="5871" width="5.7265625" style="3" customWidth="1"/>
    <col min="5872" max="5872" width="36.26953125" style="3" customWidth="1"/>
    <col min="5873" max="5884" width="11.7265625" style="3" customWidth="1"/>
    <col min="5885" max="5899" width="7.7265625" style="3" customWidth="1"/>
    <col min="5900" max="5900" width="9.7265625" style="3" customWidth="1"/>
    <col min="5901" max="6126" width="9.1796875" style="3"/>
    <col min="6127" max="6127" width="5.7265625" style="3" customWidth="1"/>
    <col min="6128" max="6128" width="36.26953125" style="3" customWidth="1"/>
    <col min="6129" max="6140" width="11.7265625" style="3" customWidth="1"/>
    <col min="6141" max="6155" width="7.7265625" style="3" customWidth="1"/>
    <col min="6156" max="6156" width="9.7265625" style="3" customWidth="1"/>
    <col min="6157" max="6382" width="9.1796875" style="3"/>
    <col min="6383" max="6383" width="5.7265625" style="3" customWidth="1"/>
    <col min="6384" max="6384" width="36.26953125" style="3" customWidth="1"/>
    <col min="6385" max="6396" width="11.7265625" style="3" customWidth="1"/>
    <col min="6397" max="6411" width="7.7265625" style="3" customWidth="1"/>
    <col min="6412" max="6412" width="9.7265625" style="3" customWidth="1"/>
    <col min="6413" max="6638" width="9.1796875" style="3"/>
    <col min="6639" max="6639" width="5.7265625" style="3" customWidth="1"/>
    <col min="6640" max="6640" width="36.26953125" style="3" customWidth="1"/>
    <col min="6641" max="6652" width="11.7265625" style="3" customWidth="1"/>
    <col min="6653" max="6667" width="7.7265625" style="3" customWidth="1"/>
    <col min="6668" max="6668" width="9.7265625" style="3" customWidth="1"/>
    <col min="6669" max="6894" width="9.1796875" style="3"/>
    <col min="6895" max="6895" width="5.7265625" style="3" customWidth="1"/>
    <col min="6896" max="6896" width="36.26953125" style="3" customWidth="1"/>
    <col min="6897" max="6908" width="11.7265625" style="3" customWidth="1"/>
    <col min="6909" max="6923" width="7.7265625" style="3" customWidth="1"/>
    <col min="6924" max="6924" width="9.7265625" style="3" customWidth="1"/>
    <col min="6925" max="7150" width="9.1796875" style="3"/>
    <col min="7151" max="7151" width="5.7265625" style="3" customWidth="1"/>
    <col min="7152" max="7152" width="36.26953125" style="3" customWidth="1"/>
    <col min="7153" max="7164" width="11.7265625" style="3" customWidth="1"/>
    <col min="7165" max="7179" width="7.7265625" style="3" customWidth="1"/>
    <col min="7180" max="7180" width="9.7265625" style="3" customWidth="1"/>
    <col min="7181" max="7406" width="9.1796875" style="3"/>
    <col min="7407" max="7407" width="5.7265625" style="3" customWidth="1"/>
    <col min="7408" max="7408" width="36.26953125" style="3" customWidth="1"/>
    <col min="7409" max="7420" width="11.7265625" style="3" customWidth="1"/>
    <col min="7421" max="7435" width="7.7265625" style="3" customWidth="1"/>
    <col min="7436" max="7436" width="9.7265625" style="3" customWidth="1"/>
    <col min="7437" max="7662" width="9.1796875" style="3"/>
    <col min="7663" max="7663" width="5.7265625" style="3" customWidth="1"/>
    <col min="7664" max="7664" width="36.26953125" style="3" customWidth="1"/>
    <col min="7665" max="7676" width="11.7265625" style="3" customWidth="1"/>
    <col min="7677" max="7691" width="7.7265625" style="3" customWidth="1"/>
    <col min="7692" max="7692" width="9.7265625" style="3" customWidth="1"/>
    <col min="7693" max="7918" width="9.1796875" style="3"/>
    <col min="7919" max="7919" width="5.7265625" style="3" customWidth="1"/>
    <col min="7920" max="7920" width="36.26953125" style="3" customWidth="1"/>
    <col min="7921" max="7932" width="11.7265625" style="3" customWidth="1"/>
    <col min="7933" max="7947" width="7.7265625" style="3" customWidth="1"/>
    <col min="7948" max="7948" width="9.7265625" style="3" customWidth="1"/>
    <col min="7949" max="8174" width="9.1796875" style="3"/>
    <col min="8175" max="8175" width="5.7265625" style="3" customWidth="1"/>
    <col min="8176" max="8176" width="36.26953125" style="3" customWidth="1"/>
    <col min="8177" max="8188" width="11.7265625" style="3" customWidth="1"/>
    <col min="8189" max="8203" width="7.7265625" style="3" customWidth="1"/>
    <col min="8204" max="8204" width="9.7265625" style="3" customWidth="1"/>
    <col min="8205" max="8430" width="9.1796875" style="3"/>
    <col min="8431" max="8431" width="5.7265625" style="3" customWidth="1"/>
    <col min="8432" max="8432" width="36.26953125" style="3" customWidth="1"/>
    <col min="8433" max="8444" width="11.7265625" style="3" customWidth="1"/>
    <col min="8445" max="8459" width="7.7265625" style="3" customWidth="1"/>
    <col min="8460" max="8460" width="9.7265625" style="3" customWidth="1"/>
    <col min="8461" max="8686" width="9.1796875" style="3"/>
    <col min="8687" max="8687" width="5.7265625" style="3" customWidth="1"/>
    <col min="8688" max="8688" width="36.26953125" style="3" customWidth="1"/>
    <col min="8689" max="8700" width="11.7265625" style="3" customWidth="1"/>
    <col min="8701" max="8715" width="7.7265625" style="3" customWidth="1"/>
    <col min="8716" max="8716" width="9.7265625" style="3" customWidth="1"/>
    <col min="8717" max="8942" width="9.1796875" style="3"/>
    <col min="8943" max="8943" width="5.7265625" style="3" customWidth="1"/>
    <col min="8944" max="8944" width="36.26953125" style="3" customWidth="1"/>
    <col min="8945" max="8956" width="11.7265625" style="3" customWidth="1"/>
    <col min="8957" max="8971" width="7.7265625" style="3" customWidth="1"/>
    <col min="8972" max="8972" width="9.7265625" style="3" customWidth="1"/>
    <col min="8973" max="9198" width="9.1796875" style="3"/>
    <col min="9199" max="9199" width="5.7265625" style="3" customWidth="1"/>
    <col min="9200" max="9200" width="36.26953125" style="3" customWidth="1"/>
    <col min="9201" max="9212" width="11.7265625" style="3" customWidth="1"/>
    <col min="9213" max="9227" width="7.7265625" style="3" customWidth="1"/>
    <col min="9228" max="9228" width="9.7265625" style="3" customWidth="1"/>
    <col min="9229" max="9454" width="9.1796875" style="3"/>
    <col min="9455" max="9455" width="5.7265625" style="3" customWidth="1"/>
    <col min="9456" max="9456" width="36.26953125" style="3" customWidth="1"/>
    <col min="9457" max="9468" width="11.7265625" style="3" customWidth="1"/>
    <col min="9469" max="9483" width="7.7265625" style="3" customWidth="1"/>
    <col min="9484" max="9484" width="9.7265625" style="3" customWidth="1"/>
    <col min="9485" max="9710" width="9.1796875" style="3"/>
    <col min="9711" max="9711" width="5.7265625" style="3" customWidth="1"/>
    <col min="9712" max="9712" width="36.26953125" style="3" customWidth="1"/>
    <col min="9713" max="9724" width="11.7265625" style="3" customWidth="1"/>
    <col min="9725" max="9739" width="7.7265625" style="3" customWidth="1"/>
    <col min="9740" max="9740" width="9.7265625" style="3" customWidth="1"/>
    <col min="9741" max="9966" width="9.1796875" style="3"/>
    <col min="9967" max="9967" width="5.7265625" style="3" customWidth="1"/>
    <col min="9968" max="9968" width="36.26953125" style="3" customWidth="1"/>
    <col min="9969" max="9980" width="11.7265625" style="3" customWidth="1"/>
    <col min="9981" max="9995" width="7.7265625" style="3" customWidth="1"/>
    <col min="9996" max="9996" width="9.7265625" style="3" customWidth="1"/>
    <col min="9997" max="10222" width="9.1796875" style="3"/>
    <col min="10223" max="10223" width="5.7265625" style="3" customWidth="1"/>
    <col min="10224" max="10224" width="36.26953125" style="3" customWidth="1"/>
    <col min="10225" max="10236" width="11.7265625" style="3" customWidth="1"/>
    <col min="10237" max="10251" width="7.7265625" style="3" customWidth="1"/>
    <col min="10252" max="10252" width="9.7265625" style="3" customWidth="1"/>
    <col min="10253" max="10478" width="9.1796875" style="3"/>
    <col min="10479" max="10479" width="5.7265625" style="3" customWidth="1"/>
    <col min="10480" max="10480" width="36.26953125" style="3" customWidth="1"/>
    <col min="10481" max="10492" width="11.7265625" style="3" customWidth="1"/>
    <col min="10493" max="10507" width="7.7265625" style="3" customWidth="1"/>
    <col min="10508" max="10508" width="9.7265625" style="3" customWidth="1"/>
    <col min="10509" max="10734" width="9.1796875" style="3"/>
    <col min="10735" max="10735" width="5.7265625" style="3" customWidth="1"/>
    <col min="10736" max="10736" width="36.26953125" style="3" customWidth="1"/>
    <col min="10737" max="10748" width="11.7265625" style="3" customWidth="1"/>
    <col min="10749" max="10763" width="7.7265625" style="3" customWidth="1"/>
    <col min="10764" max="10764" width="9.7265625" style="3" customWidth="1"/>
    <col min="10765" max="10990" width="9.1796875" style="3"/>
    <col min="10991" max="10991" width="5.7265625" style="3" customWidth="1"/>
    <col min="10992" max="10992" width="36.26953125" style="3" customWidth="1"/>
    <col min="10993" max="11004" width="11.7265625" style="3" customWidth="1"/>
    <col min="11005" max="11019" width="7.7265625" style="3" customWidth="1"/>
    <col min="11020" max="11020" width="9.7265625" style="3" customWidth="1"/>
    <col min="11021" max="11246" width="9.1796875" style="3"/>
    <col min="11247" max="11247" width="5.7265625" style="3" customWidth="1"/>
    <col min="11248" max="11248" width="36.26953125" style="3" customWidth="1"/>
    <col min="11249" max="11260" width="11.7265625" style="3" customWidth="1"/>
    <col min="11261" max="11275" width="7.7265625" style="3" customWidth="1"/>
    <col min="11276" max="11276" width="9.7265625" style="3" customWidth="1"/>
    <col min="11277" max="11502" width="9.1796875" style="3"/>
    <col min="11503" max="11503" width="5.7265625" style="3" customWidth="1"/>
    <col min="11504" max="11504" width="36.26953125" style="3" customWidth="1"/>
    <col min="11505" max="11516" width="11.7265625" style="3" customWidth="1"/>
    <col min="11517" max="11531" width="7.7265625" style="3" customWidth="1"/>
    <col min="11532" max="11532" width="9.7265625" style="3" customWidth="1"/>
    <col min="11533" max="11758" width="9.1796875" style="3"/>
    <col min="11759" max="11759" width="5.7265625" style="3" customWidth="1"/>
    <col min="11760" max="11760" width="36.26953125" style="3" customWidth="1"/>
    <col min="11761" max="11772" width="11.7265625" style="3" customWidth="1"/>
    <col min="11773" max="11787" width="7.7265625" style="3" customWidth="1"/>
    <col min="11788" max="11788" width="9.7265625" style="3" customWidth="1"/>
    <col min="11789" max="12014" width="9.1796875" style="3"/>
    <col min="12015" max="12015" width="5.7265625" style="3" customWidth="1"/>
    <col min="12016" max="12016" width="36.26953125" style="3" customWidth="1"/>
    <col min="12017" max="12028" width="11.7265625" style="3" customWidth="1"/>
    <col min="12029" max="12043" width="7.7265625" style="3" customWidth="1"/>
    <col min="12044" max="12044" width="9.7265625" style="3" customWidth="1"/>
    <col min="12045" max="12270" width="9.1796875" style="3"/>
    <col min="12271" max="12271" width="5.7265625" style="3" customWidth="1"/>
    <col min="12272" max="12272" width="36.26953125" style="3" customWidth="1"/>
    <col min="12273" max="12284" width="11.7265625" style="3" customWidth="1"/>
    <col min="12285" max="12299" width="7.7265625" style="3" customWidth="1"/>
    <col min="12300" max="12300" width="9.7265625" style="3" customWidth="1"/>
    <col min="12301" max="12526" width="9.1796875" style="3"/>
    <col min="12527" max="12527" width="5.7265625" style="3" customWidth="1"/>
    <col min="12528" max="12528" width="36.26953125" style="3" customWidth="1"/>
    <col min="12529" max="12540" width="11.7265625" style="3" customWidth="1"/>
    <col min="12541" max="12555" width="7.7265625" style="3" customWidth="1"/>
    <col min="12556" max="12556" width="9.7265625" style="3" customWidth="1"/>
    <col min="12557" max="12782" width="9.1796875" style="3"/>
    <col min="12783" max="12783" width="5.7265625" style="3" customWidth="1"/>
    <col min="12784" max="12784" width="36.26953125" style="3" customWidth="1"/>
    <col min="12785" max="12796" width="11.7265625" style="3" customWidth="1"/>
    <col min="12797" max="12811" width="7.7265625" style="3" customWidth="1"/>
    <col min="12812" max="12812" width="9.7265625" style="3" customWidth="1"/>
    <col min="12813" max="13038" width="9.1796875" style="3"/>
    <col min="13039" max="13039" width="5.7265625" style="3" customWidth="1"/>
    <col min="13040" max="13040" width="36.26953125" style="3" customWidth="1"/>
    <col min="13041" max="13052" width="11.7265625" style="3" customWidth="1"/>
    <col min="13053" max="13067" width="7.7265625" style="3" customWidth="1"/>
    <col min="13068" max="13068" width="9.7265625" style="3" customWidth="1"/>
    <col min="13069" max="13294" width="9.1796875" style="3"/>
    <col min="13295" max="13295" width="5.7265625" style="3" customWidth="1"/>
    <col min="13296" max="13296" width="36.26953125" style="3" customWidth="1"/>
    <col min="13297" max="13308" width="11.7265625" style="3" customWidth="1"/>
    <col min="13309" max="13323" width="7.7265625" style="3" customWidth="1"/>
    <col min="13324" max="13324" width="9.7265625" style="3" customWidth="1"/>
    <col min="13325" max="13550" width="9.1796875" style="3"/>
    <col min="13551" max="13551" width="5.7265625" style="3" customWidth="1"/>
    <col min="13552" max="13552" width="36.26953125" style="3" customWidth="1"/>
    <col min="13553" max="13564" width="11.7265625" style="3" customWidth="1"/>
    <col min="13565" max="13579" width="7.7265625" style="3" customWidth="1"/>
    <col min="13580" max="13580" width="9.7265625" style="3" customWidth="1"/>
    <col min="13581" max="13806" width="9.1796875" style="3"/>
    <col min="13807" max="13807" width="5.7265625" style="3" customWidth="1"/>
    <col min="13808" max="13808" width="36.26953125" style="3" customWidth="1"/>
    <col min="13809" max="13820" width="11.7265625" style="3" customWidth="1"/>
    <col min="13821" max="13835" width="7.7265625" style="3" customWidth="1"/>
    <col min="13836" max="13836" width="9.7265625" style="3" customWidth="1"/>
    <col min="13837" max="14062" width="9.1796875" style="3"/>
    <col min="14063" max="14063" width="5.7265625" style="3" customWidth="1"/>
    <col min="14064" max="14064" width="36.26953125" style="3" customWidth="1"/>
    <col min="14065" max="14076" width="11.7265625" style="3" customWidth="1"/>
    <col min="14077" max="14091" width="7.7265625" style="3" customWidth="1"/>
    <col min="14092" max="14092" width="9.7265625" style="3" customWidth="1"/>
    <col min="14093" max="14318" width="9.1796875" style="3"/>
    <col min="14319" max="14319" width="5.7265625" style="3" customWidth="1"/>
    <col min="14320" max="14320" width="36.26953125" style="3" customWidth="1"/>
    <col min="14321" max="14332" width="11.7265625" style="3" customWidth="1"/>
    <col min="14333" max="14347" width="7.7265625" style="3" customWidth="1"/>
    <col min="14348" max="14348" width="9.7265625" style="3" customWidth="1"/>
    <col min="14349" max="14574" width="9.1796875" style="3"/>
    <col min="14575" max="14575" width="5.7265625" style="3" customWidth="1"/>
    <col min="14576" max="14576" width="36.26953125" style="3" customWidth="1"/>
    <col min="14577" max="14588" width="11.7265625" style="3" customWidth="1"/>
    <col min="14589" max="14603" width="7.7265625" style="3" customWidth="1"/>
    <col min="14604" max="14604" width="9.7265625" style="3" customWidth="1"/>
    <col min="14605" max="14830" width="9.1796875" style="3"/>
    <col min="14831" max="14831" width="5.7265625" style="3" customWidth="1"/>
    <col min="14832" max="14832" width="36.26953125" style="3" customWidth="1"/>
    <col min="14833" max="14844" width="11.7265625" style="3" customWidth="1"/>
    <col min="14845" max="14859" width="7.7265625" style="3" customWidth="1"/>
    <col min="14860" max="14860" width="9.7265625" style="3" customWidth="1"/>
    <col min="14861" max="15086" width="9.1796875" style="3"/>
    <col min="15087" max="15087" width="5.7265625" style="3" customWidth="1"/>
    <col min="15088" max="15088" width="36.26953125" style="3" customWidth="1"/>
    <col min="15089" max="15100" width="11.7265625" style="3" customWidth="1"/>
    <col min="15101" max="15115" width="7.7265625" style="3" customWidth="1"/>
    <col min="15116" max="15116" width="9.7265625" style="3" customWidth="1"/>
    <col min="15117" max="15342" width="9.1796875" style="3"/>
    <col min="15343" max="15343" width="5.7265625" style="3" customWidth="1"/>
    <col min="15344" max="15344" width="36.26953125" style="3" customWidth="1"/>
    <col min="15345" max="15356" width="11.7265625" style="3" customWidth="1"/>
    <col min="15357" max="15371" width="7.7265625" style="3" customWidth="1"/>
    <col min="15372" max="15372" width="9.7265625" style="3" customWidth="1"/>
    <col min="15373" max="15598" width="9.1796875" style="3"/>
    <col min="15599" max="15599" width="5.7265625" style="3" customWidth="1"/>
    <col min="15600" max="15600" width="36.26953125" style="3" customWidth="1"/>
    <col min="15601" max="15612" width="11.7265625" style="3" customWidth="1"/>
    <col min="15613" max="15627" width="7.7265625" style="3" customWidth="1"/>
    <col min="15628" max="15628" width="9.7265625" style="3" customWidth="1"/>
    <col min="15629" max="15854" width="9.1796875" style="3"/>
    <col min="15855" max="15855" width="5.7265625" style="3" customWidth="1"/>
    <col min="15856" max="15856" width="36.26953125" style="3" customWidth="1"/>
    <col min="15857" max="15868" width="11.7265625" style="3" customWidth="1"/>
    <col min="15869" max="15883" width="7.7265625" style="3" customWidth="1"/>
    <col min="15884" max="15884" width="9.7265625" style="3" customWidth="1"/>
    <col min="15885" max="16110" width="9.1796875" style="3"/>
    <col min="16111" max="16111" width="5.7265625" style="3" customWidth="1"/>
    <col min="16112" max="16112" width="36.26953125" style="3" customWidth="1"/>
    <col min="16113" max="16124" width="11.7265625" style="3" customWidth="1"/>
    <col min="16125" max="16139" width="7.7265625" style="3" customWidth="1"/>
    <col min="16140" max="16140" width="9.7265625" style="3" customWidth="1"/>
    <col min="16141" max="16384" width="9.1796875" style="3"/>
  </cols>
  <sheetData>
    <row r="1" spans="1:14" x14ac:dyDescent="0.35">
      <c r="A1" s="1142" t="s">
        <v>734</v>
      </c>
    </row>
    <row r="3" spans="1:14" x14ac:dyDescent="0.35">
      <c r="A3" s="124" t="s">
        <v>735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</row>
    <row r="5" spans="1:14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</row>
    <row r="6" spans="1:14" ht="16" thickBot="1" x14ac:dyDescent="0.4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</row>
    <row r="7" spans="1:14" ht="18" customHeight="1" x14ac:dyDescent="0.35">
      <c r="A7" s="1596" t="s">
        <v>5</v>
      </c>
      <c r="B7" s="1596" t="s">
        <v>667</v>
      </c>
      <c r="C7" s="1675" t="s">
        <v>736</v>
      </c>
      <c r="D7" s="1676"/>
      <c r="E7" s="1676"/>
      <c r="F7" s="1676"/>
      <c r="G7" s="1676"/>
      <c r="H7" s="1676"/>
      <c r="I7" s="1676"/>
      <c r="J7" s="1676"/>
      <c r="K7" s="1677"/>
      <c r="L7" s="1675" t="s">
        <v>670</v>
      </c>
      <c r="M7" s="1676"/>
      <c r="N7" s="1677"/>
    </row>
    <row r="8" spans="1:14" ht="47.25" customHeight="1" x14ac:dyDescent="0.35">
      <c r="A8" s="1596"/>
      <c r="B8" s="1596"/>
      <c r="C8" s="1678" t="s">
        <v>737</v>
      </c>
      <c r="D8" s="1678"/>
      <c r="E8" s="1678"/>
      <c r="F8" s="1678" t="s">
        <v>738</v>
      </c>
      <c r="G8" s="1678"/>
      <c r="H8" s="1678"/>
      <c r="I8" s="1678" t="s">
        <v>739</v>
      </c>
      <c r="J8" s="1678"/>
      <c r="K8" s="1678"/>
      <c r="L8" s="1598"/>
      <c r="M8" s="1599"/>
      <c r="N8" s="1600"/>
    </row>
    <row r="9" spans="1:14" ht="18" customHeight="1" x14ac:dyDescent="0.35">
      <c r="A9" s="1597"/>
      <c r="B9" s="1597"/>
      <c r="C9" s="125" t="s">
        <v>130</v>
      </c>
      <c r="D9" s="125" t="s">
        <v>131</v>
      </c>
      <c r="E9" s="125" t="s">
        <v>502</v>
      </c>
      <c r="F9" s="125" t="s">
        <v>130</v>
      </c>
      <c r="G9" s="125" t="s">
        <v>131</v>
      </c>
      <c r="H9" s="125" t="s">
        <v>502</v>
      </c>
      <c r="I9" s="125" t="s">
        <v>130</v>
      </c>
      <c r="J9" s="125" t="s">
        <v>131</v>
      </c>
      <c r="K9" s="125" t="s">
        <v>502</v>
      </c>
      <c r="L9" s="125" t="s">
        <v>130</v>
      </c>
      <c r="M9" s="125" t="s">
        <v>131</v>
      </c>
      <c r="N9" s="125" t="s">
        <v>502</v>
      </c>
    </row>
    <row r="10" spans="1:14" s="15" customFormat="1" ht="11.5" x14ac:dyDescent="0.35">
      <c r="A10" s="295">
        <v>1</v>
      </c>
      <c r="B10" s="295">
        <v>2</v>
      </c>
      <c r="C10" s="295">
        <v>3</v>
      </c>
      <c r="D10" s="295">
        <v>4</v>
      </c>
      <c r="E10" s="295">
        <v>5</v>
      </c>
      <c r="F10" s="295">
        <v>6</v>
      </c>
      <c r="G10" s="295">
        <v>7</v>
      </c>
      <c r="H10" s="295">
        <v>8</v>
      </c>
      <c r="I10" s="295">
        <v>9</v>
      </c>
      <c r="J10" s="295">
        <v>10</v>
      </c>
      <c r="K10" s="295">
        <v>11</v>
      </c>
      <c r="L10" s="295">
        <v>12</v>
      </c>
      <c r="M10" s="295">
        <v>13</v>
      </c>
      <c r="N10" s="295">
        <v>14</v>
      </c>
    </row>
    <row r="11" spans="1:14" ht="15" customHeight="1" x14ac:dyDescent="0.35">
      <c r="A11" s="33">
        <v>1</v>
      </c>
      <c r="B11" s="1130" t="s">
        <v>707</v>
      </c>
      <c r="C11" s="1125">
        <v>0</v>
      </c>
      <c r="D11" s="1125">
        <v>0</v>
      </c>
      <c r="E11" s="1106">
        <f>SUM(C11:D11)</f>
        <v>0</v>
      </c>
      <c r="F11" s="1125">
        <v>0</v>
      </c>
      <c r="G11" s="1125">
        <v>0</v>
      </c>
      <c r="H11" s="1106">
        <f>SUM(F11:G11)</f>
        <v>0</v>
      </c>
      <c r="I11" s="1106">
        <f t="shared" ref="I11:K13" si="0">SUM(G11:H11)</f>
        <v>0</v>
      </c>
      <c r="J11" s="1106">
        <f t="shared" si="0"/>
        <v>0</v>
      </c>
      <c r="K11" s="1106">
        <f t="shared" si="0"/>
        <v>0</v>
      </c>
      <c r="L11" s="1106">
        <f>C11+F11+I11</f>
        <v>0</v>
      </c>
      <c r="M11" s="1106">
        <f>D11+G11+J11</f>
        <v>0</v>
      </c>
      <c r="N11" s="1101">
        <f>SUM(L11:M11)</f>
        <v>0</v>
      </c>
    </row>
    <row r="12" spans="1:14" ht="15" customHeight="1" x14ac:dyDescent="0.35">
      <c r="A12" s="16">
        <v>2</v>
      </c>
      <c r="B12" s="3" t="s">
        <v>708</v>
      </c>
      <c r="C12" s="1108">
        <v>0</v>
      </c>
      <c r="D12" s="1108">
        <v>0</v>
      </c>
      <c r="E12" s="1107">
        <f t="shared" ref="E12:E13" si="1">SUM(C12:D12)</f>
        <v>0</v>
      </c>
      <c r="F12" s="1108">
        <v>0</v>
      </c>
      <c r="G12" s="1108">
        <v>0</v>
      </c>
      <c r="H12" s="1107">
        <f t="shared" ref="H12:J13" si="2">SUM(F12:G12)</f>
        <v>0</v>
      </c>
      <c r="I12" s="1107">
        <f t="shared" si="2"/>
        <v>0</v>
      </c>
      <c r="J12" s="1107">
        <f t="shared" si="2"/>
        <v>0</v>
      </c>
      <c r="K12" s="1107">
        <f t="shared" si="0"/>
        <v>0</v>
      </c>
      <c r="L12" s="1107">
        <f t="shared" ref="L12:M13" si="3">C12+F12+I12</f>
        <v>0</v>
      </c>
      <c r="M12" s="1107">
        <f t="shared" si="3"/>
        <v>0</v>
      </c>
      <c r="N12" s="1102">
        <f t="shared" ref="N12:N39" si="4">SUM(L12:M12)</f>
        <v>0</v>
      </c>
    </row>
    <row r="13" spans="1:14" ht="15" customHeight="1" x14ac:dyDescent="0.35">
      <c r="A13" s="16">
        <v>3</v>
      </c>
      <c r="B13" s="3" t="s">
        <v>675</v>
      </c>
      <c r="C13" s="1108">
        <v>0</v>
      </c>
      <c r="D13" s="1108">
        <v>0</v>
      </c>
      <c r="E13" s="1107">
        <f t="shared" si="1"/>
        <v>0</v>
      </c>
      <c r="F13" s="1108">
        <v>0</v>
      </c>
      <c r="G13" s="1108">
        <v>0</v>
      </c>
      <c r="H13" s="1107">
        <f t="shared" si="2"/>
        <v>0</v>
      </c>
      <c r="I13" s="1107">
        <f t="shared" si="2"/>
        <v>0</v>
      </c>
      <c r="J13" s="1107">
        <f t="shared" si="2"/>
        <v>0</v>
      </c>
      <c r="K13" s="1107">
        <f t="shared" si="0"/>
        <v>0</v>
      </c>
      <c r="L13" s="1107">
        <f t="shared" si="3"/>
        <v>0</v>
      </c>
      <c r="M13" s="1107">
        <f t="shared" si="3"/>
        <v>0</v>
      </c>
      <c r="N13" s="1102">
        <f t="shared" si="4"/>
        <v>0</v>
      </c>
    </row>
    <row r="14" spans="1:14" ht="15" customHeight="1" x14ac:dyDescent="0.35">
      <c r="A14" s="16">
        <v>4</v>
      </c>
      <c r="B14" s="3" t="s">
        <v>676</v>
      </c>
      <c r="C14" s="1108">
        <v>0</v>
      </c>
      <c r="D14" s="1108">
        <v>0</v>
      </c>
      <c r="E14" s="1108">
        <v>0</v>
      </c>
      <c r="F14" s="1108">
        <v>0</v>
      </c>
      <c r="G14" s="1108">
        <v>0</v>
      </c>
      <c r="H14" s="1108">
        <v>0</v>
      </c>
      <c r="I14" s="1108">
        <v>2</v>
      </c>
      <c r="J14" s="1108">
        <v>2</v>
      </c>
      <c r="K14" s="1108">
        <v>4</v>
      </c>
      <c r="L14" s="1108">
        <v>2</v>
      </c>
      <c r="M14" s="1108">
        <v>2</v>
      </c>
      <c r="N14" s="1103">
        <v>4</v>
      </c>
    </row>
    <row r="15" spans="1:14" ht="15" customHeight="1" x14ac:dyDescent="0.35">
      <c r="A15" s="16">
        <v>5</v>
      </c>
      <c r="B15" s="1042" t="s">
        <v>677</v>
      </c>
      <c r="C15" s="1109">
        <v>0</v>
      </c>
      <c r="D15" s="1109">
        <v>0</v>
      </c>
      <c r="E15" s="1109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3</v>
      </c>
      <c r="K15" s="1109">
        <v>3</v>
      </c>
      <c r="L15" s="1109">
        <v>0</v>
      </c>
      <c r="M15" s="1109">
        <v>3</v>
      </c>
      <c r="N15" s="1104">
        <v>3</v>
      </c>
    </row>
    <row r="16" spans="1:14" ht="15" customHeight="1" x14ac:dyDescent="0.35">
      <c r="A16" s="16">
        <v>6</v>
      </c>
      <c r="B16" s="3" t="s">
        <v>709</v>
      </c>
      <c r="C16" s="1108">
        <v>0</v>
      </c>
      <c r="D16" s="1108">
        <v>0</v>
      </c>
      <c r="E16" s="1108">
        <v>0</v>
      </c>
      <c r="F16" s="1108">
        <v>0</v>
      </c>
      <c r="G16" s="1108">
        <v>0</v>
      </c>
      <c r="H16" s="1108">
        <v>0</v>
      </c>
      <c r="I16" s="1108">
        <v>1</v>
      </c>
      <c r="J16" s="1108">
        <v>0</v>
      </c>
      <c r="K16" s="1108">
        <v>1</v>
      </c>
      <c r="L16" s="1108">
        <v>1</v>
      </c>
      <c r="M16" s="1108">
        <v>0</v>
      </c>
      <c r="N16" s="1103">
        <v>1</v>
      </c>
    </row>
    <row r="17" spans="1:14" ht="15" customHeight="1" x14ac:dyDescent="0.35">
      <c r="A17" s="16">
        <v>7</v>
      </c>
      <c r="B17" s="3" t="s">
        <v>685</v>
      </c>
      <c r="C17" s="1108">
        <v>0</v>
      </c>
      <c r="D17" s="1108">
        <v>0</v>
      </c>
      <c r="E17" s="1108">
        <v>0</v>
      </c>
      <c r="F17" s="1108">
        <v>0</v>
      </c>
      <c r="G17" s="1108">
        <v>0</v>
      </c>
      <c r="H17" s="1108">
        <v>0</v>
      </c>
      <c r="I17" s="1109">
        <v>0</v>
      </c>
      <c r="J17" s="1108">
        <v>1</v>
      </c>
      <c r="K17" s="1108">
        <v>1</v>
      </c>
      <c r="L17" s="1108">
        <v>0</v>
      </c>
      <c r="M17" s="1108">
        <v>1</v>
      </c>
      <c r="N17" s="1103">
        <v>1</v>
      </c>
    </row>
    <row r="18" spans="1:14" ht="15" customHeight="1" x14ac:dyDescent="0.35">
      <c r="A18" s="16">
        <v>8</v>
      </c>
      <c r="B18" s="3" t="s">
        <v>740</v>
      </c>
      <c r="C18" s="1107">
        <v>0</v>
      </c>
      <c r="D18" s="1108">
        <v>1</v>
      </c>
      <c r="E18" s="1108">
        <v>1</v>
      </c>
      <c r="F18" s="1109">
        <v>0</v>
      </c>
      <c r="G18" s="1109">
        <v>0</v>
      </c>
      <c r="H18" s="1108">
        <v>0</v>
      </c>
      <c r="I18" s="1109">
        <v>0</v>
      </c>
      <c r="J18" s="1109">
        <v>0</v>
      </c>
      <c r="K18" s="1108">
        <v>0</v>
      </c>
      <c r="L18" s="1108">
        <v>0</v>
      </c>
      <c r="M18" s="1108">
        <v>1</v>
      </c>
      <c r="N18" s="1103">
        <v>1</v>
      </c>
    </row>
    <row r="19" spans="1:14" ht="15" customHeight="1" x14ac:dyDescent="0.35">
      <c r="A19" s="16">
        <v>9</v>
      </c>
      <c r="B19" s="1042" t="s">
        <v>710</v>
      </c>
      <c r="C19" s="1109">
        <v>0</v>
      </c>
      <c r="D19" s="1109">
        <v>0</v>
      </c>
      <c r="E19" s="1109">
        <v>0</v>
      </c>
      <c r="F19" s="1109">
        <v>0</v>
      </c>
      <c r="G19" s="1109">
        <v>0</v>
      </c>
      <c r="H19" s="1109">
        <v>0</v>
      </c>
      <c r="I19" s="1109">
        <v>1</v>
      </c>
      <c r="J19" s="1109">
        <v>4</v>
      </c>
      <c r="K19" s="1109">
        <v>5</v>
      </c>
      <c r="L19" s="1109">
        <v>1</v>
      </c>
      <c r="M19" s="1109">
        <v>4</v>
      </c>
      <c r="N19" s="1104">
        <v>5</v>
      </c>
    </row>
    <row r="20" spans="1:14" ht="15" customHeight="1" x14ac:dyDescent="0.35">
      <c r="A20" s="16">
        <v>10</v>
      </c>
      <c r="B20" s="365" t="s">
        <v>741</v>
      </c>
      <c r="C20" s="1108">
        <v>0</v>
      </c>
      <c r="D20" s="1108">
        <v>0</v>
      </c>
      <c r="E20" s="1108">
        <v>0</v>
      </c>
      <c r="F20" s="1108">
        <v>0</v>
      </c>
      <c r="G20" s="1108">
        <v>0</v>
      </c>
      <c r="H20" s="1108">
        <v>0</v>
      </c>
      <c r="I20" s="1108">
        <v>1</v>
      </c>
      <c r="J20" s="1108">
        <v>1</v>
      </c>
      <c r="K20" s="1108">
        <v>2</v>
      </c>
      <c r="L20" s="1108">
        <v>1</v>
      </c>
      <c r="M20" s="1108">
        <v>1</v>
      </c>
      <c r="N20" s="1103">
        <v>2</v>
      </c>
    </row>
    <row r="21" spans="1:14" ht="15" customHeight="1" x14ac:dyDescent="0.35">
      <c r="A21" s="16">
        <v>11</v>
      </c>
      <c r="B21" s="3" t="s">
        <v>682</v>
      </c>
      <c r="C21" s="1108">
        <v>0</v>
      </c>
      <c r="D21" s="1108">
        <v>0</v>
      </c>
      <c r="E21" s="1108">
        <v>0</v>
      </c>
      <c r="F21" s="1108">
        <v>0</v>
      </c>
      <c r="G21" s="1108">
        <v>0</v>
      </c>
      <c r="H21" s="1108">
        <v>0</v>
      </c>
      <c r="I21" s="1108">
        <v>1</v>
      </c>
      <c r="J21" s="1108">
        <v>2</v>
      </c>
      <c r="K21" s="1108">
        <v>3</v>
      </c>
      <c r="L21" s="1108">
        <v>1</v>
      </c>
      <c r="M21" s="1108">
        <v>2</v>
      </c>
      <c r="N21" s="1103">
        <v>3</v>
      </c>
    </row>
    <row r="22" spans="1:14" ht="15" customHeight="1" x14ac:dyDescent="0.35">
      <c r="A22" s="16">
        <v>12</v>
      </c>
      <c r="B22" s="3" t="s">
        <v>569</v>
      </c>
      <c r="C22" s="1108">
        <v>5</v>
      </c>
      <c r="D22" s="1108">
        <v>8</v>
      </c>
      <c r="E22" s="1108">
        <v>13</v>
      </c>
      <c r="F22" s="1109">
        <v>0</v>
      </c>
      <c r="G22" s="1109">
        <v>0</v>
      </c>
      <c r="H22" s="1108">
        <v>0</v>
      </c>
      <c r="I22" s="1109">
        <v>0</v>
      </c>
      <c r="J22" s="1109">
        <v>0</v>
      </c>
      <c r="K22" s="1108">
        <v>0</v>
      </c>
      <c r="L22" s="1108">
        <v>5</v>
      </c>
      <c r="M22" s="1108">
        <v>8</v>
      </c>
      <c r="N22" s="1103">
        <v>13</v>
      </c>
    </row>
    <row r="23" spans="1:14" ht="15" customHeight="1" x14ac:dyDescent="0.35">
      <c r="A23" s="16">
        <v>13</v>
      </c>
      <c r="B23" s="3" t="s">
        <v>683</v>
      </c>
      <c r="C23" s="1109">
        <v>0</v>
      </c>
      <c r="D23" s="1109">
        <v>0</v>
      </c>
      <c r="E23" s="1108">
        <v>0</v>
      </c>
      <c r="F23" s="1109">
        <v>0</v>
      </c>
      <c r="G23" s="1109">
        <v>0</v>
      </c>
      <c r="H23" s="1108">
        <v>0</v>
      </c>
      <c r="I23" s="1109">
        <v>0</v>
      </c>
      <c r="J23" s="1108">
        <v>1</v>
      </c>
      <c r="K23" s="1108">
        <v>1</v>
      </c>
      <c r="L23" s="1108">
        <v>0</v>
      </c>
      <c r="M23" s="1108">
        <v>1</v>
      </c>
      <c r="N23" s="1103">
        <v>1</v>
      </c>
    </row>
    <row r="24" spans="1:14" ht="15" customHeight="1" x14ac:dyDescent="0.35">
      <c r="A24" s="16">
        <v>14</v>
      </c>
      <c r="B24" s="3" t="s">
        <v>684</v>
      </c>
      <c r="C24" s="1109">
        <v>0</v>
      </c>
      <c r="D24" s="1109">
        <v>0</v>
      </c>
      <c r="E24" s="1108">
        <v>0</v>
      </c>
      <c r="F24" s="1109">
        <v>0</v>
      </c>
      <c r="G24" s="1109">
        <v>0</v>
      </c>
      <c r="H24" s="1108">
        <v>0</v>
      </c>
      <c r="I24" s="1109">
        <v>0</v>
      </c>
      <c r="J24" s="1109">
        <v>0</v>
      </c>
      <c r="K24" s="1108">
        <v>0</v>
      </c>
      <c r="L24" s="1108">
        <v>0</v>
      </c>
      <c r="M24" s="1108">
        <v>0</v>
      </c>
      <c r="N24" s="1103">
        <v>0</v>
      </c>
    </row>
    <row r="25" spans="1:14" ht="15" customHeight="1" x14ac:dyDescent="0.35">
      <c r="A25" s="16">
        <v>15</v>
      </c>
      <c r="B25" s="3" t="s">
        <v>685</v>
      </c>
      <c r="C25" s="1108">
        <v>0</v>
      </c>
      <c r="D25" s="1108">
        <v>0</v>
      </c>
      <c r="E25" s="1108">
        <v>0</v>
      </c>
      <c r="F25" s="1108">
        <v>0</v>
      </c>
      <c r="G25" s="1108">
        <v>0</v>
      </c>
      <c r="H25" s="1108">
        <v>0</v>
      </c>
      <c r="I25" s="1109">
        <v>0</v>
      </c>
      <c r="J25" s="1108">
        <v>1</v>
      </c>
      <c r="K25" s="1108">
        <v>1</v>
      </c>
      <c r="L25" s="1108">
        <v>0</v>
      </c>
      <c r="M25" s="1108">
        <v>1</v>
      </c>
      <c r="N25" s="1103">
        <v>1</v>
      </c>
    </row>
    <row r="26" spans="1:14" ht="15" customHeight="1" x14ac:dyDescent="0.35">
      <c r="A26" s="16">
        <v>16</v>
      </c>
      <c r="B26" s="3" t="s">
        <v>711</v>
      </c>
      <c r="C26" s="1107">
        <v>5</v>
      </c>
      <c r="D26" s="1107">
        <v>9</v>
      </c>
      <c r="E26" s="1107">
        <f t="shared" ref="E26" si="5">SUM(C26:D26)</f>
        <v>14</v>
      </c>
      <c r="F26" s="1109">
        <v>0</v>
      </c>
      <c r="G26" s="1109">
        <v>0</v>
      </c>
      <c r="H26" s="1107">
        <f t="shared" ref="H26" si="6">SUM(F26:G26)</f>
        <v>0</v>
      </c>
      <c r="I26" s="1107">
        <v>2</v>
      </c>
      <c r="J26" s="1107">
        <v>4</v>
      </c>
      <c r="K26" s="1107">
        <f t="shared" ref="K26" si="7">SUM(I26:J26)</f>
        <v>6</v>
      </c>
      <c r="L26" s="1107">
        <f t="shared" ref="L26:M26" si="8">C26+F26+I26</f>
        <v>7</v>
      </c>
      <c r="M26" s="1107">
        <f t="shared" si="8"/>
        <v>13</v>
      </c>
      <c r="N26" s="1102">
        <f t="shared" ref="N26" si="9">SUM(L26:M26)</f>
        <v>20</v>
      </c>
    </row>
    <row r="27" spans="1:14" ht="15" customHeight="1" x14ac:dyDescent="0.35">
      <c r="A27" s="16">
        <v>17</v>
      </c>
      <c r="B27" s="3" t="s">
        <v>686</v>
      </c>
      <c r="C27" s="1109">
        <v>0</v>
      </c>
      <c r="D27" s="1109">
        <v>0</v>
      </c>
      <c r="E27" s="1108">
        <v>0</v>
      </c>
      <c r="F27" s="1109">
        <v>0</v>
      </c>
      <c r="G27" s="1109">
        <v>0</v>
      </c>
      <c r="H27" s="1108">
        <v>0</v>
      </c>
      <c r="I27" s="1109">
        <v>0</v>
      </c>
      <c r="J27" s="1109">
        <v>0</v>
      </c>
      <c r="K27" s="1108">
        <v>0</v>
      </c>
      <c r="L27" s="1108">
        <v>0</v>
      </c>
      <c r="M27" s="1108">
        <v>0</v>
      </c>
      <c r="N27" s="1103">
        <v>0</v>
      </c>
    </row>
    <row r="28" spans="1:14" ht="15" customHeight="1" x14ac:dyDescent="0.35">
      <c r="A28" s="16">
        <v>18</v>
      </c>
      <c r="B28" s="3" t="s">
        <v>721</v>
      </c>
      <c r="C28" s="1108">
        <v>0</v>
      </c>
      <c r="D28" s="1108">
        <v>0</v>
      </c>
      <c r="E28" s="1108">
        <v>0</v>
      </c>
      <c r="F28" s="1108">
        <v>0</v>
      </c>
      <c r="G28" s="1108">
        <v>0</v>
      </c>
      <c r="H28" s="1108">
        <v>0</v>
      </c>
      <c r="I28" s="1108">
        <v>0</v>
      </c>
      <c r="J28" s="1108">
        <v>0</v>
      </c>
      <c r="K28" s="1108">
        <v>0</v>
      </c>
      <c r="L28" s="1108">
        <v>0</v>
      </c>
      <c r="M28" s="1108">
        <v>0</v>
      </c>
      <c r="N28" s="1103">
        <v>0</v>
      </c>
    </row>
    <row r="29" spans="1:14" ht="15" customHeight="1" x14ac:dyDescent="0.35">
      <c r="A29" s="16">
        <v>19</v>
      </c>
      <c r="B29" s="3" t="s">
        <v>688</v>
      </c>
      <c r="C29" s="1108">
        <v>0</v>
      </c>
      <c r="D29" s="1108">
        <v>0</v>
      </c>
      <c r="E29" s="1108">
        <v>0</v>
      </c>
      <c r="F29" s="1108">
        <v>0</v>
      </c>
      <c r="G29" s="1108">
        <v>0</v>
      </c>
      <c r="H29" s="1108">
        <v>0</v>
      </c>
      <c r="I29" s="1108">
        <v>0</v>
      </c>
      <c r="J29" s="1108">
        <v>2</v>
      </c>
      <c r="K29" s="1108">
        <v>2</v>
      </c>
      <c r="L29" s="1108">
        <v>0</v>
      </c>
      <c r="M29" s="1108">
        <v>2</v>
      </c>
      <c r="N29" s="1103">
        <v>2</v>
      </c>
    </row>
    <row r="30" spans="1:14" ht="15" customHeight="1" x14ac:dyDescent="0.35">
      <c r="A30" s="16">
        <v>20</v>
      </c>
      <c r="B30" s="3" t="s">
        <v>689</v>
      </c>
      <c r="C30" s="1108">
        <v>0</v>
      </c>
      <c r="D30" s="1108">
        <v>0</v>
      </c>
      <c r="E30" s="1108">
        <v>0</v>
      </c>
      <c r="F30" s="1108">
        <v>0</v>
      </c>
      <c r="G30" s="1108">
        <v>0</v>
      </c>
      <c r="H30" s="1108">
        <v>0</v>
      </c>
      <c r="I30" s="1108">
        <v>0</v>
      </c>
      <c r="J30" s="1108">
        <v>0</v>
      </c>
      <c r="K30" s="1108">
        <v>0</v>
      </c>
      <c r="L30" s="1108">
        <v>0</v>
      </c>
      <c r="M30" s="1108">
        <v>0</v>
      </c>
      <c r="N30" s="1103">
        <v>0</v>
      </c>
    </row>
    <row r="31" spans="1:14" ht="15" customHeight="1" x14ac:dyDescent="0.35">
      <c r="A31" s="16">
        <v>21</v>
      </c>
      <c r="B31" s="1042" t="s">
        <v>690</v>
      </c>
      <c r="C31" s="1110">
        <v>0</v>
      </c>
      <c r="D31" s="1110">
        <v>0</v>
      </c>
      <c r="E31" s="1110">
        <v>0</v>
      </c>
      <c r="F31" s="1110">
        <v>0</v>
      </c>
      <c r="G31" s="1110">
        <v>0</v>
      </c>
      <c r="H31" s="1110">
        <v>0</v>
      </c>
      <c r="I31" s="1110">
        <v>0</v>
      </c>
      <c r="J31" s="1110">
        <v>0</v>
      </c>
      <c r="K31" s="1110">
        <v>0</v>
      </c>
      <c r="L31" s="1110">
        <v>0</v>
      </c>
      <c r="M31" s="1110">
        <v>0</v>
      </c>
      <c r="N31" s="1105">
        <v>0</v>
      </c>
    </row>
    <row r="32" spans="1:14" ht="15" customHeight="1" x14ac:dyDescent="0.35">
      <c r="A32" s="16">
        <v>22</v>
      </c>
      <c r="B32" s="3" t="s">
        <v>712</v>
      </c>
      <c r="C32" s="1108">
        <v>0</v>
      </c>
      <c r="D32" s="1108">
        <v>0</v>
      </c>
      <c r="E32" s="1108">
        <v>0</v>
      </c>
      <c r="F32" s="1108">
        <v>0</v>
      </c>
      <c r="G32" s="1108">
        <v>0</v>
      </c>
      <c r="H32" s="1108">
        <v>0</v>
      </c>
      <c r="I32" s="1108">
        <v>0</v>
      </c>
      <c r="J32" s="1108">
        <v>0</v>
      </c>
      <c r="K32" s="1108">
        <v>0</v>
      </c>
      <c r="L32" s="1108">
        <v>0</v>
      </c>
      <c r="M32" s="1108">
        <v>0</v>
      </c>
      <c r="N32" s="1103">
        <v>0</v>
      </c>
    </row>
    <row r="33" spans="1:19" ht="15" customHeight="1" x14ac:dyDescent="0.35">
      <c r="A33" s="16">
        <v>23</v>
      </c>
      <c r="B33" s="3" t="s">
        <v>692</v>
      </c>
      <c r="C33" s="1109">
        <v>0</v>
      </c>
      <c r="D33" s="1109">
        <v>0</v>
      </c>
      <c r="E33" s="1109">
        <v>0</v>
      </c>
      <c r="F33" s="1109">
        <v>0</v>
      </c>
      <c r="G33" s="1109">
        <v>0</v>
      </c>
      <c r="H33" s="1109">
        <v>0</v>
      </c>
      <c r="I33" s="1109">
        <v>0</v>
      </c>
      <c r="J33" s="1109">
        <v>0</v>
      </c>
      <c r="K33" s="1109">
        <v>0</v>
      </c>
      <c r="L33" s="1107">
        <f t="shared" ref="L33:M40" si="10">C33+F33+I33</f>
        <v>0</v>
      </c>
      <c r="M33" s="1107">
        <f t="shared" si="10"/>
        <v>0</v>
      </c>
      <c r="N33" s="1102">
        <f t="shared" si="4"/>
        <v>0</v>
      </c>
    </row>
    <row r="34" spans="1:19" ht="15" customHeight="1" x14ac:dyDescent="0.35">
      <c r="A34" s="16">
        <v>24</v>
      </c>
      <c r="B34" s="3" t="s">
        <v>693</v>
      </c>
      <c r="C34" s="1109">
        <v>2</v>
      </c>
      <c r="D34" s="1109">
        <v>16</v>
      </c>
      <c r="E34" s="1109">
        <v>18</v>
      </c>
      <c r="F34" s="1109">
        <v>0</v>
      </c>
      <c r="G34" s="1109">
        <v>0</v>
      </c>
      <c r="H34" s="1109">
        <v>0</v>
      </c>
      <c r="I34" s="1109">
        <v>8</v>
      </c>
      <c r="J34" s="1109">
        <v>23</v>
      </c>
      <c r="K34" s="1109">
        <v>31</v>
      </c>
      <c r="L34" s="1107">
        <f t="shared" si="10"/>
        <v>10</v>
      </c>
      <c r="M34" s="1107">
        <f t="shared" si="10"/>
        <v>39</v>
      </c>
      <c r="N34" s="1102">
        <f t="shared" si="4"/>
        <v>49</v>
      </c>
      <c r="S34" s="1130"/>
    </row>
    <row r="35" spans="1:19" ht="15" customHeight="1" x14ac:dyDescent="0.35">
      <c r="A35" s="16"/>
      <c r="C35" s="1109"/>
      <c r="D35" s="1109"/>
      <c r="E35" s="1109"/>
      <c r="F35" s="1109"/>
      <c r="G35" s="1109"/>
      <c r="H35" s="1109"/>
      <c r="I35" s="1109"/>
      <c r="J35" s="1109"/>
      <c r="K35" s="1109"/>
      <c r="L35" s="1107"/>
      <c r="M35" s="1107"/>
      <c r="N35" s="1102"/>
    </row>
    <row r="36" spans="1:19" ht="15" customHeight="1" x14ac:dyDescent="0.35">
      <c r="A36" s="20"/>
      <c r="C36" s="1109"/>
      <c r="D36" s="1109"/>
      <c r="E36" s="1109"/>
      <c r="F36" s="1109"/>
      <c r="G36" s="1109"/>
      <c r="H36" s="1109"/>
      <c r="I36" s="1109"/>
      <c r="J36" s="1109"/>
      <c r="K36" s="1109"/>
      <c r="L36" s="1107"/>
      <c r="M36" s="1107"/>
      <c r="N36" s="1102"/>
    </row>
    <row r="37" spans="1:19" ht="19.5" customHeight="1" x14ac:dyDescent="0.35">
      <c r="A37" s="317" t="s">
        <v>698</v>
      </c>
      <c r="B37" s="1128"/>
      <c r="C37" s="1129">
        <v>0</v>
      </c>
      <c r="D37" s="1129">
        <v>0</v>
      </c>
      <c r="E37" s="1129">
        <v>0</v>
      </c>
      <c r="F37" s="1129">
        <v>0</v>
      </c>
      <c r="G37" s="1129">
        <v>0</v>
      </c>
      <c r="H37" s="1129">
        <v>0</v>
      </c>
      <c r="I37" s="1129">
        <v>0</v>
      </c>
      <c r="J37" s="1129">
        <v>0</v>
      </c>
      <c r="K37" s="1129">
        <v>0</v>
      </c>
      <c r="L37" s="1106">
        <f t="shared" si="10"/>
        <v>0</v>
      </c>
      <c r="M37" s="1106">
        <f t="shared" si="10"/>
        <v>0</v>
      </c>
      <c r="N37" s="1101">
        <f t="shared" si="4"/>
        <v>0</v>
      </c>
    </row>
    <row r="38" spans="1:19" ht="19.5" customHeight="1" x14ac:dyDescent="0.35">
      <c r="A38" s="317" t="s">
        <v>742</v>
      </c>
      <c r="B38" s="311"/>
      <c r="C38" s="1109">
        <v>0</v>
      </c>
      <c r="D38" s="1109">
        <v>0</v>
      </c>
      <c r="E38" s="1109">
        <v>0</v>
      </c>
      <c r="F38" s="1109">
        <v>0</v>
      </c>
      <c r="G38" s="1109">
        <v>0</v>
      </c>
      <c r="H38" s="1109">
        <v>0</v>
      </c>
      <c r="I38" s="1109">
        <v>0</v>
      </c>
      <c r="J38" s="1109">
        <v>0</v>
      </c>
      <c r="K38" s="1109">
        <v>0</v>
      </c>
      <c r="L38" s="1107">
        <f t="shared" si="10"/>
        <v>0</v>
      </c>
      <c r="M38" s="1107">
        <f t="shared" si="10"/>
        <v>0</v>
      </c>
      <c r="N38" s="1102">
        <f t="shared" si="4"/>
        <v>0</v>
      </c>
    </row>
    <row r="39" spans="1:19" ht="19.5" customHeight="1" x14ac:dyDescent="0.35">
      <c r="A39" s="1528" t="s">
        <v>743</v>
      </c>
      <c r="B39" s="1127"/>
      <c r="C39" s="1126">
        <v>0</v>
      </c>
      <c r="D39" s="1126">
        <v>0</v>
      </c>
      <c r="E39" s="1126">
        <v>0</v>
      </c>
      <c r="F39" s="1126">
        <v>0</v>
      </c>
      <c r="G39" s="1126">
        <v>0</v>
      </c>
      <c r="H39" s="1126">
        <v>0</v>
      </c>
      <c r="I39" s="1126">
        <v>0</v>
      </c>
      <c r="J39" s="1126">
        <v>0</v>
      </c>
      <c r="K39" s="1126">
        <v>0</v>
      </c>
      <c r="L39" s="1111">
        <f t="shared" si="10"/>
        <v>0</v>
      </c>
      <c r="M39" s="1111">
        <f t="shared" si="10"/>
        <v>0</v>
      </c>
      <c r="N39" s="1100">
        <f t="shared" si="4"/>
        <v>0</v>
      </c>
    </row>
    <row r="40" spans="1:19" ht="20.149999999999999" customHeight="1" x14ac:dyDescent="0.35">
      <c r="A40" s="12" t="s">
        <v>713</v>
      </c>
      <c r="B40" s="248"/>
      <c r="C40" s="1124">
        <v>0</v>
      </c>
      <c r="D40" s="1124">
        <v>0</v>
      </c>
      <c r="E40" s="1124">
        <v>0</v>
      </c>
      <c r="F40" s="1124">
        <v>0</v>
      </c>
      <c r="G40" s="1124">
        <v>0</v>
      </c>
      <c r="H40" s="1124">
        <v>0</v>
      </c>
      <c r="I40" s="1124">
        <v>0</v>
      </c>
      <c r="J40" s="1124">
        <v>0</v>
      </c>
      <c r="K40" s="1124">
        <v>0</v>
      </c>
      <c r="L40" s="1131">
        <f t="shared" si="10"/>
        <v>0</v>
      </c>
      <c r="M40" s="1131">
        <f t="shared" si="10"/>
        <v>0</v>
      </c>
      <c r="N40" s="1131">
        <f>SUM(L40:M40)</f>
        <v>0</v>
      </c>
    </row>
    <row r="42" spans="1:19" s="27" customFormat="1" ht="12.5" x14ac:dyDescent="0.35">
      <c r="A42" s="413" t="s">
        <v>602</v>
      </c>
    </row>
    <row r="43" spans="1:19" s="27" customFormat="1" ht="12.5" x14ac:dyDescent="0.35">
      <c r="A43" s="413" t="s">
        <v>744</v>
      </c>
    </row>
  </sheetData>
  <sheetProtection algorithmName="SHA-512" hashValue="RSd0MCqFuF0AePbV/eBPnP6KIWYirsa2/bVxg53KSWM2ClgdrjcyWVLgfm+6Dme1CT7apWcr274HHHZGr/wq9w==" saltValue="QBmZ4cc1cP1lNGAqDeuhxQ==" spinCount="100000" sheet="1" objects="1" scenarios="1" sort="0" autoFilter="0" pivotTables="0"/>
  <mergeCells count="9">
    <mergeCell ref="A4:N4"/>
    <mergeCell ref="A5:N5"/>
    <mergeCell ref="A7:A9"/>
    <mergeCell ref="B7:B9"/>
    <mergeCell ref="C7:K7"/>
    <mergeCell ref="L7:N8"/>
    <mergeCell ref="C8:E8"/>
    <mergeCell ref="F8:H8"/>
    <mergeCell ref="I8:K8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4"/>
  <sheetViews>
    <sheetView topLeftCell="A10" zoomScale="60" zoomScaleNormal="60" workbookViewId="0">
      <selection activeCell="D27" sqref="D27"/>
    </sheetView>
  </sheetViews>
  <sheetFormatPr defaultColWidth="9.1796875" defaultRowHeight="15.5" x14ac:dyDescent="0.35"/>
  <cols>
    <col min="1" max="1" width="4.453125" style="3" customWidth="1"/>
    <col min="2" max="3" width="21.81640625" style="3" customWidth="1"/>
    <col min="4" max="4" width="14" style="3" customWidth="1"/>
    <col min="5" max="5" width="15.26953125" style="3" customWidth="1"/>
    <col min="6" max="8" width="15.1796875" style="3" customWidth="1"/>
    <col min="9" max="9" width="16.453125" style="3" customWidth="1"/>
    <col min="10" max="10" width="19.453125" style="3" bestFit="1" customWidth="1"/>
    <col min="11" max="11" width="19" style="3" bestFit="1" customWidth="1"/>
    <col min="12" max="257" width="9.1796875" style="3"/>
    <col min="258" max="258" width="4.453125" style="3" customWidth="1"/>
    <col min="259" max="259" width="21.81640625" style="3" customWidth="1"/>
    <col min="260" max="260" width="14" style="3" customWidth="1"/>
    <col min="261" max="261" width="15.26953125" style="3" customWidth="1"/>
    <col min="262" max="264" width="15.1796875" style="3" customWidth="1"/>
    <col min="265" max="265" width="16.453125" style="3" customWidth="1"/>
    <col min="266" max="266" width="16" style="3" customWidth="1"/>
    <col min="267" max="267" width="15.26953125" style="3" customWidth="1"/>
    <col min="268" max="513" width="9.1796875" style="3"/>
    <col min="514" max="514" width="4.453125" style="3" customWidth="1"/>
    <col min="515" max="515" width="21.81640625" style="3" customWidth="1"/>
    <col min="516" max="516" width="14" style="3" customWidth="1"/>
    <col min="517" max="517" width="15.26953125" style="3" customWidth="1"/>
    <col min="518" max="520" width="15.1796875" style="3" customWidth="1"/>
    <col min="521" max="521" width="16.453125" style="3" customWidth="1"/>
    <col min="522" max="522" width="16" style="3" customWidth="1"/>
    <col min="523" max="523" width="15.26953125" style="3" customWidth="1"/>
    <col min="524" max="769" width="9.1796875" style="3"/>
    <col min="770" max="770" width="4.453125" style="3" customWidth="1"/>
    <col min="771" max="771" width="21.81640625" style="3" customWidth="1"/>
    <col min="772" max="772" width="14" style="3" customWidth="1"/>
    <col min="773" max="773" width="15.26953125" style="3" customWidth="1"/>
    <col min="774" max="776" width="15.1796875" style="3" customWidth="1"/>
    <col min="777" max="777" width="16.453125" style="3" customWidth="1"/>
    <col min="778" max="778" width="16" style="3" customWidth="1"/>
    <col min="779" max="779" width="15.26953125" style="3" customWidth="1"/>
    <col min="780" max="1025" width="9.1796875" style="3"/>
    <col min="1026" max="1026" width="4.453125" style="3" customWidth="1"/>
    <col min="1027" max="1027" width="21.81640625" style="3" customWidth="1"/>
    <col min="1028" max="1028" width="14" style="3" customWidth="1"/>
    <col min="1029" max="1029" width="15.26953125" style="3" customWidth="1"/>
    <col min="1030" max="1032" width="15.1796875" style="3" customWidth="1"/>
    <col min="1033" max="1033" width="16.453125" style="3" customWidth="1"/>
    <col min="1034" max="1034" width="16" style="3" customWidth="1"/>
    <col min="1035" max="1035" width="15.26953125" style="3" customWidth="1"/>
    <col min="1036" max="1281" width="9.1796875" style="3"/>
    <col min="1282" max="1282" width="4.453125" style="3" customWidth="1"/>
    <col min="1283" max="1283" width="21.81640625" style="3" customWidth="1"/>
    <col min="1284" max="1284" width="14" style="3" customWidth="1"/>
    <col min="1285" max="1285" width="15.26953125" style="3" customWidth="1"/>
    <col min="1286" max="1288" width="15.1796875" style="3" customWidth="1"/>
    <col min="1289" max="1289" width="16.453125" style="3" customWidth="1"/>
    <col min="1290" max="1290" width="16" style="3" customWidth="1"/>
    <col min="1291" max="1291" width="15.26953125" style="3" customWidth="1"/>
    <col min="1292" max="1537" width="9.1796875" style="3"/>
    <col min="1538" max="1538" width="4.453125" style="3" customWidth="1"/>
    <col min="1539" max="1539" width="21.81640625" style="3" customWidth="1"/>
    <col min="1540" max="1540" width="14" style="3" customWidth="1"/>
    <col min="1541" max="1541" width="15.26953125" style="3" customWidth="1"/>
    <col min="1542" max="1544" width="15.1796875" style="3" customWidth="1"/>
    <col min="1545" max="1545" width="16.453125" style="3" customWidth="1"/>
    <col min="1546" max="1546" width="16" style="3" customWidth="1"/>
    <col min="1547" max="1547" width="15.26953125" style="3" customWidth="1"/>
    <col min="1548" max="1793" width="9.1796875" style="3"/>
    <col min="1794" max="1794" width="4.453125" style="3" customWidth="1"/>
    <col min="1795" max="1795" width="21.81640625" style="3" customWidth="1"/>
    <col min="1796" max="1796" width="14" style="3" customWidth="1"/>
    <col min="1797" max="1797" width="15.26953125" style="3" customWidth="1"/>
    <col min="1798" max="1800" width="15.1796875" style="3" customWidth="1"/>
    <col min="1801" max="1801" width="16.453125" style="3" customWidth="1"/>
    <col min="1802" max="1802" width="16" style="3" customWidth="1"/>
    <col min="1803" max="1803" width="15.26953125" style="3" customWidth="1"/>
    <col min="1804" max="2049" width="9.1796875" style="3"/>
    <col min="2050" max="2050" width="4.453125" style="3" customWidth="1"/>
    <col min="2051" max="2051" width="21.81640625" style="3" customWidth="1"/>
    <col min="2052" max="2052" width="14" style="3" customWidth="1"/>
    <col min="2053" max="2053" width="15.26953125" style="3" customWidth="1"/>
    <col min="2054" max="2056" width="15.1796875" style="3" customWidth="1"/>
    <col min="2057" max="2057" width="16.453125" style="3" customWidth="1"/>
    <col min="2058" max="2058" width="16" style="3" customWidth="1"/>
    <col min="2059" max="2059" width="15.26953125" style="3" customWidth="1"/>
    <col min="2060" max="2305" width="9.1796875" style="3"/>
    <col min="2306" max="2306" width="4.453125" style="3" customWidth="1"/>
    <col min="2307" max="2307" width="21.81640625" style="3" customWidth="1"/>
    <col min="2308" max="2308" width="14" style="3" customWidth="1"/>
    <col min="2309" max="2309" width="15.26953125" style="3" customWidth="1"/>
    <col min="2310" max="2312" width="15.1796875" style="3" customWidth="1"/>
    <col min="2313" max="2313" width="16.453125" style="3" customWidth="1"/>
    <col min="2314" max="2314" width="16" style="3" customWidth="1"/>
    <col min="2315" max="2315" width="15.26953125" style="3" customWidth="1"/>
    <col min="2316" max="2561" width="9.1796875" style="3"/>
    <col min="2562" max="2562" width="4.453125" style="3" customWidth="1"/>
    <col min="2563" max="2563" width="21.81640625" style="3" customWidth="1"/>
    <col min="2564" max="2564" width="14" style="3" customWidth="1"/>
    <col min="2565" max="2565" width="15.26953125" style="3" customWidth="1"/>
    <col min="2566" max="2568" width="15.1796875" style="3" customWidth="1"/>
    <col min="2569" max="2569" width="16.453125" style="3" customWidth="1"/>
    <col min="2570" max="2570" width="16" style="3" customWidth="1"/>
    <col min="2571" max="2571" width="15.26953125" style="3" customWidth="1"/>
    <col min="2572" max="2817" width="9.1796875" style="3"/>
    <col min="2818" max="2818" width="4.453125" style="3" customWidth="1"/>
    <col min="2819" max="2819" width="21.81640625" style="3" customWidth="1"/>
    <col min="2820" max="2820" width="14" style="3" customWidth="1"/>
    <col min="2821" max="2821" width="15.26953125" style="3" customWidth="1"/>
    <col min="2822" max="2824" width="15.1796875" style="3" customWidth="1"/>
    <col min="2825" max="2825" width="16.453125" style="3" customWidth="1"/>
    <col min="2826" max="2826" width="16" style="3" customWidth="1"/>
    <col min="2827" max="2827" width="15.26953125" style="3" customWidth="1"/>
    <col min="2828" max="3073" width="9.1796875" style="3"/>
    <col min="3074" max="3074" width="4.453125" style="3" customWidth="1"/>
    <col min="3075" max="3075" width="21.81640625" style="3" customWidth="1"/>
    <col min="3076" max="3076" width="14" style="3" customWidth="1"/>
    <col min="3077" max="3077" width="15.26953125" style="3" customWidth="1"/>
    <col min="3078" max="3080" width="15.1796875" style="3" customWidth="1"/>
    <col min="3081" max="3081" width="16.453125" style="3" customWidth="1"/>
    <col min="3082" max="3082" width="16" style="3" customWidth="1"/>
    <col min="3083" max="3083" width="15.26953125" style="3" customWidth="1"/>
    <col min="3084" max="3329" width="9.1796875" style="3"/>
    <col min="3330" max="3330" width="4.453125" style="3" customWidth="1"/>
    <col min="3331" max="3331" width="21.81640625" style="3" customWidth="1"/>
    <col min="3332" max="3332" width="14" style="3" customWidth="1"/>
    <col min="3333" max="3333" width="15.26953125" style="3" customWidth="1"/>
    <col min="3334" max="3336" width="15.1796875" style="3" customWidth="1"/>
    <col min="3337" max="3337" width="16.453125" style="3" customWidth="1"/>
    <col min="3338" max="3338" width="16" style="3" customWidth="1"/>
    <col min="3339" max="3339" width="15.26953125" style="3" customWidth="1"/>
    <col min="3340" max="3585" width="9.1796875" style="3"/>
    <col min="3586" max="3586" width="4.453125" style="3" customWidth="1"/>
    <col min="3587" max="3587" width="21.81640625" style="3" customWidth="1"/>
    <col min="3588" max="3588" width="14" style="3" customWidth="1"/>
    <col min="3589" max="3589" width="15.26953125" style="3" customWidth="1"/>
    <col min="3590" max="3592" width="15.1796875" style="3" customWidth="1"/>
    <col min="3593" max="3593" width="16.453125" style="3" customWidth="1"/>
    <col min="3594" max="3594" width="16" style="3" customWidth="1"/>
    <col min="3595" max="3595" width="15.26953125" style="3" customWidth="1"/>
    <col min="3596" max="3841" width="9.1796875" style="3"/>
    <col min="3842" max="3842" width="4.453125" style="3" customWidth="1"/>
    <col min="3843" max="3843" width="21.81640625" style="3" customWidth="1"/>
    <col min="3844" max="3844" width="14" style="3" customWidth="1"/>
    <col min="3845" max="3845" width="15.26953125" style="3" customWidth="1"/>
    <col min="3846" max="3848" width="15.1796875" style="3" customWidth="1"/>
    <col min="3849" max="3849" width="16.453125" style="3" customWidth="1"/>
    <col min="3850" max="3850" width="16" style="3" customWidth="1"/>
    <col min="3851" max="3851" width="15.26953125" style="3" customWidth="1"/>
    <col min="3852" max="4097" width="9.1796875" style="3"/>
    <col min="4098" max="4098" width="4.453125" style="3" customWidth="1"/>
    <col min="4099" max="4099" width="21.81640625" style="3" customWidth="1"/>
    <col min="4100" max="4100" width="14" style="3" customWidth="1"/>
    <col min="4101" max="4101" width="15.26953125" style="3" customWidth="1"/>
    <col min="4102" max="4104" width="15.1796875" style="3" customWidth="1"/>
    <col min="4105" max="4105" width="16.453125" style="3" customWidth="1"/>
    <col min="4106" max="4106" width="16" style="3" customWidth="1"/>
    <col min="4107" max="4107" width="15.26953125" style="3" customWidth="1"/>
    <col min="4108" max="4353" width="9.1796875" style="3"/>
    <col min="4354" max="4354" width="4.453125" style="3" customWidth="1"/>
    <col min="4355" max="4355" width="21.81640625" style="3" customWidth="1"/>
    <col min="4356" max="4356" width="14" style="3" customWidth="1"/>
    <col min="4357" max="4357" width="15.26953125" style="3" customWidth="1"/>
    <col min="4358" max="4360" width="15.1796875" style="3" customWidth="1"/>
    <col min="4361" max="4361" width="16.453125" style="3" customWidth="1"/>
    <col min="4362" max="4362" width="16" style="3" customWidth="1"/>
    <col min="4363" max="4363" width="15.26953125" style="3" customWidth="1"/>
    <col min="4364" max="4609" width="9.1796875" style="3"/>
    <col min="4610" max="4610" width="4.453125" style="3" customWidth="1"/>
    <col min="4611" max="4611" width="21.81640625" style="3" customWidth="1"/>
    <col min="4612" max="4612" width="14" style="3" customWidth="1"/>
    <col min="4613" max="4613" width="15.26953125" style="3" customWidth="1"/>
    <col min="4614" max="4616" width="15.1796875" style="3" customWidth="1"/>
    <col min="4617" max="4617" width="16.453125" style="3" customWidth="1"/>
    <col min="4618" max="4618" width="16" style="3" customWidth="1"/>
    <col min="4619" max="4619" width="15.26953125" style="3" customWidth="1"/>
    <col min="4620" max="4865" width="9.1796875" style="3"/>
    <col min="4866" max="4866" width="4.453125" style="3" customWidth="1"/>
    <col min="4867" max="4867" width="21.81640625" style="3" customWidth="1"/>
    <col min="4868" max="4868" width="14" style="3" customWidth="1"/>
    <col min="4869" max="4869" width="15.26953125" style="3" customWidth="1"/>
    <col min="4870" max="4872" width="15.1796875" style="3" customWidth="1"/>
    <col min="4873" max="4873" width="16.453125" style="3" customWidth="1"/>
    <col min="4874" max="4874" width="16" style="3" customWidth="1"/>
    <col min="4875" max="4875" width="15.26953125" style="3" customWidth="1"/>
    <col min="4876" max="5121" width="9.1796875" style="3"/>
    <col min="5122" max="5122" width="4.453125" style="3" customWidth="1"/>
    <col min="5123" max="5123" width="21.81640625" style="3" customWidth="1"/>
    <col min="5124" max="5124" width="14" style="3" customWidth="1"/>
    <col min="5125" max="5125" width="15.26953125" style="3" customWidth="1"/>
    <col min="5126" max="5128" width="15.1796875" style="3" customWidth="1"/>
    <col min="5129" max="5129" width="16.453125" style="3" customWidth="1"/>
    <col min="5130" max="5130" width="16" style="3" customWidth="1"/>
    <col min="5131" max="5131" width="15.26953125" style="3" customWidth="1"/>
    <col min="5132" max="5377" width="9.1796875" style="3"/>
    <col min="5378" max="5378" width="4.453125" style="3" customWidth="1"/>
    <col min="5379" max="5379" width="21.81640625" style="3" customWidth="1"/>
    <col min="5380" max="5380" width="14" style="3" customWidth="1"/>
    <col min="5381" max="5381" width="15.26953125" style="3" customWidth="1"/>
    <col min="5382" max="5384" width="15.1796875" style="3" customWidth="1"/>
    <col min="5385" max="5385" width="16.453125" style="3" customWidth="1"/>
    <col min="5386" max="5386" width="16" style="3" customWidth="1"/>
    <col min="5387" max="5387" width="15.26953125" style="3" customWidth="1"/>
    <col min="5388" max="5633" width="9.1796875" style="3"/>
    <col min="5634" max="5634" width="4.453125" style="3" customWidth="1"/>
    <col min="5635" max="5635" width="21.81640625" style="3" customWidth="1"/>
    <col min="5636" max="5636" width="14" style="3" customWidth="1"/>
    <col min="5637" max="5637" width="15.26953125" style="3" customWidth="1"/>
    <col min="5638" max="5640" width="15.1796875" style="3" customWidth="1"/>
    <col min="5641" max="5641" width="16.453125" style="3" customWidth="1"/>
    <col min="5642" max="5642" width="16" style="3" customWidth="1"/>
    <col min="5643" max="5643" width="15.26953125" style="3" customWidth="1"/>
    <col min="5644" max="5889" width="9.1796875" style="3"/>
    <col min="5890" max="5890" width="4.453125" style="3" customWidth="1"/>
    <col min="5891" max="5891" width="21.81640625" style="3" customWidth="1"/>
    <col min="5892" max="5892" width="14" style="3" customWidth="1"/>
    <col min="5893" max="5893" width="15.26953125" style="3" customWidth="1"/>
    <col min="5894" max="5896" width="15.1796875" style="3" customWidth="1"/>
    <col min="5897" max="5897" width="16.453125" style="3" customWidth="1"/>
    <col min="5898" max="5898" width="16" style="3" customWidth="1"/>
    <col min="5899" max="5899" width="15.26953125" style="3" customWidth="1"/>
    <col min="5900" max="6145" width="9.1796875" style="3"/>
    <col min="6146" max="6146" width="4.453125" style="3" customWidth="1"/>
    <col min="6147" max="6147" width="21.81640625" style="3" customWidth="1"/>
    <col min="6148" max="6148" width="14" style="3" customWidth="1"/>
    <col min="6149" max="6149" width="15.26953125" style="3" customWidth="1"/>
    <col min="6150" max="6152" width="15.1796875" style="3" customWidth="1"/>
    <col min="6153" max="6153" width="16.453125" style="3" customWidth="1"/>
    <col min="6154" max="6154" width="16" style="3" customWidth="1"/>
    <col min="6155" max="6155" width="15.26953125" style="3" customWidth="1"/>
    <col min="6156" max="6401" width="9.1796875" style="3"/>
    <col min="6402" max="6402" width="4.453125" style="3" customWidth="1"/>
    <col min="6403" max="6403" width="21.81640625" style="3" customWidth="1"/>
    <col min="6404" max="6404" width="14" style="3" customWidth="1"/>
    <col min="6405" max="6405" width="15.26953125" style="3" customWidth="1"/>
    <col min="6406" max="6408" width="15.1796875" style="3" customWidth="1"/>
    <col min="6409" max="6409" width="16.453125" style="3" customWidth="1"/>
    <col min="6410" max="6410" width="16" style="3" customWidth="1"/>
    <col min="6411" max="6411" width="15.26953125" style="3" customWidth="1"/>
    <col min="6412" max="6657" width="9.1796875" style="3"/>
    <col min="6658" max="6658" width="4.453125" style="3" customWidth="1"/>
    <col min="6659" max="6659" width="21.81640625" style="3" customWidth="1"/>
    <col min="6660" max="6660" width="14" style="3" customWidth="1"/>
    <col min="6661" max="6661" width="15.26953125" style="3" customWidth="1"/>
    <col min="6662" max="6664" width="15.1796875" style="3" customWidth="1"/>
    <col min="6665" max="6665" width="16.453125" style="3" customWidth="1"/>
    <col min="6666" max="6666" width="16" style="3" customWidth="1"/>
    <col min="6667" max="6667" width="15.26953125" style="3" customWidth="1"/>
    <col min="6668" max="6913" width="9.1796875" style="3"/>
    <col min="6914" max="6914" width="4.453125" style="3" customWidth="1"/>
    <col min="6915" max="6915" width="21.81640625" style="3" customWidth="1"/>
    <col min="6916" max="6916" width="14" style="3" customWidth="1"/>
    <col min="6917" max="6917" width="15.26953125" style="3" customWidth="1"/>
    <col min="6918" max="6920" width="15.1796875" style="3" customWidth="1"/>
    <col min="6921" max="6921" width="16.453125" style="3" customWidth="1"/>
    <col min="6922" max="6922" width="16" style="3" customWidth="1"/>
    <col min="6923" max="6923" width="15.26953125" style="3" customWidth="1"/>
    <col min="6924" max="7169" width="9.1796875" style="3"/>
    <col min="7170" max="7170" width="4.453125" style="3" customWidth="1"/>
    <col min="7171" max="7171" width="21.81640625" style="3" customWidth="1"/>
    <col min="7172" max="7172" width="14" style="3" customWidth="1"/>
    <col min="7173" max="7173" width="15.26953125" style="3" customWidth="1"/>
    <col min="7174" max="7176" width="15.1796875" style="3" customWidth="1"/>
    <col min="7177" max="7177" width="16.453125" style="3" customWidth="1"/>
    <col min="7178" max="7178" width="16" style="3" customWidth="1"/>
    <col min="7179" max="7179" width="15.26953125" style="3" customWidth="1"/>
    <col min="7180" max="7425" width="9.1796875" style="3"/>
    <col min="7426" max="7426" width="4.453125" style="3" customWidth="1"/>
    <col min="7427" max="7427" width="21.81640625" style="3" customWidth="1"/>
    <col min="7428" max="7428" width="14" style="3" customWidth="1"/>
    <col min="7429" max="7429" width="15.26953125" style="3" customWidth="1"/>
    <col min="7430" max="7432" width="15.1796875" style="3" customWidth="1"/>
    <col min="7433" max="7433" width="16.453125" style="3" customWidth="1"/>
    <col min="7434" max="7434" width="16" style="3" customWidth="1"/>
    <col min="7435" max="7435" width="15.26953125" style="3" customWidth="1"/>
    <col min="7436" max="7681" width="9.1796875" style="3"/>
    <col min="7682" max="7682" width="4.453125" style="3" customWidth="1"/>
    <col min="7683" max="7683" width="21.81640625" style="3" customWidth="1"/>
    <col min="7684" max="7684" width="14" style="3" customWidth="1"/>
    <col min="7685" max="7685" width="15.26953125" style="3" customWidth="1"/>
    <col min="7686" max="7688" width="15.1796875" style="3" customWidth="1"/>
    <col min="7689" max="7689" width="16.453125" style="3" customWidth="1"/>
    <col min="7690" max="7690" width="16" style="3" customWidth="1"/>
    <col min="7691" max="7691" width="15.26953125" style="3" customWidth="1"/>
    <col min="7692" max="7937" width="9.1796875" style="3"/>
    <col min="7938" max="7938" width="4.453125" style="3" customWidth="1"/>
    <col min="7939" max="7939" width="21.81640625" style="3" customWidth="1"/>
    <col min="7940" max="7940" width="14" style="3" customWidth="1"/>
    <col min="7941" max="7941" width="15.26953125" style="3" customWidth="1"/>
    <col min="7942" max="7944" width="15.1796875" style="3" customWidth="1"/>
    <col min="7945" max="7945" width="16.453125" style="3" customWidth="1"/>
    <col min="7946" max="7946" width="16" style="3" customWidth="1"/>
    <col min="7947" max="7947" width="15.26953125" style="3" customWidth="1"/>
    <col min="7948" max="8193" width="9.1796875" style="3"/>
    <col min="8194" max="8194" width="4.453125" style="3" customWidth="1"/>
    <col min="8195" max="8195" width="21.81640625" style="3" customWidth="1"/>
    <col min="8196" max="8196" width="14" style="3" customWidth="1"/>
    <col min="8197" max="8197" width="15.26953125" style="3" customWidth="1"/>
    <col min="8198" max="8200" width="15.1796875" style="3" customWidth="1"/>
    <col min="8201" max="8201" width="16.453125" style="3" customWidth="1"/>
    <col min="8202" max="8202" width="16" style="3" customWidth="1"/>
    <col min="8203" max="8203" width="15.26953125" style="3" customWidth="1"/>
    <col min="8204" max="8449" width="9.1796875" style="3"/>
    <col min="8450" max="8450" width="4.453125" style="3" customWidth="1"/>
    <col min="8451" max="8451" width="21.81640625" style="3" customWidth="1"/>
    <col min="8452" max="8452" width="14" style="3" customWidth="1"/>
    <col min="8453" max="8453" width="15.26953125" style="3" customWidth="1"/>
    <col min="8454" max="8456" width="15.1796875" style="3" customWidth="1"/>
    <col min="8457" max="8457" width="16.453125" style="3" customWidth="1"/>
    <col min="8458" max="8458" width="16" style="3" customWidth="1"/>
    <col min="8459" max="8459" width="15.26953125" style="3" customWidth="1"/>
    <col min="8460" max="8705" width="9.1796875" style="3"/>
    <col min="8706" max="8706" width="4.453125" style="3" customWidth="1"/>
    <col min="8707" max="8707" width="21.81640625" style="3" customWidth="1"/>
    <col min="8708" max="8708" width="14" style="3" customWidth="1"/>
    <col min="8709" max="8709" width="15.26953125" style="3" customWidth="1"/>
    <col min="8710" max="8712" width="15.1796875" style="3" customWidth="1"/>
    <col min="8713" max="8713" width="16.453125" style="3" customWidth="1"/>
    <col min="8714" max="8714" width="16" style="3" customWidth="1"/>
    <col min="8715" max="8715" width="15.26953125" style="3" customWidth="1"/>
    <col min="8716" max="8961" width="9.1796875" style="3"/>
    <col min="8962" max="8962" width="4.453125" style="3" customWidth="1"/>
    <col min="8963" max="8963" width="21.81640625" style="3" customWidth="1"/>
    <col min="8964" max="8964" width="14" style="3" customWidth="1"/>
    <col min="8965" max="8965" width="15.26953125" style="3" customWidth="1"/>
    <col min="8966" max="8968" width="15.1796875" style="3" customWidth="1"/>
    <col min="8969" max="8969" width="16.453125" style="3" customWidth="1"/>
    <col min="8970" max="8970" width="16" style="3" customWidth="1"/>
    <col min="8971" max="8971" width="15.26953125" style="3" customWidth="1"/>
    <col min="8972" max="9217" width="9.1796875" style="3"/>
    <col min="9218" max="9218" width="4.453125" style="3" customWidth="1"/>
    <col min="9219" max="9219" width="21.81640625" style="3" customWidth="1"/>
    <col min="9220" max="9220" width="14" style="3" customWidth="1"/>
    <col min="9221" max="9221" width="15.26953125" style="3" customWidth="1"/>
    <col min="9222" max="9224" width="15.1796875" style="3" customWidth="1"/>
    <col min="9225" max="9225" width="16.453125" style="3" customWidth="1"/>
    <col min="9226" max="9226" width="16" style="3" customWidth="1"/>
    <col min="9227" max="9227" width="15.26953125" style="3" customWidth="1"/>
    <col min="9228" max="9473" width="9.1796875" style="3"/>
    <col min="9474" max="9474" width="4.453125" style="3" customWidth="1"/>
    <col min="9475" max="9475" width="21.81640625" style="3" customWidth="1"/>
    <col min="9476" max="9476" width="14" style="3" customWidth="1"/>
    <col min="9477" max="9477" width="15.26953125" style="3" customWidth="1"/>
    <col min="9478" max="9480" width="15.1796875" style="3" customWidth="1"/>
    <col min="9481" max="9481" width="16.453125" style="3" customWidth="1"/>
    <col min="9482" max="9482" width="16" style="3" customWidth="1"/>
    <col min="9483" max="9483" width="15.26953125" style="3" customWidth="1"/>
    <col min="9484" max="9729" width="9.1796875" style="3"/>
    <col min="9730" max="9730" width="4.453125" style="3" customWidth="1"/>
    <col min="9731" max="9731" width="21.81640625" style="3" customWidth="1"/>
    <col min="9732" max="9732" width="14" style="3" customWidth="1"/>
    <col min="9733" max="9733" width="15.26953125" style="3" customWidth="1"/>
    <col min="9734" max="9736" width="15.1796875" style="3" customWidth="1"/>
    <col min="9737" max="9737" width="16.453125" style="3" customWidth="1"/>
    <col min="9738" max="9738" width="16" style="3" customWidth="1"/>
    <col min="9739" max="9739" width="15.26953125" style="3" customWidth="1"/>
    <col min="9740" max="9985" width="9.1796875" style="3"/>
    <col min="9986" max="9986" width="4.453125" style="3" customWidth="1"/>
    <col min="9987" max="9987" width="21.81640625" style="3" customWidth="1"/>
    <col min="9988" max="9988" width="14" style="3" customWidth="1"/>
    <col min="9989" max="9989" width="15.26953125" style="3" customWidth="1"/>
    <col min="9990" max="9992" width="15.1796875" style="3" customWidth="1"/>
    <col min="9993" max="9993" width="16.453125" style="3" customWidth="1"/>
    <col min="9994" max="9994" width="16" style="3" customWidth="1"/>
    <col min="9995" max="9995" width="15.26953125" style="3" customWidth="1"/>
    <col min="9996" max="10241" width="9.1796875" style="3"/>
    <col min="10242" max="10242" width="4.453125" style="3" customWidth="1"/>
    <col min="10243" max="10243" width="21.81640625" style="3" customWidth="1"/>
    <col min="10244" max="10244" width="14" style="3" customWidth="1"/>
    <col min="10245" max="10245" width="15.26953125" style="3" customWidth="1"/>
    <col min="10246" max="10248" width="15.1796875" style="3" customWidth="1"/>
    <col min="10249" max="10249" width="16.453125" style="3" customWidth="1"/>
    <col min="10250" max="10250" width="16" style="3" customWidth="1"/>
    <col min="10251" max="10251" width="15.26953125" style="3" customWidth="1"/>
    <col min="10252" max="10497" width="9.1796875" style="3"/>
    <col min="10498" max="10498" width="4.453125" style="3" customWidth="1"/>
    <col min="10499" max="10499" width="21.81640625" style="3" customWidth="1"/>
    <col min="10500" max="10500" width="14" style="3" customWidth="1"/>
    <col min="10501" max="10501" width="15.26953125" style="3" customWidth="1"/>
    <col min="10502" max="10504" width="15.1796875" style="3" customWidth="1"/>
    <col min="10505" max="10505" width="16.453125" style="3" customWidth="1"/>
    <col min="10506" max="10506" width="16" style="3" customWidth="1"/>
    <col min="10507" max="10507" width="15.26953125" style="3" customWidth="1"/>
    <col min="10508" max="10753" width="9.1796875" style="3"/>
    <col min="10754" max="10754" width="4.453125" style="3" customWidth="1"/>
    <col min="10755" max="10755" width="21.81640625" style="3" customWidth="1"/>
    <col min="10756" max="10756" width="14" style="3" customWidth="1"/>
    <col min="10757" max="10757" width="15.26953125" style="3" customWidth="1"/>
    <col min="10758" max="10760" width="15.1796875" style="3" customWidth="1"/>
    <col min="10761" max="10761" width="16.453125" style="3" customWidth="1"/>
    <col min="10762" max="10762" width="16" style="3" customWidth="1"/>
    <col min="10763" max="10763" width="15.26953125" style="3" customWidth="1"/>
    <col min="10764" max="11009" width="9.1796875" style="3"/>
    <col min="11010" max="11010" width="4.453125" style="3" customWidth="1"/>
    <col min="11011" max="11011" width="21.81640625" style="3" customWidth="1"/>
    <col min="11012" max="11012" width="14" style="3" customWidth="1"/>
    <col min="11013" max="11013" width="15.26953125" style="3" customWidth="1"/>
    <col min="11014" max="11016" width="15.1796875" style="3" customWidth="1"/>
    <col min="11017" max="11017" width="16.453125" style="3" customWidth="1"/>
    <col min="11018" max="11018" width="16" style="3" customWidth="1"/>
    <col min="11019" max="11019" width="15.26953125" style="3" customWidth="1"/>
    <col min="11020" max="11265" width="9.1796875" style="3"/>
    <col min="11266" max="11266" width="4.453125" style="3" customWidth="1"/>
    <col min="11267" max="11267" width="21.81640625" style="3" customWidth="1"/>
    <col min="11268" max="11268" width="14" style="3" customWidth="1"/>
    <col min="11269" max="11269" width="15.26953125" style="3" customWidth="1"/>
    <col min="11270" max="11272" width="15.1796875" style="3" customWidth="1"/>
    <col min="11273" max="11273" width="16.453125" style="3" customWidth="1"/>
    <col min="11274" max="11274" width="16" style="3" customWidth="1"/>
    <col min="11275" max="11275" width="15.26953125" style="3" customWidth="1"/>
    <col min="11276" max="11521" width="9.1796875" style="3"/>
    <col min="11522" max="11522" width="4.453125" style="3" customWidth="1"/>
    <col min="11523" max="11523" width="21.81640625" style="3" customWidth="1"/>
    <col min="11524" max="11524" width="14" style="3" customWidth="1"/>
    <col min="11525" max="11525" width="15.26953125" style="3" customWidth="1"/>
    <col min="11526" max="11528" width="15.1796875" style="3" customWidth="1"/>
    <col min="11529" max="11529" width="16.453125" style="3" customWidth="1"/>
    <col min="11530" max="11530" width="16" style="3" customWidth="1"/>
    <col min="11531" max="11531" width="15.26953125" style="3" customWidth="1"/>
    <col min="11532" max="11777" width="9.1796875" style="3"/>
    <col min="11778" max="11778" width="4.453125" style="3" customWidth="1"/>
    <col min="11779" max="11779" width="21.81640625" style="3" customWidth="1"/>
    <col min="11780" max="11780" width="14" style="3" customWidth="1"/>
    <col min="11781" max="11781" width="15.26953125" style="3" customWidth="1"/>
    <col min="11782" max="11784" width="15.1796875" style="3" customWidth="1"/>
    <col min="11785" max="11785" width="16.453125" style="3" customWidth="1"/>
    <col min="11786" max="11786" width="16" style="3" customWidth="1"/>
    <col min="11787" max="11787" width="15.26953125" style="3" customWidth="1"/>
    <col min="11788" max="12033" width="9.1796875" style="3"/>
    <col min="12034" max="12034" width="4.453125" style="3" customWidth="1"/>
    <col min="12035" max="12035" width="21.81640625" style="3" customWidth="1"/>
    <col min="12036" max="12036" width="14" style="3" customWidth="1"/>
    <col min="12037" max="12037" width="15.26953125" style="3" customWidth="1"/>
    <col min="12038" max="12040" width="15.1796875" style="3" customWidth="1"/>
    <col min="12041" max="12041" width="16.453125" style="3" customWidth="1"/>
    <col min="12042" max="12042" width="16" style="3" customWidth="1"/>
    <col min="12043" max="12043" width="15.26953125" style="3" customWidth="1"/>
    <col min="12044" max="12289" width="9.1796875" style="3"/>
    <col min="12290" max="12290" width="4.453125" style="3" customWidth="1"/>
    <col min="12291" max="12291" width="21.81640625" style="3" customWidth="1"/>
    <col min="12292" max="12292" width="14" style="3" customWidth="1"/>
    <col min="12293" max="12293" width="15.26953125" style="3" customWidth="1"/>
    <col min="12294" max="12296" width="15.1796875" style="3" customWidth="1"/>
    <col min="12297" max="12297" width="16.453125" style="3" customWidth="1"/>
    <col min="12298" max="12298" width="16" style="3" customWidth="1"/>
    <col min="12299" max="12299" width="15.26953125" style="3" customWidth="1"/>
    <col min="12300" max="12545" width="9.1796875" style="3"/>
    <col min="12546" max="12546" width="4.453125" style="3" customWidth="1"/>
    <col min="12547" max="12547" width="21.81640625" style="3" customWidth="1"/>
    <col min="12548" max="12548" width="14" style="3" customWidth="1"/>
    <col min="12549" max="12549" width="15.26953125" style="3" customWidth="1"/>
    <col min="12550" max="12552" width="15.1796875" style="3" customWidth="1"/>
    <col min="12553" max="12553" width="16.453125" style="3" customWidth="1"/>
    <col min="12554" max="12554" width="16" style="3" customWidth="1"/>
    <col min="12555" max="12555" width="15.26953125" style="3" customWidth="1"/>
    <col min="12556" max="12801" width="9.1796875" style="3"/>
    <col min="12802" max="12802" width="4.453125" style="3" customWidth="1"/>
    <col min="12803" max="12803" width="21.81640625" style="3" customWidth="1"/>
    <col min="12804" max="12804" width="14" style="3" customWidth="1"/>
    <col min="12805" max="12805" width="15.26953125" style="3" customWidth="1"/>
    <col min="12806" max="12808" width="15.1796875" style="3" customWidth="1"/>
    <col min="12809" max="12809" width="16.453125" style="3" customWidth="1"/>
    <col min="12810" max="12810" width="16" style="3" customWidth="1"/>
    <col min="12811" max="12811" width="15.26953125" style="3" customWidth="1"/>
    <col min="12812" max="13057" width="9.1796875" style="3"/>
    <col min="13058" max="13058" width="4.453125" style="3" customWidth="1"/>
    <col min="13059" max="13059" width="21.81640625" style="3" customWidth="1"/>
    <col min="13060" max="13060" width="14" style="3" customWidth="1"/>
    <col min="13061" max="13061" width="15.26953125" style="3" customWidth="1"/>
    <col min="13062" max="13064" width="15.1796875" style="3" customWidth="1"/>
    <col min="13065" max="13065" width="16.453125" style="3" customWidth="1"/>
    <col min="13066" max="13066" width="16" style="3" customWidth="1"/>
    <col min="13067" max="13067" width="15.26953125" style="3" customWidth="1"/>
    <col min="13068" max="13313" width="9.1796875" style="3"/>
    <col min="13314" max="13314" width="4.453125" style="3" customWidth="1"/>
    <col min="13315" max="13315" width="21.81640625" style="3" customWidth="1"/>
    <col min="13316" max="13316" width="14" style="3" customWidth="1"/>
    <col min="13317" max="13317" width="15.26953125" style="3" customWidth="1"/>
    <col min="13318" max="13320" width="15.1796875" style="3" customWidth="1"/>
    <col min="13321" max="13321" width="16.453125" style="3" customWidth="1"/>
    <col min="13322" max="13322" width="16" style="3" customWidth="1"/>
    <col min="13323" max="13323" width="15.26953125" style="3" customWidth="1"/>
    <col min="13324" max="13569" width="9.1796875" style="3"/>
    <col min="13570" max="13570" width="4.453125" style="3" customWidth="1"/>
    <col min="13571" max="13571" width="21.81640625" style="3" customWidth="1"/>
    <col min="13572" max="13572" width="14" style="3" customWidth="1"/>
    <col min="13573" max="13573" width="15.26953125" style="3" customWidth="1"/>
    <col min="13574" max="13576" width="15.1796875" style="3" customWidth="1"/>
    <col min="13577" max="13577" width="16.453125" style="3" customWidth="1"/>
    <col min="13578" max="13578" width="16" style="3" customWidth="1"/>
    <col min="13579" max="13579" width="15.26953125" style="3" customWidth="1"/>
    <col min="13580" max="13825" width="9.1796875" style="3"/>
    <col min="13826" max="13826" width="4.453125" style="3" customWidth="1"/>
    <col min="13827" max="13827" width="21.81640625" style="3" customWidth="1"/>
    <col min="13828" max="13828" width="14" style="3" customWidth="1"/>
    <col min="13829" max="13829" width="15.26953125" style="3" customWidth="1"/>
    <col min="13830" max="13832" width="15.1796875" style="3" customWidth="1"/>
    <col min="13833" max="13833" width="16.453125" style="3" customWidth="1"/>
    <col min="13834" max="13834" width="16" style="3" customWidth="1"/>
    <col min="13835" max="13835" width="15.26953125" style="3" customWidth="1"/>
    <col min="13836" max="14081" width="9.1796875" style="3"/>
    <col min="14082" max="14082" width="4.453125" style="3" customWidth="1"/>
    <col min="14083" max="14083" width="21.81640625" style="3" customWidth="1"/>
    <col min="14084" max="14084" width="14" style="3" customWidth="1"/>
    <col min="14085" max="14085" width="15.26953125" style="3" customWidth="1"/>
    <col min="14086" max="14088" width="15.1796875" style="3" customWidth="1"/>
    <col min="14089" max="14089" width="16.453125" style="3" customWidth="1"/>
    <col min="14090" max="14090" width="16" style="3" customWidth="1"/>
    <col min="14091" max="14091" width="15.26953125" style="3" customWidth="1"/>
    <col min="14092" max="14337" width="9.1796875" style="3"/>
    <col min="14338" max="14338" width="4.453125" style="3" customWidth="1"/>
    <col min="14339" max="14339" width="21.81640625" style="3" customWidth="1"/>
    <col min="14340" max="14340" width="14" style="3" customWidth="1"/>
    <col min="14341" max="14341" width="15.26953125" style="3" customWidth="1"/>
    <col min="14342" max="14344" width="15.1796875" style="3" customWidth="1"/>
    <col min="14345" max="14345" width="16.453125" style="3" customWidth="1"/>
    <col min="14346" max="14346" width="16" style="3" customWidth="1"/>
    <col min="14347" max="14347" width="15.26953125" style="3" customWidth="1"/>
    <col min="14348" max="14593" width="9.1796875" style="3"/>
    <col min="14594" max="14594" width="4.453125" style="3" customWidth="1"/>
    <col min="14595" max="14595" width="21.81640625" style="3" customWidth="1"/>
    <col min="14596" max="14596" width="14" style="3" customWidth="1"/>
    <col min="14597" max="14597" width="15.26953125" style="3" customWidth="1"/>
    <col min="14598" max="14600" width="15.1796875" style="3" customWidth="1"/>
    <col min="14601" max="14601" width="16.453125" style="3" customWidth="1"/>
    <col min="14602" max="14602" width="16" style="3" customWidth="1"/>
    <col min="14603" max="14603" width="15.26953125" style="3" customWidth="1"/>
    <col min="14604" max="14849" width="9.1796875" style="3"/>
    <col min="14850" max="14850" width="4.453125" style="3" customWidth="1"/>
    <col min="14851" max="14851" width="21.81640625" style="3" customWidth="1"/>
    <col min="14852" max="14852" width="14" style="3" customWidth="1"/>
    <col min="14853" max="14853" width="15.26953125" style="3" customWidth="1"/>
    <col min="14854" max="14856" width="15.1796875" style="3" customWidth="1"/>
    <col min="14857" max="14857" width="16.453125" style="3" customWidth="1"/>
    <col min="14858" max="14858" width="16" style="3" customWidth="1"/>
    <col min="14859" max="14859" width="15.26953125" style="3" customWidth="1"/>
    <col min="14860" max="15105" width="9.1796875" style="3"/>
    <col min="15106" max="15106" width="4.453125" style="3" customWidth="1"/>
    <col min="15107" max="15107" width="21.81640625" style="3" customWidth="1"/>
    <col min="15108" max="15108" width="14" style="3" customWidth="1"/>
    <col min="15109" max="15109" width="15.26953125" style="3" customWidth="1"/>
    <col min="15110" max="15112" width="15.1796875" style="3" customWidth="1"/>
    <col min="15113" max="15113" width="16.453125" style="3" customWidth="1"/>
    <col min="15114" max="15114" width="16" style="3" customWidth="1"/>
    <col min="15115" max="15115" width="15.26953125" style="3" customWidth="1"/>
    <col min="15116" max="15361" width="9.1796875" style="3"/>
    <col min="15362" max="15362" width="4.453125" style="3" customWidth="1"/>
    <col min="15363" max="15363" width="21.81640625" style="3" customWidth="1"/>
    <col min="15364" max="15364" width="14" style="3" customWidth="1"/>
    <col min="15365" max="15365" width="15.26953125" style="3" customWidth="1"/>
    <col min="15366" max="15368" width="15.1796875" style="3" customWidth="1"/>
    <col min="15369" max="15369" width="16.453125" style="3" customWidth="1"/>
    <col min="15370" max="15370" width="16" style="3" customWidth="1"/>
    <col min="15371" max="15371" width="15.26953125" style="3" customWidth="1"/>
    <col min="15372" max="15617" width="9.1796875" style="3"/>
    <col min="15618" max="15618" width="4.453125" style="3" customWidth="1"/>
    <col min="15619" max="15619" width="21.81640625" style="3" customWidth="1"/>
    <col min="15620" max="15620" width="14" style="3" customWidth="1"/>
    <col min="15621" max="15621" width="15.26953125" style="3" customWidth="1"/>
    <col min="15622" max="15624" width="15.1796875" style="3" customWidth="1"/>
    <col min="15625" max="15625" width="16.453125" style="3" customWidth="1"/>
    <col min="15626" max="15626" width="16" style="3" customWidth="1"/>
    <col min="15627" max="15627" width="15.26953125" style="3" customWidth="1"/>
    <col min="15628" max="15873" width="9.1796875" style="3"/>
    <col min="15874" max="15874" width="4.453125" style="3" customWidth="1"/>
    <col min="15875" max="15875" width="21.81640625" style="3" customWidth="1"/>
    <col min="15876" max="15876" width="14" style="3" customWidth="1"/>
    <col min="15877" max="15877" width="15.26953125" style="3" customWidth="1"/>
    <col min="15878" max="15880" width="15.1796875" style="3" customWidth="1"/>
    <col min="15881" max="15881" width="16.453125" style="3" customWidth="1"/>
    <col min="15882" max="15882" width="16" style="3" customWidth="1"/>
    <col min="15883" max="15883" width="15.26953125" style="3" customWidth="1"/>
    <col min="15884" max="16129" width="9.1796875" style="3"/>
    <col min="16130" max="16130" width="4.453125" style="3" customWidth="1"/>
    <col min="16131" max="16131" width="21.81640625" style="3" customWidth="1"/>
    <col min="16132" max="16132" width="14" style="3" customWidth="1"/>
    <col min="16133" max="16133" width="15.26953125" style="3" customWidth="1"/>
    <col min="16134" max="16136" width="15.1796875" style="3" customWidth="1"/>
    <col min="16137" max="16137" width="16.453125" style="3" customWidth="1"/>
    <col min="16138" max="16138" width="16" style="3" customWidth="1"/>
    <col min="16139" max="16139" width="15.26953125" style="3" customWidth="1"/>
    <col min="16140" max="16384" width="9.1796875" style="3"/>
  </cols>
  <sheetData>
    <row r="1" spans="1:11" x14ac:dyDescent="0.35">
      <c r="A1" s="1" t="s">
        <v>0</v>
      </c>
      <c r="B1" s="2"/>
      <c r="C1" s="2"/>
    </row>
    <row r="3" spans="1:11" x14ac:dyDescent="0.35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 x14ac:dyDescent="0.35">
      <c r="A4" s="4" t="s">
        <v>2</v>
      </c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x14ac:dyDescent="0.35">
      <c r="B5" s="2"/>
      <c r="C5" s="2"/>
      <c r="D5" s="2"/>
      <c r="E5" s="2"/>
      <c r="F5" s="6" t="s">
        <v>3</v>
      </c>
      <c r="G5" s="7" t="s">
        <v>117</v>
      </c>
      <c r="H5" s="4"/>
      <c r="I5" s="4"/>
      <c r="J5" s="4"/>
      <c r="K5" s="4"/>
    </row>
    <row r="6" spans="1:11" x14ac:dyDescent="0.35">
      <c r="B6" s="2"/>
      <c r="C6" s="2"/>
      <c r="D6" s="2"/>
      <c r="E6" s="2"/>
      <c r="F6" s="6" t="s">
        <v>4</v>
      </c>
      <c r="G6" s="7">
        <v>2024</v>
      </c>
      <c r="H6" s="4"/>
      <c r="I6" s="4"/>
      <c r="J6" s="4"/>
      <c r="K6" s="4"/>
    </row>
    <row r="7" spans="1:11" ht="16" thickBot="1" x14ac:dyDescent="0.4">
      <c r="A7" s="8"/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 x14ac:dyDescent="0.35">
      <c r="A8" s="1596" t="s">
        <v>5</v>
      </c>
      <c r="B8" s="1596" t="s">
        <v>6</v>
      </c>
      <c r="C8" s="131"/>
      <c r="D8" s="9" t="s">
        <v>7</v>
      </c>
      <c r="E8" s="1598" t="s">
        <v>8</v>
      </c>
      <c r="F8" s="1599"/>
      <c r="G8" s="1600"/>
      <c r="H8" s="1601" t="s">
        <v>118</v>
      </c>
      <c r="I8" s="10" t="s">
        <v>8</v>
      </c>
      <c r="J8" s="10" t="s">
        <v>10</v>
      </c>
      <c r="K8" s="10" t="s">
        <v>11</v>
      </c>
    </row>
    <row r="9" spans="1:11" x14ac:dyDescent="0.35">
      <c r="A9" s="1596"/>
      <c r="B9" s="1596"/>
      <c r="C9" s="131" t="s">
        <v>1595</v>
      </c>
      <c r="D9" s="9" t="s">
        <v>12</v>
      </c>
      <c r="E9" s="1603" t="s">
        <v>13</v>
      </c>
      <c r="F9" s="1603" t="s">
        <v>14</v>
      </c>
      <c r="G9" s="1604" t="s">
        <v>15</v>
      </c>
      <c r="H9" s="1601"/>
      <c r="I9" s="10" t="s">
        <v>16</v>
      </c>
      <c r="J9" s="10" t="s">
        <v>17</v>
      </c>
      <c r="K9" s="10" t="s">
        <v>18</v>
      </c>
    </row>
    <row r="10" spans="1:11" ht="31.5" customHeight="1" x14ac:dyDescent="0.35">
      <c r="A10" s="1597"/>
      <c r="B10" s="1597"/>
      <c r="C10" s="60" t="s">
        <v>6</v>
      </c>
      <c r="D10" s="11" t="s">
        <v>19</v>
      </c>
      <c r="E10" s="1597"/>
      <c r="F10" s="1597"/>
      <c r="G10" s="1602"/>
      <c r="H10" s="1602"/>
      <c r="I10" s="12" t="s">
        <v>20</v>
      </c>
      <c r="J10" s="12" t="s">
        <v>20</v>
      </c>
      <c r="K10" s="12" t="s">
        <v>21</v>
      </c>
    </row>
    <row r="11" spans="1:11" s="15" customFormat="1" ht="12" customHeight="1" x14ac:dyDescent="0.35">
      <c r="A11" s="13">
        <v>1</v>
      </c>
      <c r="B11" s="13">
        <v>2</v>
      </c>
      <c r="C11" s="14"/>
      <c r="D11" s="14">
        <v>3</v>
      </c>
      <c r="E11" s="13">
        <v>4</v>
      </c>
      <c r="F11" s="13">
        <v>5</v>
      </c>
      <c r="G11" s="14">
        <v>6</v>
      </c>
      <c r="H11" s="13">
        <v>7</v>
      </c>
      <c r="I11" s="13">
        <v>8</v>
      </c>
      <c r="J11" s="14">
        <v>9</v>
      </c>
      <c r="K11" s="13">
        <v>10</v>
      </c>
    </row>
    <row r="12" spans="1:11" x14ac:dyDescent="0.35">
      <c r="A12" s="16">
        <v>1</v>
      </c>
      <c r="B12" s="17" t="s">
        <v>110</v>
      </c>
      <c r="C12" s="243" t="s">
        <v>1596</v>
      </c>
      <c r="D12" s="103">
        <v>66.03</v>
      </c>
      <c r="E12" s="105">
        <v>12</v>
      </c>
      <c r="F12" s="105"/>
      <c r="G12" s="105">
        <f t="shared" ref="G12:G31" si="0">F12+E12</f>
        <v>12</v>
      </c>
      <c r="H12" s="1585">
        <v>6268</v>
      </c>
      <c r="I12" s="18">
        <v>1459</v>
      </c>
      <c r="J12" s="19">
        <f>H12*1000/I12</f>
        <v>4296.0932145305005</v>
      </c>
      <c r="K12" s="19">
        <f>H12*1000/D12</f>
        <v>94926.54853854308</v>
      </c>
    </row>
    <row r="13" spans="1:11" x14ac:dyDescent="0.35">
      <c r="A13" s="16">
        <v>2</v>
      </c>
      <c r="B13" s="17" t="s">
        <v>109</v>
      </c>
      <c r="C13" s="1568" t="s">
        <v>1597</v>
      </c>
      <c r="D13" s="104">
        <v>49.58</v>
      </c>
      <c r="E13" s="105">
        <v>8</v>
      </c>
      <c r="F13" s="105"/>
      <c r="G13" s="105">
        <f t="shared" si="0"/>
        <v>8</v>
      </c>
      <c r="H13" s="1585">
        <v>4689</v>
      </c>
      <c r="I13" s="18">
        <v>1158</v>
      </c>
      <c r="J13" s="19">
        <f t="shared" ref="J13:J30" si="1">H13*1000/I13</f>
        <v>4049.2227979274612</v>
      </c>
      <c r="K13" s="19">
        <f t="shared" ref="K13:K30" si="2">H13*1000/D13</f>
        <v>94574.425171440103</v>
      </c>
    </row>
    <row r="14" spans="1:11" x14ac:dyDescent="0.35">
      <c r="A14" s="16">
        <v>3</v>
      </c>
      <c r="B14" s="17" t="s">
        <v>111</v>
      </c>
      <c r="C14" s="1568" t="s">
        <v>1598</v>
      </c>
      <c r="D14" s="104">
        <v>31.11</v>
      </c>
      <c r="E14" s="105">
        <v>4</v>
      </c>
      <c r="F14" s="105">
        <v>3</v>
      </c>
      <c r="G14" s="105">
        <f t="shared" si="0"/>
        <v>7</v>
      </c>
      <c r="H14" s="1585">
        <v>6337</v>
      </c>
      <c r="I14" s="18">
        <v>1014</v>
      </c>
      <c r="J14" s="19">
        <f t="shared" si="1"/>
        <v>6249.5069033530572</v>
      </c>
      <c r="K14" s="19">
        <f t="shared" si="2"/>
        <v>203696.5605914497</v>
      </c>
    </row>
    <row r="15" spans="1:11" x14ac:dyDescent="0.35">
      <c r="A15" s="16">
        <v>4</v>
      </c>
      <c r="B15" s="17" t="s">
        <v>114</v>
      </c>
      <c r="C15" s="1568" t="s">
        <v>1599</v>
      </c>
      <c r="D15" s="104">
        <v>21.8</v>
      </c>
      <c r="E15" s="105">
        <v>6</v>
      </c>
      <c r="F15" s="105"/>
      <c r="G15" s="105">
        <f t="shared" si="0"/>
        <v>6</v>
      </c>
      <c r="H15" s="1585">
        <v>6697</v>
      </c>
      <c r="I15" s="18">
        <v>1502</v>
      </c>
      <c r="J15" s="19">
        <f t="shared" si="1"/>
        <v>4458.7217043941409</v>
      </c>
      <c r="K15" s="19">
        <f t="shared" si="2"/>
        <v>307201.83486238529</v>
      </c>
    </row>
    <row r="16" spans="1:11" x14ac:dyDescent="0.35">
      <c r="A16" s="16">
        <v>5</v>
      </c>
      <c r="B16" s="17" t="s">
        <v>112</v>
      </c>
      <c r="C16" s="1568" t="s">
        <v>1600</v>
      </c>
      <c r="D16" s="104">
        <v>24.81</v>
      </c>
      <c r="E16" s="105">
        <v>5</v>
      </c>
      <c r="F16" s="105"/>
      <c r="G16" s="105">
        <f t="shared" si="0"/>
        <v>5</v>
      </c>
      <c r="H16" s="1585">
        <v>3777</v>
      </c>
      <c r="I16" s="18">
        <v>754</v>
      </c>
      <c r="J16" s="19">
        <f t="shared" si="1"/>
        <v>5009.2838196286475</v>
      </c>
      <c r="K16" s="19">
        <f t="shared" si="2"/>
        <v>152237.00120918985</v>
      </c>
    </row>
    <row r="17" spans="1:11" x14ac:dyDescent="0.35">
      <c r="A17" s="16">
        <v>6</v>
      </c>
      <c r="B17" s="17" t="s">
        <v>113</v>
      </c>
      <c r="C17" s="1568" t="s">
        <v>1601</v>
      </c>
      <c r="D17" s="104">
        <v>20.350000000000001</v>
      </c>
      <c r="E17" s="105">
        <v>6</v>
      </c>
      <c r="F17" s="105"/>
      <c r="G17" s="105">
        <f t="shared" si="0"/>
        <v>6</v>
      </c>
      <c r="H17" s="1585">
        <v>4188</v>
      </c>
      <c r="I17" s="18">
        <v>862</v>
      </c>
      <c r="J17" s="19">
        <f t="shared" si="1"/>
        <v>4858.4686774941993</v>
      </c>
      <c r="K17" s="19">
        <f t="shared" si="2"/>
        <v>205798.52579852578</v>
      </c>
    </row>
    <row r="18" spans="1:11" x14ac:dyDescent="0.35">
      <c r="A18" s="16">
        <v>7</v>
      </c>
      <c r="B18" s="17" t="s">
        <v>98</v>
      </c>
      <c r="C18" s="1568" t="s">
        <v>1602</v>
      </c>
      <c r="D18" s="104">
        <v>77.39</v>
      </c>
      <c r="E18" s="105">
        <v>10</v>
      </c>
      <c r="F18" s="105">
        <v>3</v>
      </c>
      <c r="G18" s="105">
        <f t="shared" si="0"/>
        <v>13</v>
      </c>
      <c r="H18" s="1585">
        <v>12162</v>
      </c>
      <c r="I18" s="18">
        <v>2438</v>
      </c>
      <c r="J18" s="19">
        <f t="shared" si="1"/>
        <v>4988.5151763740769</v>
      </c>
      <c r="K18" s="19">
        <f t="shared" si="2"/>
        <v>157152.08683292413</v>
      </c>
    </row>
    <row r="19" spans="1:11" x14ac:dyDescent="0.35">
      <c r="A19" s="16">
        <v>8</v>
      </c>
      <c r="B19" s="17" t="s">
        <v>99</v>
      </c>
      <c r="C19" s="1568" t="s">
        <v>1603</v>
      </c>
      <c r="D19" s="104">
        <v>48.35</v>
      </c>
      <c r="E19" s="105">
        <v>6</v>
      </c>
      <c r="F19" s="105"/>
      <c r="G19" s="105">
        <f t="shared" si="0"/>
        <v>6</v>
      </c>
      <c r="H19" s="1585">
        <v>4210</v>
      </c>
      <c r="I19" s="18">
        <v>969</v>
      </c>
      <c r="J19" s="19">
        <f t="shared" si="1"/>
        <v>4344.6852425180596</v>
      </c>
      <c r="K19" s="19">
        <f t="shared" si="2"/>
        <v>87073.422957600822</v>
      </c>
    </row>
    <row r="20" spans="1:11" x14ac:dyDescent="0.35">
      <c r="A20" s="16">
        <v>9</v>
      </c>
      <c r="B20" s="17" t="s">
        <v>107</v>
      </c>
      <c r="C20" s="1568" t="s">
        <v>1604</v>
      </c>
      <c r="D20" s="106">
        <v>70.930000000000007</v>
      </c>
      <c r="E20" s="105">
        <v>3</v>
      </c>
      <c r="F20" s="105">
        <v>3</v>
      </c>
      <c r="G20" s="105">
        <f t="shared" si="0"/>
        <v>6</v>
      </c>
      <c r="H20" s="1586">
        <v>6252</v>
      </c>
      <c r="I20" s="18">
        <v>1025</v>
      </c>
      <c r="J20" s="19">
        <f t="shared" si="1"/>
        <v>6099.5121951219517</v>
      </c>
      <c r="K20" s="19">
        <f t="shared" si="2"/>
        <v>88143.239813901018</v>
      </c>
    </row>
    <row r="21" spans="1:11" x14ac:dyDescent="0.35">
      <c r="A21" s="16">
        <v>10</v>
      </c>
      <c r="B21" s="17" t="s">
        <v>106</v>
      </c>
      <c r="C21" s="1568" t="s">
        <v>1605</v>
      </c>
      <c r="D21" s="107">
        <v>144.85</v>
      </c>
      <c r="E21" s="105">
        <v>6</v>
      </c>
      <c r="F21" s="105">
        <v>2</v>
      </c>
      <c r="G21" s="105">
        <f t="shared" si="0"/>
        <v>8</v>
      </c>
      <c r="H21" s="1585">
        <v>4710</v>
      </c>
      <c r="I21" s="18">
        <v>1204</v>
      </c>
      <c r="J21" s="19">
        <f t="shared" si="1"/>
        <v>3911.9601328903655</v>
      </c>
      <c r="K21" s="19">
        <f t="shared" si="2"/>
        <v>32516.396272005524</v>
      </c>
    </row>
    <row r="22" spans="1:11" x14ac:dyDescent="0.35">
      <c r="A22" s="16">
        <v>11</v>
      </c>
      <c r="B22" s="17" t="s">
        <v>108</v>
      </c>
      <c r="C22" s="1568" t="s">
        <v>1606</v>
      </c>
      <c r="D22" s="104">
        <v>63.87</v>
      </c>
      <c r="E22" s="105">
        <v>7</v>
      </c>
      <c r="F22" s="105"/>
      <c r="G22" s="105">
        <f t="shared" si="0"/>
        <v>7</v>
      </c>
      <c r="H22" s="1585">
        <v>4221</v>
      </c>
      <c r="I22" s="18">
        <v>912</v>
      </c>
      <c r="J22" s="19">
        <f t="shared" si="1"/>
        <v>4628.2894736842109</v>
      </c>
      <c r="K22" s="19">
        <f t="shared" si="2"/>
        <v>66087.364960075152</v>
      </c>
    </row>
    <row r="23" spans="1:11" x14ac:dyDescent="0.35">
      <c r="A23" s="16">
        <v>12</v>
      </c>
      <c r="B23" s="17" t="s">
        <v>101</v>
      </c>
      <c r="C23" s="1568" t="s">
        <v>1607</v>
      </c>
      <c r="D23" s="104">
        <v>80.680000000000007</v>
      </c>
      <c r="E23" s="105">
        <v>11</v>
      </c>
      <c r="F23" s="105"/>
      <c r="G23" s="105">
        <f t="shared" si="0"/>
        <v>11</v>
      </c>
      <c r="H23" s="1585">
        <v>7869</v>
      </c>
      <c r="I23" s="18">
        <v>1359</v>
      </c>
      <c r="J23" s="19">
        <f t="shared" si="1"/>
        <v>5790.2869757174394</v>
      </c>
      <c r="K23" s="19">
        <f t="shared" si="2"/>
        <v>97533.46554288546</v>
      </c>
    </row>
    <row r="24" spans="1:11" x14ac:dyDescent="0.35">
      <c r="A24" s="16">
        <v>13</v>
      </c>
      <c r="B24" s="17" t="s">
        <v>100</v>
      </c>
      <c r="C24" s="1568" t="s">
        <v>1608</v>
      </c>
      <c r="D24" s="104">
        <v>58.81</v>
      </c>
      <c r="E24" s="105">
        <v>5</v>
      </c>
      <c r="F24" s="105"/>
      <c r="G24" s="105">
        <f t="shared" si="0"/>
        <v>5</v>
      </c>
      <c r="H24" s="1585">
        <v>2434</v>
      </c>
      <c r="I24" s="18">
        <v>1503</v>
      </c>
      <c r="J24" s="19">
        <f t="shared" si="1"/>
        <v>1619.4278110445775</v>
      </c>
      <c r="K24" s="19">
        <f t="shared" si="2"/>
        <v>41387.519129399763</v>
      </c>
    </row>
    <row r="25" spans="1:11" x14ac:dyDescent="0.35">
      <c r="A25" s="16">
        <v>14</v>
      </c>
      <c r="B25" s="17" t="s">
        <v>102</v>
      </c>
      <c r="C25" s="1568" t="s">
        <v>1609</v>
      </c>
      <c r="D25" s="104">
        <v>124.18</v>
      </c>
      <c r="E25" s="105">
        <v>11</v>
      </c>
      <c r="F25" s="105"/>
      <c r="G25" s="105">
        <f t="shared" si="0"/>
        <v>11</v>
      </c>
      <c r="H25" s="1585">
        <v>7124</v>
      </c>
      <c r="I25" s="18">
        <v>545</v>
      </c>
      <c r="J25" s="19">
        <f t="shared" si="1"/>
        <v>13071.559633027522</v>
      </c>
      <c r="K25" s="19">
        <f t="shared" si="2"/>
        <v>57368.336286036392</v>
      </c>
    </row>
    <row r="26" spans="1:11" x14ac:dyDescent="0.35">
      <c r="A26" s="16">
        <v>15</v>
      </c>
      <c r="B26" s="17" t="s">
        <v>104</v>
      </c>
      <c r="C26" s="1568" t="s">
        <v>1610</v>
      </c>
      <c r="D26" s="104">
        <v>94.76</v>
      </c>
      <c r="E26" s="105">
        <v>8</v>
      </c>
      <c r="F26" s="105"/>
      <c r="G26" s="105">
        <f t="shared" si="0"/>
        <v>8</v>
      </c>
      <c r="H26" s="1585">
        <v>4457</v>
      </c>
      <c r="I26" s="18">
        <v>799</v>
      </c>
      <c r="J26" s="19">
        <f t="shared" si="1"/>
        <v>5578.2227784730912</v>
      </c>
      <c r="K26" s="19">
        <f t="shared" si="2"/>
        <v>47034.613761080625</v>
      </c>
    </row>
    <row r="27" spans="1:11" x14ac:dyDescent="0.35">
      <c r="A27" s="16">
        <v>16</v>
      </c>
      <c r="B27" s="17" t="s">
        <v>105</v>
      </c>
      <c r="C27" s="1568" t="s">
        <v>1611</v>
      </c>
      <c r="D27" s="104">
        <v>75.02</v>
      </c>
      <c r="E27" s="105">
        <v>9</v>
      </c>
      <c r="F27" s="105"/>
      <c r="G27" s="105">
        <f t="shared" si="0"/>
        <v>9</v>
      </c>
      <c r="H27" s="1585">
        <v>4190</v>
      </c>
      <c r="I27" s="18">
        <v>776</v>
      </c>
      <c r="J27" s="19">
        <f t="shared" si="1"/>
        <v>5399.4845360824738</v>
      </c>
      <c r="K27" s="19">
        <f t="shared" si="2"/>
        <v>55851.77286057052</v>
      </c>
    </row>
    <row r="28" spans="1:11" x14ac:dyDescent="0.35">
      <c r="A28" s="16">
        <v>17</v>
      </c>
      <c r="B28" s="17" t="s">
        <v>103</v>
      </c>
      <c r="C28" s="1568" t="s">
        <v>1612</v>
      </c>
      <c r="D28" s="104">
        <v>137.71</v>
      </c>
      <c r="E28" s="105">
        <v>15</v>
      </c>
      <c r="F28" s="105"/>
      <c r="G28" s="105">
        <f t="shared" si="0"/>
        <v>15</v>
      </c>
      <c r="H28" s="1585">
        <v>6934</v>
      </c>
      <c r="I28" s="18">
        <v>1708</v>
      </c>
      <c r="J28" s="19">
        <f t="shared" si="1"/>
        <v>4059.7189695550351</v>
      </c>
      <c r="K28" s="19">
        <f t="shared" si="2"/>
        <v>50352.189383487035</v>
      </c>
    </row>
    <row r="29" spans="1:11" x14ac:dyDescent="0.35">
      <c r="A29" s="16">
        <v>18</v>
      </c>
      <c r="B29" s="17" t="s">
        <v>115</v>
      </c>
      <c r="C29" s="1568" t="s">
        <v>1613</v>
      </c>
      <c r="D29" s="104">
        <v>58.4</v>
      </c>
      <c r="E29" s="105">
        <v>9</v>
      </c>
      <c r="F29" s="105"/>
      <c r="G29" s="105">
        <f t="shared" si="0"/>
        <v>9</v>
      </c>
      <c r="H29" s="1585">
        <v>3678</v>
      </c>
      <c r="I29" s="18">
        <v>671</v>
      </c>
      <c r="J29" s="19">
        <f t="shared" si="1"/>
        <v>5481.3710879284654</v>
      </c>
      <c r="K29" s="19">
        <f t="shared" si="2"/>
        <v>62979.452054794521</v>
      </c>
    </row>
    <row r="30" spans="1:11" x14ac:dyDescent="0.35">
      <c r="A30" s="16">
        <v>19</v>
      </c>
      <c r="B30" s="17" t="s">
        <v>116</v>
      </c>
      <c r="C30" s="1568" t="s">
        <v>1614</v>
      </c>
      <c r="D30" s="104">
        <v>2.39</v>
      </c>
      <c r="E30" s="105">
        <v>1</v>
      </c>
      <c r="F30" s="105"/>
      <c r="G30" s="105">
        <f t="shared" si="0"/>
        <v>1</v>
      </c>
      <c r="H30" s="1585">
        <v>823</v>
      </c>
      <c r="I30" s="18">
        <v>105</v>
      </c>
      <c r="J30" s="19">
        <f t="shared" si="1"/>
        <v>7838.0952380952385</v>
      </c>
      <c r="K30" s="19">
        <f t="shared" si="2"/>
        <v>344351.46443514642</v>
      </c>
    </row>
    <row r="31" spans="1:11" ht="16" thickBot="1" x14ac:dyDescent="0.4">
      <c r="A31" s="22" t="s">
        <v>3</v>
      </c>
      <c r="B31" s="22"/>
      <c r="C31" s="44"/>
      <c r="D31" s="25">
        <f>SUM(D12:D30)</f>
        <v>1251.0200000000002</v>
      </c>
      <c r="E31" s="23">
        <f>SUM(E12:E30)</f>
        <v>142</v>
      </c>
      <c r="F31" s="23">
        <f>SUM(F12:F30)</f>
        <v>11</v>
      </c>
      <c r="G31" s="24">
        <f t="shared" si="0"/>
        <v>153</v>
      </c>
      <c r="H31" s="1587">
        <f>SUM(H12:H30)</f>
        <v>101020</v>
      </c>
      <c r="I31" s="25">
        <f>SUM(I12:I30)</f>
        <v>20763</v>
      </c>
      <c r="J31" s="26">
        <f>H31*1000/I31</f>
        <v>4865.3855415884027</v>
      </c>
      <c r="K31" s="26">
        <f>H31*1000/D31</f>
        <v>80750.107911943836</v>
      </c>
    </row>
    <row r="33" spans="1:5" x14ac:dyDescent="0.35">
      <c r="A33" s="27" t="s">
        <v>119</v>
      </c>
      <c r="B33" s="27"/>
      <c r="C33" s="27"/>
      <c r="D33" s="27"/>
      <c r="E33" s="27"/>
    </row>
    <row r="34" spans="1:5" x14ac:dyDescent="0.35">
      <c r="A34" s="27" t="s">
        <v>120</v>
      </c>
      <c r="B34" s="27"/>
      <c r="C34" s="27"/>
      <c r="D34" s="27"/>
      <c r="E34" s="27"/>
    </row>
  </sheetData>
  <sheetProtection algorithmName="SHA-512" hashValue="5PkT7ha7fek4p52CVKI1eonJlKr9NovT5I3BJV9Ws4xtZY+e309OooY3cV9j5OaUJ4QBfW7gH3ZPRDzoU9UKtQ==" saltValue="sAMF8DGJF0k2AMCTmOr/yg==" spinCount="100000" sheet="1" objects="1" scenarios="1" sort="0" autoFilter="0" pivotTables="0"/>
  <sortState xmlns:xlrd2="http://schemas.microsoft.com/office/spreadsheetml/2017/richdata2" ref="B12:L30">
    <sortCondition ref="L12:L30"/>
  </sortState>
  <mergeCells count="7">
    <mergeCell ref="A8:A10"/>
    <mergeCell ref="B8:B10"/>
    <mergeCell ref="E8:G8"/>
    <mergeCell ref="H8:H10"/>
    <mergeCell ref="E9:E10"/>
    <mergeCell ref="F9:F10"/>
    <mergeCell ref="G9:G10"/>
  </mergeCells>
  <pageMargins left="0.7" right="0.7" top="0.75" bottom="0.75" header="0.3" footer="0.3"/>
  <pageSetup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21"/>
  <sheetViews>
    <sheetView topLeftCell="A13" zoomScale="70" zoomScaleNormal="70" zoomScaleSheetLayoutView="80" workbookViewId="0">
      <selection activeCell="D18" sqref="D18"/>
    </sheetView>
  </sheetViews>
  <sheetFormatPr defaultColWidth="9.1796875" defaultRowHeight="15.5" x14ac:dyDescent="0.35"/>
  <cols>
    <col min="1" max="1" width="6.26953125" style="3" customWidth="1"/>
    <col min="2" max="2" width="46.453125" style="3" customWidth="1"/>
    <col min="3" max="4" width="30.7265625" style="3" customWidth="1"/>
    <col min="5" max="256" width="9.1796875" style="3"/>
    <col min="257" max="257" width="6.26953125" style="3" customWidth="1"/>
    <col min="258" max="258" width="46.453125" style="3" customWidth="1"/>
    <col min="259" max="260" width="30.7265625" style="3" customWidth="1"/>
    <col min="261" max="512" width="9.1796875" style="3"/>
    <col min="513" max="513" width="6.26953125" style="3" customWidth="1"/>
    <col min="514" max="514" width="46.453125" style="3" customWidth="1"/>
    <col min="515" max="516" width="30.7265625" style="3" customWidth="1"/>
    <col min="517" max="768" width="9.1796875" style="3"/>
    <col min="769" max="769" width="6.26953125" style="3" customWidth="1"/>
    <col min="770" max="770" width="46.453125" style="3" customWidth="1"/>
    <col min="771" max="772" width="30.7265625" style="3" customWidth="1"/>
    <col min="773" max="1024" width="9.1796875" style="3"/>
    <col min="1025" max="1025" width="6.26953125" style="3" customWidth="1"/>
    <col min="1026" max="1026" width="46.453125" style="3" customWidth="1"/>
    <col min="1027" max="1028" width="30.7265625" style="3" customWidth="1"/>
    <col min="1029" max="1280" width="9.1796875" style="3"/>
    <col min="1281" max="1281" width="6.26953125" style="3" customWidth="1"/>
    <col min="1282" max="1282" width="46.453125" style="3" customWidth="1"/>
    <col min="1283" max="1284" width="30.7265625" style="3" customWidth="1"/>
    <col min="1285" max="1536" width="9.1796875" style="3"/>
    <col min="1537" max="1537" width="6.26953125" style="3" customWidth="1"/>
    <col min="1538" max="1538" width="46.453125" style="3" customWidth="1"/>
    <col min="1539" max="1540" width="30.7265625" style="3" customWidth="1"/>
    <col min="1541" max="1792" width="9.1796875" style="3"/>
    <col min="1793" max="1793" width="6.26953125" style="3" customWidth="1"/>
    <col min="1794" max="1794" width="46.453125" style="3" customWidth="1"/>
    <col min="1795" max="1796" width="30.7265625" style="3" customWidth="1"/>
    <col min="1797" max="2048" width="9.1796875" style="3"/>
    <col min="2049" max="2049" width="6.26953125" style="3" customWidth="1"/>
    <col min="2050" max="2050" width="46.453125" style="3" customWidth="1"/>
    <col min="2051" max="2052" width="30.7265625" style="3" customWidth="1"/>
    <col min="2053" max="2304" width="9.1796875" style="3"/>
    <col min="2305" max="2305" width="6.26953125" style="3" customWidth="1"/>
    <col min="2306" max="2306" width="46.453125" style="3" customWidth="1"/>
    <col min="2307" max="2308" width="30.7265625" style="3" customWidth="1"/>
    <col min="2309" max="2560" width="9.1796875" style="3"/>
    <col min="2561" max="2561" width="6.26953125" style="3" customWidth="1"/>
    <col min="2562" max="2562" width="46.453125" style="3" customWidth="1"/>
    <col min="2563" max="2564" width="30.7265625" style="3" customWidth="1"/>
    <col min="2565" max="2816" width="9.1796875" style="3"/>
    <col min="2817" max="2817" width="6.26953125" style="3" customWidth="1"/>
    <col min="2818" max="2818" width="46.453125" style="3" customWidth="1"/>
    <col min="2819" max="2820" width="30.7265625" style="3" customWidth="1"/>
    <col min="2821" max="3072" width="9.1796875" style="3"/>
    <col min="3073" max="3073" width="6.26953125" style="3" customWidth="1"/>
    <col min="3074" max="3074" width="46.453125" style="3" customWidth="1"/>
    <col min="3075" max="3076" width="30.7265625" style="3" customWidth="1"/>
    <col min="3077" max="3328" width="9.1796875" style="3"/>
    <col min="3329" max="3329" width="6.26953125" style="3" customWidth="1"/>
    <col min="3330" max="3330" width="46.453125" style="3" customWidth="1"/>
    <col min="3331" max="3332" width="30.7265625" style="3" customWidth="1"/>
    <col min="3333" max="3584" width="9.1796875" style="3"/>
    <col min="3585" max="3585" width="6.26953125" style="3" customWidth="1"/>
    <col min="3586" max="3586" width="46.453125" style="3" customWidth="1"/>
    <col min="3587" max="3588" width="30.7265625" style="3" customWidth="1"/>
    <col min="3589" max="3840" width="9.1796875" style="3"/>
    <col min="3841" max="3841" width="6.26953125" style="3" customWidth="1"/>
    <col min="3842" max="3842" width="46.453125" style="3" customWidth="1"/>
    <col min="3843" max="3844" width="30.7265625" style="3" customWidth="1"/>
    <col min="3845" max="4096" width="9.1796875" style="3"/>
    <col min="4097" max="4097" width="6.26953125" style="3" customWidth="1"/>
    <col min="4098" max="4098" width="46.453125" style="3" customWidth="1"/>
    <col min="4099" max="4100" width="30.7265625" style="3" customWidth="1"/>
    <col min="4101" max="4352" width="9.1796875" style="3"/>
    <col min="4353" max="4353" width="6.26953125" style="3" customWidth="1"/>
    <col min="4354" max="4354" width="46.453125" style="3" customWidth="1"/>
    <col min="4355" max="4356" width="30.7265625" style="3" customWidth="1"/>
    <col min="4357" max="4608" width="9.1796875" style="3"/>
    <col min="4609" max="4609" width="6.26953125" style="3" customWidth="1"/>
    <col min="4610" max="4610" width="46.453125" style="3" customWidth="1"/>
    <col min="4611" max="4612" width="30.7265625" style="3" customWidth="1"/>
    <col min="4613" max="4864" width="9.1796875" style="3"/>
    <col min="4865" max="4865" width="6.26953125" style="3" customWidth="1"/>
    <col min="4866" max="4866" width="46.453125" style="3" customWidth="1"/>
    <col min="4867" max="4868" width="30.7265625" style="3" customWidth="1"/>
    <col min="4869" max="5120" width="9.1796875" style="3"/>
    <col min="5121" max="5121" width="6.26953125" style="3" customWidth="1"/>
    <col min="5122" max="5122" width="46.453125" style="3" customWidth="1"/>
    <col min="5123" max="5124" width="30.7265625" style="3" customWidth="1"/>
    <col min="5125" max="5376" width="9.1796875" style="3"/>
    <col min="5377" max="5377" width="6.26953125" style="3" customWidth="1"/>
    <col min="5378" max="5378" width="46.453125" style="3" customWidth="1"/>
    <col min="5379" max="5380" width="30.7265625" style="3" customWidth="1"/>
    <col min="5381" max="5632" width="9.1796875" style="3"/>
    <col min="5633" max="5633" width="6.26953125" style="3" customWidth="1"/>
    <col min="5634" max="5634" width="46.453125" style="3" customWidth="1"/>
    <col min="5635" max="5636" width="30.7265625" style="3" customWidth="1"/>
    <col min="5637" max="5888" width="9.1796875" style="3"/>
    <col min="5889" max="5889" width="6.26953125" style="3" customWidth="1"/>
    <col min="5890" max="5890" width="46.453125" style="3" customWidth="1"/>
    <col min="5891" max="5892" width="30.7265625" style="3" customWidth="1"/>
    <col min="5893" max="6144" width="9.1796875" style="3"/>
    <col min="6145" max="6145" width="6.26953125" style="3" customWidth="1"/>
    <col min="6146" max="6146" width="46.453125" style="3" customWidth="1"/>
    <col min="6147" max="6148" width="30.7265625" style="3" customWidth="1"/>
    <col min="6149" max="6400" width="9.1796875" style="3"/>
    <col min="6401" max="6401" width="6.26953125" style="3" customWidth="1"/>
    <col min="6402" max="6402" width="46.453125" style="3" customWidth="1"/>
    <col min="6403" max="6404" width="30.7265625" style="3" customWidth="1"/>
    <col min="6405" max="6656" width="9.1796875" style="3"/>
    <col min="6657" max="6657" width="6.26953125" style="3" customWidth="1"/>
    <col min="6658" max="6658" width="46.453125" style="3" customWidth="1"/>
    <col min="6659" max="6660" width="30.7265625" style="3" customWidth="1"/>
    <col min="6661" max="6912" width="9.1796875" style="3"/>
    <col min="6913" max="6913" width="6.26953125" style="3" customWidth="1"/>
    <col min="6914" max="6914" width="46.453125" style="3" customWidth="1"/>
    <col min="6915" max="6916" width="30.7265625" style="3" customWidth="1"/>
    <col min="6917" max="7168" width="9.1796875" style="3"/>
    <col min="7169" max="7169" width="6.26953125" style="3" customWidth="1"/>
    <col min="7170" max="7170" width="46.453125" style="3" customWidth="1"/>
    <col min="7171" max="7172" width="30.7265625" style="3" customWidth="1"/>
    <col min="7173" max="7424" width="9.1796875" style="3"/>
    <col min="7425" max="7425" width="6.26953125" style="3" customWidth="1"/>
    <col min="7426" max="7426" width="46.453125" style="3" customWidth="1"/>
    <col min="7427" max="7428" width="30.7265625" style="3" customWidth="1"/>
    <col min="7429" max="7680" width="9.1796875" style="3"/>
    <col min="7681" max="7681" width="6.26953125" style="3" customWidth="1"/>
    <col min="7682" max="7682" width="46.453125" style="3" customWidth="1"/>
    <col min="7683" max="7684" width="30.7265625" style="3" customWidth="1"/>
    <col min="7685" max="7936" width="9.1796875" style="3"/>
    <col min="7937" max="7937" width="6.26953125" style="3" customWidth="1"/>
    <col min="7938" max="7938" width="46.453125" style="3" customWidth="1"/>
    <col min="7939" max="7940" width="30.7265625" style="3" customWidth="1"/>
    <col min="7941" max="8192" width="9.1796875" style="3"/>
    <col min="8193" max="8193" width="6.26953125" style="3" customWidth="1"/>
    <col min="8194" max="8194" width="46.453125" style="3" customWidth="1"/>
    <col min="8195" max="8196" width="30.7265625" style="3" customWidth="1"/>
    <col min="8197" max="8448" width="9.1796875" style="3"/>
    <col min="8449" max="8449" width="6.26953125" style="3" customWidth="1"/>
    <col min="8450" max="8450" width="46.453125" style="3" customWidth="1"/>
    <col min="8451" max="8452" width="30.7265625" style="3" customWidth="1"/>
    <col min="8453" max="8704" width="9.1796875" style="3"/>
    <col min="8705" max="8705" width="6.26953125" style="3" customWidth="1"/>
    <col min="8706" max="8706" width="46.453125" style="3" customWidth="1"/>
    <col min="8707" max="8708" width="30.7265625" style="3" customWidth="1"/>
    <col min="8709" max="8960" width="9.1796875" style="3"/>
    <col min="8961" max="8961" width="6.26953125" style="3" customWidth="1"/>
    <col min="8962" max="8962" width="46.453125" style="3" customWidth="1"/>
    <col min="8963" max="8964" width="30.7265625" style="3" customWidth="1"/>
    <col min="8965" max="9216" width="9.1796875" style="3"/>
    <col min="9217" max="9217" width="6.26953125" style="3" customWidth="1"/>
    <col min="9218" max="9218" width="46.453125" style="3" customWidth="1"/>
    <col min="9219" max="9220" width="30.7265625" style="3" customWidth="1"/>
    <col min="9221" max="9472" width="9.1796875" style="3"/>
    <col min="9473" max="9473" width="6.26953125" style="3" customWidth="1"/>
    <col min="9474" max="9474" width="46.453125" style="3" customWidth="1"/>
    <col min="9475" max="9476" width="30.7265625" style="3" customWidth="1"/>
    <col min="9477" max="9728" width="9.1796875" style="3"/>
    <col min="9729" max="9729" width="6.26953125" style="3" customWidth="1"/>
    <col min="9730" max="9730" width="46.453125" style="3" customWidth="1"/>
    <col min="9731" max="9732" width="30.7265625" style="3" customWidth="1"/>
    <col min="9733" max="9984" width="9.1796875" style="3"/>
    <col min="9985" max="9985" width="6.26953125" style="3" customWidth="1"/>
    <col min="9986" max="9986" width="46.453125" style="3" customWidth="1"/>
    <col min="9987" max="9988" width="30.7265625" style="3" customWidth="1"/>
    <col min="9989" max="10240" width="9.1796875" style="3"/>
    <col min="10241" max="10241" width="6.26953125" style="3" customWidth="1"/>
    <col min="10242" max="10242" width="46.453125" style="3" customWidth="1"/>
    <col min="10243" max="10244" width="30.7265625" style="3" customWidth="1"/>
    <col min="10245" max="10496" width="9.1796875" style="3"/>
    <col min="10497" max="10497" width="6.26953125" style="3" customWidth="1"/>
    <col min="10498" max="10498" width="46.453125" style="3" customWidth="1"/>
    <col min="10499" max="10500" width="30.7265625" style="3" customWidth="1"/>
    <col min="10501" max="10752" width="9.1796875" style="3"/>
    <col min="10753" max="10753" width="6.26953125" style="3" customWidth="1"/>
    <col min="10754" max="10754" width="46.453125" style="3" customWidth="1"/>
    <col min="10755" max="10756" width="30.7265625" style="3" customWidth="1"/>
    <col min="10757" max="11008" width="9.1796875" style="3"/>
    <col min="11009" max="11009" width="6.26953125" style="3" customWidth="1"/>
    <col min="11010" max="11010" width="46.453125" style="3" customWidth="1"/>
    <col min="11011" max="11012" width="30.7265625" style="3" customWidth="1"/>
    <col min="11013" max="11264" width="9.1796875" style="3"/>
    <col min="11265" max="11265" width="6.26953125" style="3" customWidth="1"/>
    <col min="11266" max="11266" width="46.453125" style="3" customWidth="1"/>
    <col min="11267" max="11268" width="30.7265625" style="3" customWidth="1"/>
    <col min="11269" max="11520" width="9.1796875" style="3"/>
    <col min="11521" max="11521" width="6.26953125" style="3" customWidth="1"/>
    <col min="11522" max="11522" width="46.453125" style="3" customWidth="1"/>
    <col min="11523" max="11524" width="30.7265625" style="3" customWidth="1"/>
    <col min="11525" max="11776" width="9.1796875" style="3"/>
    <col min="11777" max="11777" width="6.26953125" style="3" customWidth="1"/>
    <col min="11778" max="11778" width="46.453125" style="3" customWidth="1"/>
    <col min="11779" max="11780" width="30.7265625" style="3" customWidth="1"/>
    <col min="11781" max="12032" width="9.1796875" style="3"/>
    <col min="12033" max="12033" width="6.26953125" style="3" customWidth="1"/>
    <col min="12034" max="12034" width="46.453125" style="3" customWidth="1"/>
    <col min="12035" max="12036" width="30.7265625" style="3" customWidth="1"/>
    <col min="12037" max="12288" width="9.1796875" style="3"/>
    <col min="12289" max="12289" width="6.26953125" style="3" customWidth="1"/>
    <col min="12290" max="12290" width="46.453125" style="3" customWidth="1"/>
    <col min="12291" max="12292" width="30.7265625" style="3" customWidth="1"/>
    <col min="12293" max="12544" width="9.1796875" style="3"/>
    <col min="12545" max="12545" width="6.26953125" style="3" customWidth="1"/>
    <col min="12546" max="12546" width="46.453125" style="3" customWidth="1"/>
    <col min="12547" max="12548" width="30.7265625" style="3" customWidth="1"/>
    <col min="12549" max="12800" width="9.1796875" style="3"/>
    <col min="12801" max="12801" width="6.26953125" style="3" customWidth="1"/>
    <col min="12802" max="12802" width="46.453125" style="3" customWidth="1"/>
    <col min="12803" max="12804" width="30.7265625" style="3" customWidth="1"/>
    <col min="12805" max="13056" width="9.1796875" style="3"/>
    <col min="13057" max="13057" width="6.26953125" style="3" customWidth="1"/>
    <col min="13058" max="13058" width="46.453125" style="3" customWidth="1"/>
    <col min="13059" max="13060" width="30.7265625" style="3" customWidth="1"/>
    <col min="13061" max="13312" width="9.1796875" style="3"/>
    <col min="13313" max="13313" width="6.26953125" style="3" customWidth="1"/>
    <col min="13314" max="13314" width="46.453125" style="3" customWidth="1"/>
    <col min="13315" max="13316" width="30.7265625" style="3" customWidth="1"/>
    <col min="13317" max="13568" width="9.1796875" style="3"/>
    <col min="13569" max="13569" width="6.26953125" style="3" customWidth="1"/>
    <col min="13570" max="13570" width="46.453125" style="3" customWidth="1"/>
    <col min="13571" max="13572" width="30.7265625" style="3" customWidth="1"/>
    <col min="13573" max="13824" width="9.1796875" style="3"/>
    <col min="13825" max="13825" width="6.26953125" style="3" customWidth="1"/>
    <col min="13826" max="13826" width="46.453125" style="3" customWidth="1"/>
    <col min="13827" max="13828" width="30.7265625" style="3" customWidth="1"/>
    <col min="13829" max="14080" width="9.1796875" style="3"/>
    <col min="14081" max="14081" width="6.26953125" style="3" customWidth="1"/>
    <col min="14082" max="14082" width="46.453125" style="3" customWidth="1"/>
    <col min="14083" max="14084" width="30.7265625" style="3" customWidth="1"/>
    <col min="14085" max="14336" width="9.1796875" style="3"/>
    <col min="14337" max="14337" width="6.26953125" style="3" customWidth="1"/>
    <col min="14338" max="14338" width="46.453125" style="3" customWidth="1"/>
    <col min="14339" max="14340" width="30.7265625" style="3" customWidth="1"/>
    <col min="14341" max="14592" width="9.1796875" style="3"/>
    <col min="14593" max="14593" width="6.26953125" style="3" customWidth="1"/>
    <col min="14594" max="14594" width="46.453125" style="3" customWidth="1"/>
    <col min="14595" max="14596" width="30.7265625" style="3" customWidth="1"/>
    <col min="14597" max="14848" width="9.1796875" style="3"/>
    <col min="14849" max="14849" width="6.26953125" style="3" customWidth="1"/>
    <col min="14850" max="14850" width="46.453125" style="3" customWidth="1"/>
    <col min="14851" max="14852" width="30.7265625" style="3" customWidth="1"/>
    <col min="14853" max="15104" width="9.1796875" style="3"/>
    <col min="15105" max="15105" width="6.26953125" style="3" customWidth="1"/>
    <col min="15106" max="15106" width="46.453125" style="3" customWidth="1"/>
    <col min="15107" max="15108" width="30.7265625" style="3" customWidth="1"/>
    <col min="15109" max="15360" width="9.1796875" style="3"/>
    <col min="15361" max="15361" width="6.26953125" style="3" customWidth="1"/>
    <col min="15362" max="15362" width="46.453125" style="3" customWidth="1"/>
    <col min="15363" max="15364" width="30.7265625" style="3" customWidth="1"/>
    <col min="15365" max="15616" width="9.1796875" style="3"/>
    <col min="15617" max="15617" width="6.26953125" style="3" customWidth="1"/>
    <col min="15618" max="15618" width="46.453125" style="3" customWidth="1"/>
    <col min="15619" max="15620" width="30.7265625" style="3" customWidth="1"/>
    <col min="15621" max="15872" width="9.1796875" style="3"/>
    <col min="15873" max="15873" width="6.26953125" style="3" customWidth="1"/>
    <col min="15874" max="15874" width="46.453125" style="3" customWidth="1"/>
    <col min="15875" max="15876" width="30.7265625" style="3" customWidth="1"/>
    <col min="15877" max="16128" width="9.1796875" style="3"/>
    <col min="16129" max="16129" width="6.26953125" style="3" customWidth="1"/>
    <col min="16130" max="16130" width="46.453125" style="3" customWidth="1"/>
    <col min="16131" max="16132" width="30.7265625" style="3" customWidth="1"/>
    <col min="16133" max="16384" width="9.1796875" style="3"/>
  </cols>
  <sheetData>
    <row r="1" spans="1:5" x14ac:dyDescent="0.35">
      <c r="A1" s="1" t="s">
        <v>571</v>
      </c>
    </row>
    <row r="2" spans="1:5" x14ac:dyDescent="0.35">
      <c r="A2" s="290"/>
      <c r="B2" s="5"/>
      <c r="C2" s="5"/>
      <c r="D2" s="5"/>
    </row>
    <row r="3" spans="1:5" x14ac:dyDescent="0.35">
      <c r="A3" s="1615" t="s">
        <v>572</v>
      </c>
      <c r="B3" s="1615"/>
      <c r="C3" s="1615"/>
      <c r="D3" s="1615"/>
    </row>
    <row r="4" spans="1:5" x14ac:dyDescent="0.35">
      <c r="A4" s="1615" t="s">
        <v>561</v>
      </c>
      <c r="B4" s="1615"/>
      <c r="C4" s="1615"/>
      <c r="D4" s="1615"/>
    </row>
    <row r="5" spans="1:5" x14ac:dyDescent="0.35">
      <c r="A5" s="2"/>
      <c r="B5" s="28" t="str">
        <f>'[3]1'!E6</f>
        <v>TAHUN</v>
      </c>
      <c r="C5" s="7">
        <v>2024</v>
      </c>
      <c r="D5" s="2"/>
    </row>
    <row r="6" spans="1:5" ht="16" thickBot="1" x14ac:dyDescent="0.4"/>
    <row r="7" spans="1:5" ht="17.25" customHeight="1" x14ac:dyDescent="0.35">
      <c r="A7" s="1618" t="s">
        <v>5</v>
      </c>
      <c r="B7" s="1611" t="s">
        <v>573</v>
      </c>
      <c r="C7" s="1660" t="s">
        <v>574</v>
      </c>
      <c r="D7" s="1661"/>
      <c r="E7" s="243"/>
    </row>
    <row r="8" spans="1:5" ht="18.75" customHeight="1" x14ac:dyDescent="0.35">
      <c r="A8" s="1596"/>
      <c r="B8" s="1601"/>
      <c r="C8" s="31" t="s">
        <v>8</v>
      </c>
      <c r="D8" s="291" t="s">
        <v>65</v>
      </c>
      <c r="E8" s="243"/>
    </row>
    <row r="9" spans="1:5" s="15" customFormat="1" ht="11.5" x14ac:dyDescent="0.35">
      <c r="A9" s="14">
        <v>1</v>
      </c>
      <c r="B9" s="14">
        <v>2</v>
      </c>
      <c r="C9" s="14">
        <v>3</v>
      </c>
      <c r="D9" s="14">
        <v>4</v>
      </c>
      <c r="E9" s="245"/>
    </row>
    <row r="10" spans="1:5" ht="30" customHeight="1" x14ac:dyDescent="0.35">
      <c r="A10" s="1681" t="s">
        <v>575</v>
      </c>
      <c r="B10" s="1682"/>
      <c r="C10" s="1682"/>
      <c r="D10" s="1683"/>
    </row>
    <row r="11" spans="1:5" ht="34" customHeight="1" x14ac:dyDescent="0.35">
      <c r="A11" s="1137">
        <v>1</v>
      </c>
      <c r="B11" s="1133" t="s">
        <v>576</v>
      </c>
      <c r="C11" s="1135">
        <v>38718</v>
      </c>
      <c r="D11" s="1964">
        <f>C11/C13</f>
        <v>0.54729729729729726</v>
      </c>
    </row>
    <row r="12" spans="1:5" ht="34" customHeight="1" x14ac:dyDescent="0.35">
      <c r="A12" s="778">
        <v>2</v>
      </c>
      <c r="B12" s="1134" t="s">
        <v>577</v>
      </c>
      <c r="C12" s="1136">
        <v>32026</v>
      </c>
      <c r="D12" s="1964">
        <f>C12/C13</f>
        <v>0.45270270270270269</v>
      </c>
    </row>
    <row r="13" spans="1:5" ht="34" customHeight="1" x14ac:dyDescent="0.35">
      <c r="A13" s="1679" t="s">
        <v>578</v>
      </c>
      <c r="B13" s="1680"/>
      <c r="C13" s="810">
        <f>SUM(C11:C12)</f>
        <v>70744</v>
      </c>
      <c r="D13" s="1965"/>
    </row>
    <row r="14" spans="1:5" ht="34" customHeight="1" x14ac:dyDescent="0.35">
      <c r="A14" s="1681" t="s">
        <v>579</v>
      </c>
      <c r="B14" s="1682"/>
      <c r="C14" s="1682"/>
      <c r="D14" s="1683"/>
    </row>
    <row r="15" spans="1:5" ht="33.75" customHeight="1" x14ac:dyDescent="0.35">
      <c r="A15" s="1137">
        <v>1</v>
      </c>
      <c r="B15" s="1133" t="s">
        <v>580</v>
      </c>
      <c r="C15" s="1135">
        <v>21378</v>
      </c>
      <c r="D15" s="1964">
        <f>C15/C19</f>
        <v>0.21344062939925518</v>
      </c>
    </row>
    <row r="16" spans="1:5" ht="33.75" customHeight="1" x14ac:dyDescent="0.35">
      <c r="A16" s="238">
        <v>2</v>
      </c>
      <c r="B16" s="1138" t="s">
        <v>581</v>
      </c>
      <c r="C16" s="1132">
        <v>5964</v>
      </c>
      <c r="D16" s="1964">
        <f>C16/C19</f>
        <v>5.9545322936530913E-2</v>
      </c>
    </row>
    <row r="17" spans="1:4" ht="34" customHeight="1" x14ac:dyDescent="0.35">
      <c r="A17" s="778">
        <v>3</v>
      </c>
      <c r="B17" s="1139" t="s">
        <v>582</v>
      </c>
      <c r="C17" s="1136">
        <v>2073</v>
      </c>
      <c r="D17" s="1965">
        <f>C17/C19</f>
        <v>2.0697091624317335E-2</v>
      </c>
    </row>
    <row r="18" spans="1:4" ht="34" customHeight="1" x14ac:dyDescent="0.35">
      <c r="A18" s="1679" t="s">
        <v>583</v>
      </c>
      <c r="B18" s="1680"/>
      <c r="C18" s="810">
        <f>SUM(C15:C17)</f>
        <v>29415</v>
      </c>
      <c r="D18" s="1965">
        <f>C18/C19</f>
        <v>0.29368304396010342</v>
      </c>
    </row>
    <row r="19" spans="1:4" ht="34" customHeight="1" thickBot="1" x14ac:dyDescent="0.4">
      <c r="A19" s="22" t="s">
        <v>77</v>
      </c>
      <c r="B19" s="293"/>
      <c r="C19" s="294">
        <f>SUM(C13,C18)</f>
        <v>100159</v>
      </c>
      <c r="D19" s="292"/>
    </row>
    <row r="20" spans="1:4" x14ac:dyDescent="0.35">
      <c r="B20" s="49"/>
    </row>
    <row r="21" spans="1:4" x14ac:dyDescent="0.35">
      <c r="A21" s="27" t="s">
        <v>493</v>
      </c>
    </row>
  </sheetData>
  <sheetProtection algorithmName="SHA-512" hashValue="7CkFRYAdkB50G3Gnj1pd/0aSUQgUJYOsvlyLQO5G3js7UGvc6j/hzLOguwGGycu6UJjBmXiMbR/Xk7F31HF0BQ==" saltValue="UHHuii1JwEnk0ict0kQlyg==" spinCount="100000" sheet="1" objects="1" scenarios="1" sort="0" autoFilter="0" pivotTables="0"/>
  <mergeCells count="9">
    <mergeCell ref="A13:B13"/>
    <mergeCell ref="A14:D14"/>
    <mergeCell ref="A18:B18"/>
    <mergeCell ref="A3:D3"/>
    <mergeCell ref="A4:D4"/>
    <mergeCell ref="A7:A8"/>
    <mergeCell ref="B7:B8"/>
    <mergeCell ref="C7:D7"/>
    <mergeCell ref="A10:D10"/>
  </mergeCells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51"/>
  <sheetViews>
    <sheetView zoomScale="60" zoomScaleNormal="60" workbookViewId="0">
      <selection activeCell="C18" sqref="C18"/>
    </sheetView>
  </sheetViews>
  <sheetFormatPr defaultColWidth="9.1796875" defaultRowHeight="15.5" x14ac:dyDescent="0.35"/>
  <cols>
    <col min="1" max="1" width="5.7265625" style="3" customWidth="1"/>
    <col min="2" max="2" width="55.26953125" style="3" customWidth="1"/>
    <col min="3" max="3" width="34" style="3" customWidth="1"/>
    <col min="4" max="4" width="22.453125" style="3" customWidth="1"/>
    <col min="5" max="256" width="9.1796875" style="3"/>
    <col min="257" max="257" width="5.7265625" style="3" customWidth="1"/>
    <col min="258" max="258" width="55.26953125" style="3" customWidth="1"/>
    <col min="259" max="259" width="34" style="3" customWidth="1"/>
    <col min="260" max="260" width="30.7265625" style="3" customWidth="1"/>
    <col min="261" max="512" width="9.1796875" style="3"/>
    <col min="513" max="513" width="5.7265625" style="3" customWidth="1"/>
    <col min="514" max="514" width="55.26953125" style="3" customWidth="1"/>
    <col min="515" max="515" width="34" style="3" customWidth="1"/>
    <col min="516" max="516" width="30.7265625" style="3" customWidth="1"/>
    <col min="517" max="768" width="9.1796875" style="3"/>
    <col min="769" max="769" width="5.7265625" style="3" customWidth="1"/>
    <col min="770" max="770" width="55.26953125" style="3" customWidth="1"/>
    <col min="771" max="771" width="34" style="3" customWidth="1"/>
    <col min="772" max="772" width="30.7265625" style="3" customWidth="1"/>
    <col min="773" max="1024" width="9.1796875" style="3"/>
    <col min="1025" max="1025" width="5.7265625" style="3" customWidth="1"/>
    <col min="1026" max="1026" width="55.26953125" style="3" customWidth="1"/>
    <col min="1027" max="1027" width="34" style="3" customWidth="1"/>
    <col min="1028" max="1028" width="30.7265625" style="3" customWidth="1"/>
    <col min="1029" max="1280" width="9.1796875" style="3"/>
    <col min="1281" max="1281" width="5.7265625" style="3" customWidth="1"/>
    <col min="1282" max="1282" width="55.26953125" style="3" customWidth="1"/>
    <col min="1283" max="1283" width="34" style="3" customWidth="1"/>
    <col min="1284" max="1284" width="30.7265625" style="3" customWidth="1"/>
    <col min="1285" max="1536" width="9.1796875" style="3"/>
    <col min="1537" max="1537" width="5.7265625" style="3" customWidth="1"/>
    <col min="1538" max="1538" width="55.26953125" style="3" customWidth="1"/>
    <col min="1539" max="1539" width="34" style="3" customWidth="1"/>
    <col min="1540" max="1540" width="30.7265625" style="3" customWidth="1"/>
    <col min="1541" max="1792" width="9.1796875" style="3"/>
    <col min="1793" max="1793" width="5.7265625" style="3" customWidth="1"/>
    <col min="1794" max="1794" width="55.26953125" style="3" customWidth="1"/>
    <col min="1795" max="1795" width="34" style="3" customWidth="1"/>
    <col min="1796" max="1796" width="30.7265625" style="3" customWidth="1"/>
    <col min="1797" max="2048" width="9.1796875" style="3"/>
    <col min="2049" max="2049" width="5.7265625" style="3" customWidth="1"/>
    <col min="2050" max="2050" width="55.26953125" style="3" customWidth="1"/>
    <col min="2051" max="2051" width="34" style="3" customWidth="1"/>
    <col min="2052" max="2052" width="30.7265625" style="3" customWidth="1"/>
    <col min="2053" max="2304" width="9.1796875" style="3"/>
    <col min="2305" max="2305" width="5.7265625" style="3" customWidth="1"/>
    <col min="2306" max="2306" width="55.26953125" style="3" customWidth="1"/>
    <col min="2307" max="2307" width="34" style="3" customWidth="1"/>
    <col min="2308" max="2308" width="30.7265625" style="3" customWidth="1"/>
    <col min="2309" max="2560" width="9.1796875" style="3"/>
    <col min="2561" max="2561" width="5.7265625" style="3" customWidth="1"/>
    <col min="2562" max="2562" width="55.26953125" style="3" customWidth="1"/>
    <col min="2563" max="2563" width="34" style="3" customWidth="1"/>
    <col min="2564" max="2564" width="30.7265625" style="3" customWidth="1"/>
    <col min="2565" max="2816" width="9.1796875" style="3"/>
    <col min="2817" max="2817" width="5.7265625" style="3" customWidth="1"/>
    <col min="2818" max="2818" width="55.26953125" style="3" customWidth="1"/>
    <col min="2819" max="2819" width="34" style="3" customWidth="1"/>
    <col min="2820" max="2820" width="30.7265625" style="3" customWidth="1"/>
    <col min="2821" max="3072" width="9.1796875" style="3"/>
    <col min="3073" max="3073" width="5.7265625" style="3" customWidth="1"/>
    <col min="3074" max="3074" width="55.26953125" style="3" customWidth="1"/>
    <col min="3075" max="3075" width="34" style="3" customWidth="1"/>
    <col min="3076" max="3076" width="30.7265625" style="3" customWidth="1"/>
    <col min="3077" max="3328" width="9.1796875" style="3"/>
    <col min="3329" max="3329" width="5.7265625" style="3" customWidth="1"/>
    <col min="3330" max="3330" width="55.26953125" style="3" customWidth="1"/>
    <col min="3331" max="3331" width="34" style="3" customWidth="1"/>
    <col min="3332" max="3332" width="30.7265625" style="3" customWidth="1"/>
    <col min="3333" max="3584" width="9.1796875" style="3"/>
    <col min="3585" max="3585" width="5.7265625" style="3" customWidth="1"/>
    <col min="3586" max="3586" width="55.26953125" style="3" customWidth="1"/>
    <col min="3587" max="3587" width="34" style="3" customWidth="1"/>
    <col min="3588" max="3588" width="30.7265625" style="3" customWidth="1"/>
    <col min="3589" max="3840" width="9.1796875" style="3"/>
    <col min="3841" max="3841" width="5.7265625" style="3" customWidth="1"/>
    <col min="3842" max="3842" width="55.26953125" style="3" customWidth="1"/>
    <col min="3843" max="3843" width="34" style="3" customWidth="1"/>
    <col min="3844" max="3844" width="30.7265625" style="3" customWidth="1"/>
    <col min="3845" max="4096" width="9.1796875" style="3"/>
    <col min="4097" max="4097" width="5.7265625" style="3" customWidth="1"/>
    <col min="4098" max="4098" width="55.26953125" style="3" customWidth="1"/>
    <col min="4099" max="4099" width="34" style="3" customWidth="1"/>
    <col min="4100" max="4100" width="30.7265625" style="3" customWidth="1"/>
    <col min="4101" max="4352" width="9.1796875" style="3"/>
    <col min="4353" max="4353" width="5.7265625" style="3" customWidth="1"/>
    <col min="4354" max="4354" width="55.26953125" style="3" customWidth="1"/>
    <col min="4355" max="4355" width="34" style="3" customWidth="1"/>
    <col min="4356" max="4356" width="30.7265625" style="3" customWidth="1"/>
    <col min="4357" max="4608" width="9.1796875" style="3"/>
    <col min="4609" max="4609" width="5.7265625" style="3" customWidth="1"/>
    <col min="4610" max="4610" width="55.26953125" style="3" customWidth="1"/>
    <col min="4611" max="4611" width="34" style="3" customWidth="1"/>
    <col min="4612" max="4612" width="30.7265625" style="3" customWidth="1"/>
    <col min="4613" max="4864" width="9.1796875" style="3"/>
    <col min="4865" max="4865" width="5.7265625" style="3" customWidth="1"/>
    <col min="4866" max="4866" width="55.26953125" style="3" customWidth="1"/>
    <col min="4867" max="4867" width="34" style="3" customWidth="1"/>
    <col min="4868" max="4868" width="30.7265625" style="3" customWidth="1"/>
    <col min="4869" max="5120" width="9.1796875" style="3"/>
    <col min="5121" max="5121" width="5.7265625" style="3" customWidth="1"/>
    <col min="5122" max="5122" width="55.26953125" style="3" customWidth="1"/>
    <col min="5123" max="5123" width="34" style="3" customWidth="1"/>
    <col min="5124" max="5124" width="30.7265625" style="3" customWidth="1"/>
    <col min="5125" max="5376" width="9.1796875" style="3"/>
    <col min="5377" max="5377" width="5.7265625" style="3" customWidth="1"/>
    <col min="5378" max="5378" width="55.26953125" style="3" customWidth="1"/>
    <col min="5379" max="5379" width="34" style="3" customWidth="1"/>
    <col min="5380" max="5380" width="30.7265625" style="3" customWidth="1"/>
    <col min="5381" max="5632" width="9.1796875" style="3"/>
    <col min="5633" max="5633" width="5.7265625" style="3" customWidth="1"/>
    <col min="5634" max="5634" width="55.26953125" style="3" customWidth="1"/>
    <col min="5635" max="5635" width="34" style="3" customWidth="1"/>
    <col min="5636" max="5636" width="30.7265625" style="3" customWidth="1"/>
    <col min="5637" max="5888" width="9.1796875" style="3"/>
    <col min="5889" max="5889" width="5.7265625" style="3" customWidth="1"/>
    <col min="5890" max="5890" width="55.26953125" style="3" customWidth="1"/>
    <col min="5891" max="5891" width="34" style="3" customWidth="1"/>
    <col min="5892" max="5892" width="30.7265625" style="3" customWidth="1"/>
    <col min="5893" max="6144" width="9.1796875" style="3"/>
    <col min="6145" max="6145" width="5.7265625" style="3" customWidth="1"/>
    <col min="6146" max="6146" width="55.26953125" style="3" customWidth="1"/>
    <col min="6147" max="6147" width="34" style="3" customWidth="1"/>
    <col min="6148" max="6148" width="30.7265625" style="3" customWidth="1"/>
    <col min="6149" max="6400" width="9.1796875" style="3"/>
    <col min="6401" max="6401" width="5.7265625" style="3" customWidth="1"/>
    <col min="6402" max="6402" width="55.26953125" style="3" customWidth="1"/>
    <col min="6403" max="6403" width="34" style="3" customWidth="1"/>
    <col min="6404" max="6404" width="30.7265625" style="3" customWidth="1"/>
    <col min="6405" max="6656" width="9.1796875" style="3"/>
    <col min="6657" max="6657" width="5.7265625" style="3" customWidth="1"/>
    <col min="6658" max="6658" width="55.26953125" style="3" customWidth="1"/>
    <col min="6659" max="6659" width="34" style="3" customWidth="1"/>
    <col min="6660" max="6660" width="30.7265625" style="3" customWidth="1"/>
    <col min="6661" max="6912" width="9.1796875" style="3"/>
    <col min="6913" max="6913" width="5.7265625" style="3" customWidth="1"/>
    <col min="6914" max="6914" width="55.26953125" style="3" customWidth="1"/>
    <col min="6915" max="6915" width="34" style="3" customWidth="1"/>
    <col min="6916" max="6916" width="30.7265625" style="3" customWidth="1"/>
    <col min="6917" max="7168" width="9.1796875" style="3"/>
    <col min="7169" max="7169" width="5.7265625" style="3" customWidth="1"/>
    <col min="7170" max="7170" width="55.26953125" style="3" customWidth="1"/>
    <col min="7171" max="7171" width="34" style="3" customWidth="1"/>
    <col min="7172" max="7172" width="30.7265625" style="3" customWidth="1"/>
    <col min="7173" max="7424" width="9.1796875" style="3"/>
    <col min="7425" max="7425" width="5.7265625" style="3" customWidth="1"/>
    <col min="7426" max="7426" width="55.26953125" style="3" customWidth="1"/>
    <col min="7427" max="7427" width="34" style="3" customWidth="1"/>
    <col min="7428" max="7428" width="30.7265625" style="3" customWidth="1"/>
    <col min="7429" max="7680" width="9.1796875" style="3"/>
    <col min="7681" max="7681" width="5.7265625" style="3" customWidth="1"/>
    <col min="7682" max="7682" width="55.26953125" style="3" customWidth="1"/>
    <col min="7683" max="7683" width="34" style="3" customWidth="1"/>
    <col min="7684" max="7684" width="30.7265625" style="3" customWidth="1"/>
    <col min="7685" max="7936" width="9.1796875" style="3"/>
    <col min="7937" max="7937" width="5.7265625" style="3" customWidth="1"/>
    <col min="7938" max="7938" width="55.26953125" style="3" customWidth="1"/>
    <col min="7939" max="7939" width="34" style="3" customWidth="1"/>
    <col min="7940" max="7940" width="30.7265625" style="3" customWidth="1"/>
    <col min="7941" max="8192" width="9.1796875" style="3"/>
    <col min="8193" max="8193" width="5.7265625" style="3" customWidth="1"/>
    <col min="8194" max="8194" width="55.26953125" style="3" customWidth="1"/>
    <col min="8195" max="8195" width="34" style="3" customWidth="1"/>
    <col min="8196" max="8196" width="30.7265625" style="3" customWidth="1"/>
    <col min="8197" max="8448" width="9.1796875" style="3"/>
    <col min="8449" max="8449" width="5.7265625" style="3" customWidth="1"/>
    <col min="8450" max="8450" width="55.26953125" style="3" customWidth="1"/>
    <col min="8451" max="8451" width="34" style="3" customWidth="1"/>
    <col min="8452" max="8452" width="30.7265625" style="3" customWidth="1"/>
    <col min="8453" max="8704" width="9.1796875" style="3"/>
    <col min="8705" max="8705" width="5.7265625" style="3" customWidth="1"/>
    <col min="8706" max="8706" width="55.26953125" style="3" customWidth="1"/>
    <col min="8707" max="8707" width="34" style="3" customWidth="1"/>
    <col min="8708" max="8708" width="30.7265625" style="3" customWidth="1"/>
    <col min="8709" max="8960" width="9.1796875" style="3"/>
    <col min="8961" max="8961" width="5.7265625" style="3" customWidth="1"/>
    <col min="8962" max="8962" width="55.26953125" style="3" customWidth="1"/>
    <col min="8963" max="8963" width="34" style="3" customWidth="1"/>
    <col min="8964" max="8964" width="30.7265625" style="3" customWidth="1"/>
    <col min="8965" max="9216" width="9.1796875" style="3"/>
    <col min="9217" max="9217" width="5.7265625" style="3" customWidth="1"/>
    <col min="9218" max="9218" width="55.26953125" style="3" customWidth="1"/>
    <col min="9219" max="9219" width="34" style="3" customWidth="1"/>
    <col min="9220" max="9220" width="30.7265625" style="3" customWidth="1"/>
    <col min="9221" max="9472" width="9.1796875" style="3"/>
    <col min="9473" max="9473" width="5.7265625" style="3" customWidth="1"/>
    <col min="9474" max="9474" width="55.26953125" style="3" customWidth="1"/>
    <col min="9475" max="9475" width="34" style="3" customWidth="1"/>
    <col min="9476" max="9476" width="30.7265625" style="3" customWidth="1"/>
    <col min="9477" max="9728" width="9.1796875" style="3"/>
    <col min="9729" max="9729" width="5.7265625" style="3" customWidth="1"/>
    <col min="9730" max="9730" width="55.26953125" style="3" customWidth="1"/>
    <col min="9731" max="9731" width="34" style="3" customWidth="1"/>
    <col min="9732" max="9732" width="30.7265625" style="3" customWidth="1"/>
    <col min="9733" max="9984" width="9.1796875" style="3"/>
    <col min="9985" max="9985" width="5.7265625" style="3" customWidth="1"/>
    <col min="9986" max="9986" width="55.26953125" style="3" customWidth="1"/>
    <col min="9987" max="9987" width="34" style="3" customWidth="1"/>
    <col min="9988" max="9988" width="30.7265625" style="3" customWidth="1"/>
    <col min="9989" max="10240" width="9.1796875" style="3"/>
    <col min="10241" max="10241" width="5.7265625" style="3" customWidth="1"/>
    <col min="10242" max="10242" width="55.26953125" style="3" customWidth="1"/>
    <col min="10243" max="10243" width="34" style="3" customWidth="1"/>
    <col min="10244" max="10244" width="30.7265625" style="3" customWidth="1"/>
    <col min="10245" max="10496" width="9.1796875" style="3"/>
    <col min="10497" max="10497" width="5.7265625" style="3" customWidth="1"/>
    <col min="10498" max="10498" width="55.26953125" style="3" customWidth="1"/>
    <col min="10499" max="10499" width="34" style="3" customWidth="1"/>
    <col min="10500" max="10500" width="30.7265625" style="3" customWidth="1"/>
    <col min="10501" max="10752" width="9.1796875" style="3"/>
    <col min="10753" max="10753" width="5.7265625" style="3" customWidth="1"/>
    <col min="10754" max="10754" width="55.26953125" style="3" customWidth="1"/>
    <col min="10755" max="10755" width="34" style="3" customWidth="1"/>
    <col min="10756" max="10756" width="30.7265625" style="3" customWidth="1"/>
    <col min="10757" max="11008" width="9.1796875" style="3"/>
    <col min="11009" max="11009" width="5.7265625" style="3" customWidth="1"/>
    <col min="11010" max="11010" width="55.26953125" style="3" customWidth="1"/>
    <col min="11011" max="11011" width="34" style="3" customWidth="1"/>
    <col min="11012" max="11012" width="30.7265625" style="3" customWidth="1"/>
    <col min="11013" max="11264" width="9.1796875" style="3"/>
    <col min="11265" max="11265" width="5.7265625" style="3" customWidth="1"/>
    <col min="11266" max="11266" width="55.26953125" style="3" customWidth="1"/>
    <col min="11267" max="11267" width="34" style="3" customWidth="1"/>
    <col min="11268" max="11268" width="30.7265625" style="3" customWidth="1"/>
    <col min="11269" max="11520" width="9.1796875" style="3"/>
    <col min="11521" max="11521" width="5.7265625" style="3" customWidth="1"/>
    <col min="11522" max="11522" width="55.26953125" style="3" customWidth="1"/>
    <col min="11523" max="11523" width="34" style="3" customWidth="1"/>
    <col min="11524" max="11524" width="30.7265625" style="3" customWidth="1"/>
    <col min="11525" max="11776" width="9.1796875" style="3"/>
    <col min="11777" max="11777" width="5.7265625" style="3" customWidth="1"/>
    <col min="11778" max="11778" width="55.26953125" style="3" customWidth="1"/>
    <col min="11779" max="11779" width="34" style="3" customWidth="1"/>
    <col min="11780" max="11780" width="30.7265625" style="3" customWidth="1"/>
    <col min="11781" max="12032" width="9.1796875" style="3"/>
    <col min="12033" max="12033" width="5.7265625" style="3" customWidth="1"/>
    <col min="12034" max="12034" width="55.26953125" style="3" customWidth="1"/>
    <col min="12035" max="12035" width="34" style="3" customWidth="1"/>
    <col min="12036" max="12036" width="30.7265625" style="3" customWidth="1"/>
    <col min="12037" max="12288" width="9.1796875" style="3"/>
    <col min="12289" max="12289" width="5.7265625" style="3" customWidth="1"/>
    <col min="12290" max="12290" width="55.26953125" style="3" customWidth="1"/>
    <col min="12291" max="12291" width="34" style="3" customWidth="1"/>
    <col min="12292" max="12292" width="30.7265625" style="3" customWidth="1"/>
    <col min="12293" max="12544" width="9.1796875" style="3"/>
    <col min="12545" max="12545" width="5.7265625" style="3" customWidth="1"/>
    <col min="12546" max="12546" width="55.26953125" style="3" customWidth="1"/>
    <col min="12547" max="12547" width="34" style="3" customWidth="1"/>
    <col min="12548" max="12548" width="30.7265625" style="3" customWidth="1"/>
    <col min="12549" max="12800" width="9.1796875" style="3"/>
    <col min="12801" max="12801" width="5.7265625" style="3" customWidth="1"/>
    <col min="12802" max="12802" width="55.26953125" style="3" customWidth="1"/>
    <col min="12803" max="12803" width="34" style="3" customWidth="1"/>
    <col min="12804" max="12804" width="30.7265625" style="3" customWidth="1"/>
    <col min="12805" max="13056" width="9.1796875" style="3"/>
    <col min="13057" max="13057" width="5.7265625" style="3" customWidth="1"/>
    <col min="13058" max="13058" width="55.26953125" style="3" customWidth="1"/>
    <col min="13059" max="13059" width="34" style="3" customWidth="1"/>
    <col min="13060" max="13060" width="30.7265625" style="3" customWidth="1"/>
    <col min="13061" max="13312" width="9.1796875" style="3"/>
    <col min="13313" max="13313" width="5.7265625" style="3" customWidth="1"/>
    <col min="13314" max="13314" width="55.26953125" style="3" customWidth="1"/>
    <col min="13315" max="13315" width="34" style="3" customWidth="1"/>
    <col min="13316" max="13316" width="30.7265625" style="3" customWidth="1"/>
    <col min="13317" max="13568" width="9.1796875" style="3"/>
    <col min="13569" max="13569" width="5.7265625" style="3" customWidth="1"/>
    <col min="13570" max="13570" width="55.26953125" style="3" customWidth="1"/>
    <col min="13571" max="13571" width="34" style="3" customWidth="1"/>
    <col min="13572" max="13572" width="30.7265625" style="3" customWidth="1"/>
    <col min="13573" max="13824" width="9.1796875" style="3"/>
    <col min="13825" max="13825" width="5.7265625" style="3" customWidth="1"/>
    <col min="13826" max="13826" width="55.26953125" style="3" customWidth="1"/>
    <col min="13827" max="13827" width="34" style="3" customWidth="1"/>
    <col min="13828" max="13828" width="30.7265625" style="3" customWidth="1"/>
    <col min="13829" max="14080" width="9.1796875" style="3"/>
    <col min="14081" max="14081" width="5.7265625" style="3" customWidth="1"/>
    <col min="14082" max="14082" width="55.26953125" style="3" customWidth="1"/>
    <col min="14083" max="14083" width="34" style="3" customWidth="1"/>
    <col min="14084" max="14084" width="30.7265625" style="3" customWidth="1"/>
    <col min="14085" max="14336" width="9.1796875" style="3"/>
    <col min="14337" max="14337" width="5.7265625" style="3" customWidth="1"/>
    <col min="14338" max="14338" width="55.26953125" style="3" customWidth="1"/>
    <col min="14339" max="14339" width="34" style="3" customWidth="1"/>
    <col min="14340" max="14340" width="30.7265625" style="3" customWidth="1"/>
    <col min="14341" max="14592" width="9.1796875" style="3"/>
    <col min="14593" max="14593" width="5.7265625" style="3" customWidth="1"/>
    <col min="14594" max="14594" width="55.26953125" style="3" customWidth="1"/>
    <col min="14595" max="14595" width="34" style="3" customWidth="1"/>
    <col min="14596" max="14596" width="30.7265625" style="3" customWidth="1"/>
    <col min="14597" max="14848" width="9.1796875" style="3"/>
    <col min="14849" max="14849" width="5.7265625" style="3" customWidth="1"/>
    <col min="14850" max="14850" width="55.26953125" style="3" customWidth="1"/>
    <col min="14851" max="14851" width="34" style="3" customWidth="1"/>
    <col min="14852" max="14852" width="30.7265625" style="3" customWidth="1"/>
    <col min="14853" max="15104" width="9.1796875" style="3"/>
    <col min="15105" max="15105" width="5.7265625" style="3" customWidth="1"/>
    <col min="15106" max="15106" width="55.26953125" style="3" customWidth="1"/>
    <col min="15107" max="15107" width="34" style="3" customWidth="1"/>
    <col min="15108" max="15108" width="30.7265625" style="3" customWidth="1"/>
    <col min="15109" max="15360" width="9.1796875" style="3"/>
    <col min="15361" max="15361" width="5.7265625" style="3" customWidth="1"/>
    <col min="15362" max="15362" width="55.26953125" style="3" customWidth="1"/>
    <col min="15363" max="15363" width="34" style="3" customWidth="1"/>
    <col min="15364" max="15364" width="30.7265625" style="3" customWidth="1"/>
    <col min="15365" max="15616" width="9.1796875" style="3"/>
    <col min="15617" max="15617" width="5.7265625" style="3" customWidth="1"/>
    <col min="15618" max="15618" width="55.26953125" style="3" customWidth="1"/>
    <col min="15619" max="15619" width="34" style="3" customWidth="1"/>
    <col min="15620" max="15620" width="30.7265625" style="3" customWidth="1"/>
    <col min="15621" max="15872" width="9.1796875" style="3"/>
    <col min="15873" max="15873" width="5.7265625" style="3" customWidth="1"/>
    <col min="15874" max="15874" width="55.26953125" style="3" customWidth="1"/>
    <col min="15875" max="15875" width="34" style="3" customWidth="1"/>
    <col min="15876" max="15876" width="30.7265625" style="3" customWidth="1"/>
    <col min="15877" max="16128" width="9.1796875" style="3"/>
    <col min="16129" max="16129" width="5.7265625" style="3" customWidth="1"/>
    <col min="16130" max="16130" width="55.26953125" style="3" customWidth="1"/>
    <col min="16131" max="16131" width="34" style="3" customWidth="1"/>
    <col min="16132" max="16132" width="30.7265625" style="3" customWidth="1"/>
    <col min="16133" max="16384" width="9.1796875" style="3"/>
  </cols>
  <sheetData>
    <row r="1" spans="1:14" x14ac:dyDescent="0.35">
      <c r="A1" s="1" t="s">
        <v>1538</v>
      </c>
    </row>
    <row r="3" spans="1:14" x14ac:dyDescent="0.35">
      <c r="A3" s="1615" t="s">
        <v>1539</v>
      </c>
      <c r="B3" s="1615"/>
      <c r="C3" s="1615"/>
      <c r="D3" s="1615"/>
      <c r="G3" s="5"/>
      <c r="H3" s="5"/>
      <c r="I3" s="5"/>
      <c r="J3" s="5"/>
      <c r="K3" s="5"/>
      <c r="L3" s="5"/>
      <c r="M3" s="5"/>
      <c r="N3" s="5"/>
    </row>
    <row r="4" spans="1:14" x14ac:dyDescent="0.35">
      <c r="A4" s="1615" t="s">
        <v>561</v>
      </c>
      <c r="B4" s="1615"/>
      <c r="C4" s="1615"/>
      <c r="D4" s="1615"/>
    </row>
    <row r="5" spans="1:14" x14ac:dyDescent="0.35">
      <c r="A5" s="2"/>
      <c r="B5" s="28" t="str">
        <f>'[3]1'!E6</f>
        <v>TAHUN</v>
      </c>
      <c r="C5" s="7">
        <v>2024</v>
      </c>
      <c r="D5" s="4"/>
    </row>
    <row r="6" spans="1:14" ht="16" thickBot="1" x14ac:dyDescent="0.4">
      <c r="A6" s="8"/>
      <c r="B6" s="8"/>
      <c r="C6" s="8"/>
      <c r="D6" s="8"/>
    </row>
    <row r="7" spans="1:14" ht="20.149999999999999" customHeight="1" x14ac:dyDescent="0.35">
      <c r="A7" s="1601" t="s">
        <v>5</v>
      </c>
      <c r="B7" s="1601" t="s">
        <v>1540</v>
      </c>
      <c r="C7" s="995" t="s">
        <v>1539</v>
      </c>
      <c r="D7" s="995"/>
      <c r="E7" s="243"/>
    </row>
    <row r="8" spans="1:14" ht="20.149999999999999" customHeight="1" x14ac:dyDescent="0.35">
      <c r="A8" s="1602"/>
      <c r="B8" s="1602"/>
      <c r="C8" s="61" t="s">
        <v>1541</v>
      </c>
      <c r="D8" s="61" t="s">
        <v>65</v>
      </c>
      <c r="E8" s="243"/>
    </row>
    <row r="9" spans="1:14" s="15" customFormat="1" ht="11.5" x14ac:dyDescent="0.35">
      <c r="A9" s="13">
        <v>1</v>
      </c>
      <c r="B9" s="13">
        <v>2</v>
      </c>
      <c r="C9" s="13">
        <v>3</v>
      </c>
      <c r="D9" s="13">
        <v>4</v>
      </c>
      <c r="E9" s="245"/>
    </row>
    <row r="10" spans="1:14" x14ac:dyDescent="0.35">
      <c r="A10" s="33"/>
      <c r="B10" s="996"/>
      <c r="C10" s="16"/>
      <c r="D10" s="238"/>
      <c r="E10" s="243"/>
    </row>
    <row r="11" spans="1:14" ht="24.75" customHeight="1" x14ac:dyDescent="0.35">
      <c r="A11" s="17"/>
      <c r="B11" s="997" t="s">
        <v>1542</v>
      </c>
      <c r="C11" s="17"/>
      <c r="D11" s="238"/>
      <c r="E11" s="243"/>
    </row>
    <row r="12" spans="1:14" ht="15" customHeight="1" x14ac:dyDescent="0.35">
      <c r="A12" s="17"/>
      <c r="B12" s="997"/>
      <c r="C12" s="17"/>
      <c r="D12" s="238"/>
      <c r="E12" s="243"/>
    </row>
    <row r="13" spans="1:14" ht="15" customHeight="1" x14ac:dyDescent="0.35">
      <c r="A13" s="17">
        <v>1</v>
      </c>
      <c r="B13" s="17" t="s">
        <v>1543</v>
      </c>
      <c r="C13" s="998">
        <v>157031576224</v>
      </c>
      <c r="D13" s="999">
        <f>C13/$C$43*100</f>
        <v>100</v>
      </c>
      <c r="E13" s="243"/>
    </row>
    <row r="14" spans="1:14" ht="15" customHeight="1" x14ac:dyDescent="0.35">
      <c r="A14" s="17"/>
      <c r="B14" s="17" t="s">
        <v>1544</v>
      </c>
      <c r="C14" s="1000"/>
      <c r="D14" s="999"/>
      <c r="E14" s="243"/>
    </row>
    <row r="15" spans="1:14" ht="15" customHeight="1" x14ac:dyDescent="0.35">
      <c r="A15" s="17"/>
      <c r="B15" s="17" t="s">
        <v>1545</v>
      </c>
      <c r="C15" s="998"/>
      <c r="D15" s="999"/>
      <c r="E15" s="243"/>
    </row>
    <row r="16" spans="1:14" ht="15" customHeight="1" x14ac:dyDescent="0.35">
      <c r="A16" s="17"/>
      <c r="B16" s="17" t="s">
        <v>1546</v>
      </c>
      <c r="C16" s="998"/>
      <c r="D16" s="999"/>
      <c r="E16" s="243"/>
    </row>
    <row r="17" spans="1:5" ht="15" customHeight="1" x14ac:dyDescent="0.35">
      <c r="A17" s="17"/>
      <c r="B17" s="17" t="s">
        <v>1547</v>
      </c>
      <c r="C17" s="998"/>
      <c r="D17" s="999"/>
      <c r="E17" s="243"/>
    </row>
    <row r="18" spans="1:5" ht="15" customHeight="1" x14ac:dyDescent="0.35">
      <c r="A18" s="17"/>
      <c r="B18" s="1001" t="s">
        <v>1548</v>
      </c>
      <c r="C18" s="998">
        <v>9106348000</v>
      </c>
      <c r="D18" s="999"/>
      <c r="E18" s="243"/>
    </row>
    <row r="19" spans="1:5" ht="15" customHeight="1" x14ac:dyDescent="0.35">
      <c r="A19" s="17"/>
      <c r="B19" s="1001" t="s">
        <v>1549</v>
      </c>
      <c r="C19" s="998">
        <v>9106348000</v>
      </c>
      <c r="D19" s="999"/>
      <c r="E19" s="243"/>
    </row>
    <row r="20" spans="1:5" ht="15" customHeight="1" x14ac:dyDescent="0.35">
      <c r="A20" s="17"/>
      <c r="B20" s="1001" t="s">
        <v>1550</v>
      </c>
      <c r="C20" s="998"/>
      <c r="D20" s="999"/>
      <c r="E20" s="243"/>
    </row>
    <row r="21" spans="1:5" ht="15" customHeight="1" x14ac:dyDescent="0.35">
      <c r="A21" s="17"/>
      <c r="B21" s="1001" t="s">
        <v>1551</v>
      </c>
      <c r="C21" s="998"/>
      <c r="D21" s="999"/>
      <c r="E21" s="243"/>
    </row>
    <row r="22" spans="1:5" ht="15" customHeight="1" x14ac:dyDescent="0.35">
      <c r="A22" s="17"/>
      <c r="B22" s="1001" t="s">
        <v>1552</v>
      </c>
      <c r="C22" s="998"/>
      <c r="D22" s="999"/>
      <c r="E22" s="243"/>
    </row>
    <row r="23" spans="1:5" ht="15" customHeight="1" x14ac:dyDescent="0.35">
      <c r="A23" s="17"/>
      <c r="B23" s="1001" t="s">
        <v>1553</v>
      </c>
      <c r="C23" s="998">
        <v>9617433000</v>
      </c>
      <c r="D23" s="999"/>
      <c r="E23" s="243"/>
    </row>
    <row r="24" spans="1:5" ht="15" customHeight="1" x14ac:dyDescent="0.35">
      <c r="A24" s="17"/>
      <c r="B24" s="1001" t="s">
        <v>1554</v>
      </c>
      <c r="C24" s="998"/>
      <c r="D24" s="999"/>
      <c r="E24" s="243"/>
    </row>
    <row r="25" spans="1:5" ht="15" customHeight="1" x14ac:dyDescent="0.35">
      <c r="A25" s="17"/>
      <c r="B25" s="1001" t="s">
        <v>1555</v>
      </c>
      <c r="C25" s="998"/>
      <c r="D25" s="999"/>
      <c r="E25" s="243"/>
    </row>
    <row r="26" spans="1:5" ht="15" customHeight="1" x14ac:dyDescent="0.35">
      <c r="A26" s="17"/>
      <c r="B26" s="1001" t="s">
        <v>1556</v>
      </c>
      <c r="C26" s="998"/>
      <c r="D26" s="999"/>
      <c r="E26" s="243"/>
    </row>
    <row r="27" spans="1:5" ht="15" customHeight="1" x14ac:dyDescent="0.35">
      <c r="A27" s="17">
        <v>2</v>
      </c>
      <c r="B27" s="17" t="s">
        <v>1557</v>
      </c>
      <c r="C27" s="998">
        <f>SUM(C28:C32)</f>
        <v>0</v>
      </c>
      <c r="D27" s="999">
        <f>C27/$C$43*100</f>
        <v>0</v>
      </c>
      <c r="E27" s="243"/>
    </row>
    <row r="28" spans="1:5" ht="15" customHeight="1" x14ac:dyDescent="0.35">
      <c r="A28" s="17"/>
      <c r="B28" s="17" t="s">
        <v>1544</v>
      </c>
      <c r="C28" s="998"/>
      <c r="D28" s="999"/>
      <c r="E28" s="243"/>
    </row>
    <row r="29" spans="1:5" ht="15" customHeight="1" x14ac:dyDescent="0.35">
      <c r="A29" s="17"/>
      <c r="B29" s="17" t="s">
        <v>1545</v>
      </c>
      <c r="C29" s="998"/>
      <c r="D29" s="999"/>
      <c r="E29" s="243"/>
    </row>
    <row r="30" spans="1:5" ht="15" customHeight="1" x14ac:dyDescent="0.35">
      <c r="A30" s="17"/>
      <c r="B30" s="17" t="s">
        <v>1546</v>
      </c>
      <c r="C30" s="998"/>
      <c r="D30" s="999"/>
      <c r="E30" s="243"/>
    </row>
    <row r="31" spans="1:5" ht="15" customHeight="1" x14ac:dyDescent="0.35">
      <c r="A31" s="17"/>
      <c r="B31" s="17" t="s">
        <v>1547</v>
      </c>
      <c r="C31" s="998"/>
      <c r="D31" s="999"/>
      <c r="E31" s="243"/>
    </row>
    <row r="32" spans="1:5" ht="15" customHeight="1" x14ac:dyDescent="0.35">
      <c r="A32" s="17"/>
      <c r="B32" s="17" t="s">
        <v>1558</v>
      </c>
      <c r="C32" s="998"/>
      <c r="D32" s="999"/>
      <c r="E32" s="243"/>
    </row>
    <row r="33" spans="1:5" ht="15" customHeight="1" x14ac:dyDescent="0.35">
      <c r="A33" s="17"/>
      <c r="B33" s="17"/>
      <c r="C33" s="998"/>
      <c r="D33" s="999"/>
      <c r="E33" s="243"/>
    </row>
    <row r="34" spans="1:5" ht="15" customHeight="1" x14ac:dyDescent="0.35">
      <c r="A34" s="17">
        <v>3</v>
      </c>
      <c r="B34" s="17" t="s">
        <v>1559</v>
      </c>
      <c r="C34" s="998">
        <f>SUM(C35:C36)</f>
        <v>0</v>
      </c>
      <c r="D34" s="999">
        <f>C34/$C$43*100</f>
        <v>0</v>
      </c>
      <c r="E34" s="243"/>
    </row>
    <row r="35" spans="1:5" ht="15" customHeight="1" x14ac:dyDescent="0.35">
      <c r="A35" s="17"/>
      <c r="B35" s="1001" t="s">
        <v>1560</v>
      </c>
      <c r="C35" s="998"/>
      <c r="D35" s="999"/>
      <c r="E35" s="243"/>
    </row>
    <row r="36" spans="1:5" ht="15" customHeight="1" x14ac:dyDescent="0.35">
      <c r="A36" s="17"/>
      <c r="B36" s="1001" t="s">
        <v>1561</v>
      </c>
      <c r="C36" s="998"/>
      <c r="D36" s="999"/>
      <c r="E36" s="243"/>
    </row>
    <row r="37" spans="1:5" ht="15" customHeight="1" x14ac:dyDescent="0.35">
      <c r="A37" s="17"/>
      <c r="B37" s="17"/>
      <c r="C37" s="998"/>
      <c r="D37" s="999"/>
      <c r="E37" s="243"/>
    </row>
    <row r="38" spans="1:5" ht="15" customHeight="1" x14ac:dyDescent="0.35">
      <c r="A38" s="17">
        <v>4</v>
      </c>
      <c r="B38" s="17" t="s">
        <v>1562</v>
      </c>
      <c r="C38" s="998"/>
      <c r="D38" s="999">
        <f>C38/$C$43*100</f>
        <v>0</v>
      </c>
      <c r="E38" s="243"/>
    </row>
    <row r="39" spans="1:5" ht="15" customHeight="1" x14ac:dyDescent="0.35">
      <c r="A39" s="17"/>
      <c r="B39" s="17" t="s">
        <v>1563</v>
      </c>
      <c r="C39" s="998"/>
      <c r="D39" s="999"/>
      <c r="E39" s="243"/>
    </row>
    <row r="40" spans="1:5" ht="15" customHeight="1" x14ac:dyDescent="0.35">
      <c r="A40" s="17"/>
      <c r="B40" s="17"/>
      <c r="C40" s="998"/>
      <c r="D40" s="999"/>
      <c r="E40" s="243"/>
    </row>
    <row r="41" spans="1:5" ht="15" customHeight="1" x14ac:dyDescent="0.35">
      <c r="A41" s="17">
        <v>5</v>
      </c>
      <c r="B41" s="17" t="s">
        <v>1564</v>
      </c>
      <c r="C41" s="998"/>
      <c r="D41" s="999">
        <f>C41/$C$43*100</f>
        <v>0</v>
      </c>
      <c r="E41" s="243"/>
    </row>
    <row r="42" spans="1:5" x14ac:dyDescent="0.35">
      <c r="A42" s="1002"/>
      <c r="B42" s="21"/>
      <c r="C42" s="1003"/>
      <c r="D42" s="1004"/>
      <c r="E42" s="243"/>
    </row>
    <row r="43" spans="1:5" ht="20.149999999999999" customHeight="1" x14ac:dyDescent="0.35">
      <c r="A43" s="1679" t="s">
        <v>1565</v>
      </c>
      <c r="B43" s="1684"/>
      <c r="C43" s="1003">
        <f>SUM(C13,C27,C34,C38,C41)</f>
        <v>157031576224</v>
      </c>
      <c r="D43" s="1005"/>
      <c r="E43" s="243"/>
    </row>
    <row r="44" spans="1:5" ht="20.149999999999999" customHeight="1" x14ac:dyDescent="0.35">
      <c r="A44" s="1639" t="s">
        <v>1566</v>
      </c>
      <c r="B44" s="1641"/>
      <c r="C44" s="1006"/>
      <c r="D44" s="1005"/>
      <c r="E44" s="243"/>
    </row>
    <row r="45" spans="1:5" ht="20.149999999999999" customHeight="1" x14ac:dyDescent="0.35">
      <c r="A45" s="1685" t="s">
        <v>1567</v>
      </c>
      <c r="B45" s="1686"/>
      <c r="C45" s="1007"/>
      <c r="D45" s="1008" t="e">
        <f>C43/C44*100</f>
        <v>#DIV/0!</v>
      </c>
      <c r="E45" s="243"/>
    </row>
    <row r="46" spans="1:5" ht="20.149999999999999" customHeight="1" thickBot="1" x14ac:dyDescent="0.4">
      <c r="A46" s="1633" t="s">
        <v>1568</v>
      </c>
      <c r="B46" s="1642"/>
      <c r="C46" s="1009" t="e">
        <f>C43-C15-C29/'[3]2'!E28</f>
        <v>#DIV/0!</v>
      </c>
      <c r="D46" s="1010"/>
      <c r="E46" s="243"/>
    </row>
    <row r="48" spans="1:5" x14ac:dyDescent="0.35">
      <c r="A48" s="27" t="s">
        <v>1569</v>
      </c>
    </row>
    <row r="50" spans="2:2" x14ac:dyDescent="0.35">
      <c r="B50" s="240"/>
    </row>
    <row r="51" spans="2:2" x14ac:dyDescent="0.3">
      <c r="B51" s="1011"/>
    </row>
  </sheetData>
  <sheetProtection algorithmName="SHA-512" hashValue="0X11xg3TPdriMS0ayEwe5yiu9j5PY2HROONy/mIjmOxhjakgJBHuHPL1R6f60O5T/ubgUMWiJf/gD7+BpKtHJQ==" saltValue="q8Dht6arbPr7z8VdIWnEgw==" spinCount="100000" sheet="1" objects="1" scenarios="1" sort="0" autoFilter="0" pivotTables="0"/>
  <mergeCells count="8">
    <mergeCell ref="A46:B46"/>
    <mergeCell ref="A4:D4"/>
    <mergeCell ref="A3:D3"/>
    <mergeCell ref="A7:A8"/>
    <mergeCell ref="B7:B8"/>
    <mergeCell ref="A43:B43"/>
    <mergeCell ref="A44:B44"/>
    <mergeCell ref="A45:B45"/>
  </mergeCells>
  <printOptions horizontalCentered="1"/>
  <pageMargins left="1.7" right="0.9" top="1.1499999999999999" bottom="0.9" header="0" footer="0"/>
  <pageSetup paperSize="9" scale="60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59"/>
  <sheetViews>
    <sheetView topLeftCell="A2" zoomScale="68" zoomScaleNormal="68" workbookViewId="0">
      <selection activeCell="F17" sqref="F17"/>
    </sheetView>
  </sheetViews>
  <sheetFormatPr defaultRowHeight="15.5" x14ac:dyDescent="0.35"/>
  <cols>
    <col min="1" max="1" width="5.7265625" style="3" customWidth="1"/>
    <col min="2" max="2" width="25.26953125" style="3" bestFit="1" customWidth="1"/>
    <col min="3" max="3" width="25.26953125" style="3" customWidth="1"/>
    <col min="4" max="4" width="19.81640625" style="3" customWidth="1"/>
    <col min="5" max="13" width="15.7265625" style="3" customWidth="1"/>
    <col min="14" max="14" width="9.1796875" style="3"/>
    <col min="15" max="15" width="13.26953125" style="3" customWidth="1"/>
    <col min="16" max="16" width="13" style="3" customWidth="1"/>
    <col min="17" max="17" width="9.1796875" style="3"/>
    <col min="18" max="18" width="14.453125" style="3" customWidth="1"/>
    <col min="19" max="19" width="14.1796875" style="3" customWidth="1"/>
    <col min="20" max="20" width="14.26953125" style="3" customWidth="1"/>
    <col min="21" max="21" width="11.453125" style="3" customWidth="1"/>
    <col min="22" max="255" width="9.1796875" style="3"/>
    <col min="256" max="256" width="5.7265625" style="3" customWidth="1"/>
    <col min="257" max="257" width="21.7265625" style="3" customWidth="1"/>
    <col min="258" max="258" width="19.81640625" style="3" customWidth="1"/>
    <col min="259" max="267" width="15.7265625" style="3" customWidth="1"/>
    <col min="268" max="511" width="9.1796875" style="3"/>
    <col min="512" max="512" width="5.7265625" style="3" customWidth="1"/>
    <col min="513" max="513" width="21.7265625" style="3" customWidth="1"/>
    <col min="514" max="514" width="19.81640625" style="3" customWidth="1"/>
    <col min="515" max="523" width="15.7265625" style="3" customWidth="1"/>
    <col min="524" max="767" width="9.1796875" style="3"/>
    <col min="768" max="768" width="5.7265625" style="3" customWidth="1"/>
    <col min="769" max="769" width="21.7265625" style="3" customWidth="1"/>
    <col min="770" max="770" width="19.81640625" style="3" customWidth="1"/>
    <col min="771" max="779" width="15.7265625" style="3" customWidth="1"/>
    <col min="780" max="1023" width="9.1796875" style="3"/>
    <col min="1024" max="1024" width="5.7265625" style="3" customWidth="1"/>
    <col min="1025" max="1025" width="21.7265625" style="3" customWidth="1"/>
    <col min="1026" max="1026" width="19.81640625" style="3" customWidth="1"/>
    <col min="1027" max="1035" width="15.7265625" style="3" customWidth="1"/>
    <col min="1036" max="1279" width="9.1796875" style="3"/>
    <col min="1280" max="1280" width="5.7265625" style="3" customWidth="1"/>
    <col min="1281" max="1281" width="21.7265625" style="3" customWidth="1"/>
    <col min="1282" max="1282" width="19.81640625" style="3" customWidth="1"/>
    <col min="1283" max="1291" width="15.7265625" style="3" customWidth="1"/>
    <col min="1292" max="1535" width="9.1796875" style="3"/>
    <col min="1536" max="1536" width="5.7265625" style="3" customWidth="1"/>
    <col min="1537" max="1537" width="21.7265625" style="3" customWidth="1"/>
    <col min="1538" max="1538" width="19.81640625" style="3" customWidth="1"/>
    <col min="1539" max="1547" width="15.7265625" style="3" customWidth="1"/>
    <col min="1548" max="1791" width="9.1796875" style="3"/>
    <col min="1792" max="1792" width="5.7265625" style="3" customWidth="1"/>
    <col min="1793" max="1793" width="21.7265625" style="3" customWidth="1"/>
    <col min="1794" max="1794" width="19.81640625" style="3" customWidth="1"/>
    <col min="1795" max="1803" width="15.7265625" style="3" customWidth="1"/>
    <col min="1804" max="2047" width="9.1796875" style="3"/>
    <col min="2048" max="2048" width="5.7265625" style="3" customWidth="1"/>
    <col min="2049" max="2049" width="21.7265625" style="3" customWidth="1"/>
    <col min="2050" max="2050" width="19.81640625" style="3" customWidth="1"/>
    <col min="2051" max="2059" width="15.7265625" style="3" customWidth="1"/>
    <col min="2060" max="2303" width="9.1796875" style="3"/>
    <col min="2304" max="2304" width="5.7265625" style="3" customWidth="1"/>
    <col min="2305" max="2305" width="21.7265625" style="3" customWidth="1"/>
    <col min="2306" max="2306" width="19.81640625" style="3" customWidth="1"/>
    <col min="2307" max="2315" width="15.7265625" style="3" customWidth="1"/>
    <col min="2316" max="2559" width="9.1796875" style="3"/>
    <col min="2560" max="2560" width="5.7265625" style="3" customWidth="1"/>
    <col min="2561" max="2561" width="21.7265625" style="3" customWidth="1"/>
    <col min="2562" max="2562" width="19.81640625" style="3" customWidth="1"/>
    <col min="2563" max="2571" width="15.7265625" style="3" customWidth="1"/>
    <col min="2572" max="2815" width="9.1796875" style="3"/>
    <col min="2816" max="2816" width="5.7265625" style="3" customWidth="1"/>
    <col min="2817" max="2817" width="21.7265625" style="3" customWidth="1"/>
    <col min="2818" max="2818" width="19.81640625" style="3" customWidth="1"/>
    <col min="2819" max="2827" width="15.7265625" style="3" customWidth="1"/>
    <col min="2828" max="3071" width="9.1796875" style="3"/>
    <col min="3072" max="3072" width="5.7265625" style="3" customWidth="1"/>
    <col min="3073" max="3073" width="21.7265625" style="3" customWidth="1"/>
    <col min="3074" max="3074" width="19.81640625" style="3" customWidth="1"/>
    <col min="3075" max="3083" width="15.7265625" style="3" customWidth="1"/>
    <col min="3084" max="3327" width="9.1796875" style="3"/>
    <col min="3328" max="3328" width="5.7265625" style="3" customWidth="1"/>
    <col min="3329" max="3329" width="21.7265625" style="3" customWidth="1"/>
    <col min="3330" max="3330" width="19.81640625" style="3" customWidth="1"/>
    <col min="3331" max="3339" width="15.7265625" style="3" customWidth="1"/>
    <col min="3340" max="3583" width="9.1796875" style="3"/>
    <col min="3584" max="3584" width="5.7265625" style="3" customWidth="1"/>
    <col min="3585" max="3585" width="21.7265625" style="3" customWidth="1"/>
    <col min="3586" max="3586" width="19.81640625" style="3" customWidth="1"/>
    <col min="3587" max="3595" width="15.7265625" style="3" customWidth="1"/>
    <col min="3596" max="3839" width="9.1796875" style="3"/>
    <col min="3840" max="3840" width="5.7265625" style="3" customWidth="1"/>
    <col min="3841" max="3841" width="21.7265625" style="3" customWidth="1"/>
    <col min="3842" max="3842" width="19.81640625" style="3" customWidth="1"/>
    <col min="3843" max="3851" width="15.7265625" style="3" customWidth="1"/>
    <col min="3852" max="4095" width="9.1796875" style="3"/>
    <col min="4096" max="4096" width="5.7265625" style="3" customWidth="1"/>
    <col min="4097" max="4097" width="21.7265625" style="3" customWidth="1"/>
    <col min="4098" max="4098" width="19.81640625" style="3" customWidth="1"/>
    <col min="4099" max="4107" width="15.7265625" style="3" customWidth="1"/>
    <col min="4108" max="4351" width="9.1796875" style="3"/>
    <col min="4352" max="4352" width="5.7265625" style="3" customWidth="1"/>
    <col min="4353" max="4353" width="21.7265625" style="3" customWidth="1"/>
    <col min="4354" max="4354" width="19.81640625" style="3" customWidth="1"/>
    <col min="4355" max="4363" width="15.7265625" style="3" customWidth="1"/>
    <col min="4364" max="4607" width="9.1796875" style="3"/>
    <col min="4608" max="4608" width="5.7265625" style="3" customWidth="1"/>
    <col min="4609" max="4609" width="21.7265625" style="3" customWidth="1"/>
    <col min="4610" max="4610" width="19.81640625" style="3" customWidth="1"/>
    <col min="4611" max="4619" width="15.7265625" style="3" customWidth="1"/>
    <col min="4620" max="4863" width="9.1796875" style="3"/>
    <col min="4864" max="4864" width="5.7265625" style="3" customWidth="1"/>
    <col min="4865" max="4865" width="21.7265625" style="3" customWidth="1"/>
    <col min="4866" max="4866" width="19.81640625" style="3" customWidth="1"/>
    <col min="4867" max="4875" width="15.7265625" style="3" customWidth="1"/>
    <col min="4876" max="5119" width="9.1796875" style="3"/>
    <col min="5120" max="5120" width="5.7265625" style="3" customWidth="1"/>
    <col min="5121" max="5121" width="21.7265625" style="3" customWidth="1"/>
    <col min="5122" max="5122" width="19.81640625" style="3" customWidth="1"/>
    <col min="5123" max="5131" width="15.7265625" style="3" customWidth="1"/>
    <col min="5132" max="5375" width="9.1796875" style="3"/>
    <col min="5376" max="5376" width="5.7265625" style="3" customWidth="1"/>
    <col min="5377" max="5377" width="21.7265625" style="3" customWidth="1"/>
    <col min="5378" max="5378" width="19.81640625" style="3" customWidth="1"/>
    <col min="5379" max="5387" width="15.7265625" style="3" customWidth="1"/>
    <col min="5388" max="5631" width="9.1796875" style="3"/>
    <col min="5632" max="5632" width="5.7265625" style="3" customWidth="1"/>
    <col min="5633" max="5633" width="21.7265625" style="3" customWidth="1"/>
    <col min="5634" max="5634" width="19.81640625" style="3" customWidth="1"/>
    <col min="5635" max="5643" width="15.7265625" style="3" customWidth="1"/>
    <col min="5644" max="5887" width="9.1796875" style="3"/>
    <col min="5888" max="5888" width="5.7265625" style="3" customWidth="1"/>
    <col min="5889" max="5889" width="21.7265625" style="3" customWidth="1"/>
    <col min="5890" max="5890" width="19.81640625" style="3" customWidth="1"/>
    <col min="5891" max="5899" width="15.7265625" style="3" customWidth="1"/>
    <col min="5900" max="6143" width="9.1796875" style="3"/>
    <col min="6144" max="6144" width="5.7265625" style="3" customWidth="1"/>
    <col min="6145" max="6145" width="21.7265625" style="3" customWidth="1"/>
    <col min="6146" max="6146" width="19.81640625" style="3" customWidth="1"/>
    <col min="6147" max="6155" width="15.7265625" style="3" customWidth="1"/>
    <col min="6156" max="6399" width="9.1796875" style="3"/>
    <col min="6400" max="6400" width="5.7265625" style="3" customWidth="1"/>
    <col min="6401" max="6401" width="21.7265625" style="3" customWidth="1"/>
    <col min="6402" max="6402" width="19.81640625" style="3" customWidth="1"/>
    <col min="6403" max="6411" width="15.7265625" style="3" customWidth="1"/>
    <col min="6412" max="6655" width="9.1796875" style="3"/>
    <col min="6656" max="6656" width="5.7265625" style="3" customWidth="1"/>
    <col min="6657" max="6657" width="21.7265625" style="3" customWidth="1"/>
    <col min="6658" max="6658" width="19.81640625" style="3" customWidth="1"/>
    <col min="6659" max="6667" width="15.7265625" style="3" customWidth="1"/>
    <col min="6668" max="6911" width="9.1796875" style="3"/>
    <col min="6912" max="6912" width="5.7265625" style="3" customWidth="1"/>
    <col min="6913" max="6913" width="21.7265625" style="3" customWidth="1"/>
    <col min="6914" max="6914" width="19.81640625" style="3" customWidth="1"/>
    <col min="6915" max="6923" width="15.7265625" style="3" customWidth="1"/>
    <col min="6924" max="7167" width="9.1796875" style="3"/>
    <col min="7168" max="7168" width="5.7265625" style="3" customWidth="1"/>
    <col min="7169" max="7169" width="21.7265625" style="3" customWidth="1"/>
    <col min="7170" max="7170" width="19.81640625" style="3" customWidth="1"/>
    <col min="7171" max="7179" width="15.7265625" style="3" customWidth="1"/>
    <col min="7180" max="7423" width="9.1796875" style="3"/>
    <col min="7424" max="7424" width="5.7265625" style="3" customWidth="1"/>
    <col min="7425" max="7425" width="21.7265625" style="3" customWidth="1"/>
    <col min="7426" max="7426" width="19.81640625" style="3" customWidth="1"/>
    <col min="7427" max="7435" width="15.7265625" style="3" customWidth="1"/>
    <col min="7436" max="7679" width="9.1796875" style="3"/>
    <col min="7680" max="7680" width="5.7265625" style="3" customWidth="1"/>
    <col min="7681" max="7681" width="21.7265625" style="3" customWidth="1"/>
    <col min="7682" max="7682" width="19.81640625" style="3" customWidth="1"/>
    <col min="7683" max="7691" width="15.7265625" style="3" customWidth="1"/>
    <col min="7692" max="7935" width="9.1796875" style="3"/>
    <col min="7936" max="7936" width="5.7265625" style="3" customWidth="1"/>
    <col min="7937" max="7937" width="21.7265625" style="3" customWidth="1"/>
    <col min="7938" max="7938" width="19.81640625" style="3" customWidth="1"/>
    <col min="7939" max="7947" width="15.7265625" style="3" customWidth="1"/>
    <col min="7948" max="8191" width="9.1796875" style="3"/>
    <col min="8192" max="8192" width="5.7265625" style="3" customWidth="1"/>
    <col min="8193" max="8193" width="21.7265625" style="3" customWidth="1"/>
    <col min="8194" max="8194" width="19.81640625" style="3" customWidth="1"/>
    <col min="8195" max="8203" width="15.7265625" style="3" customWidth="1"/>
    <col min="8204" max="8447" width="9.1796875" style="3"/>
    <col min="8448" max="8448" width="5.7265625" style="3" customWidth="1"/>
    <col min="8449" max="8449" width="21.7265625" style="3" customWidth="1"/>
    <col min="8450" max="8450" width="19.81640625" style="3" customWidth="1"/>
    <col min="8451" max="8459" width="15.7265625" style="3" customWidth="1"/>
    <col min="8460" max="8703" width="9.1796875" style="3"/>
    <col min="8704" max="8704" width="5.7265625" style="3" customWidth="1"/>
    <col min="8705" max="8705" width="21.7265625" style="3" customWidth="1"/>
    <col min="8706" max="8706" width="19.81640625" style="3" customWidth="1"/>
    <col min="8707" max="8715" width="15.7265625" style="3" customWidth="1"/>
    <col min="8716" max="8959" width="9.1796875" style="3"/>
    <col min="8960" max="8960" width="5.7265625" style="3" customWidth="1"/>
    <col min="8961" max="8961" width="21.7265625" style="3" customWidth="1"/>
    <col min="8962" max="8962" width="19.81640625" style="3" customWidth="1"/>
    <col min="8963" max="8971" width="15.7265625" style="3" customWidth="1"/>
    <col min="8972" max="9215" width="9.1796875" style="3"/>
    <col min="9216" max="9216" width="5.7265625" style="3" customWidth="1"/>
    <col min="9217" max="9217" width="21.7265625" style="3" customWidth="1"/>
    <col min="9218" max="9218" width="19.81640625" style="3" customWidth="1"/>
    <col min="9219" max="9227" width="15.7265625" style="3" customWidth="1"/>
    <col min="9228" max="9471" width="9.1796875" style="3"/>
    <col min="9472" max="9472" width="5.7265625" style="3" customWidth="1"/>
    <col min="9473" max="9473" width="21.7265625" style="3" customWidth="1"/>
    <col min="9474" max="9474" width="19.81640625" style="3" customWidth="1"/>
    <col min="9475" max="9483" width="15.7265625" style="3" customWidth="1"/>
    <col min="9484" max="9727" width="9.1796875" style="3"/>
    <col min="9728" max="9728" width="5.7265625" style="3" customWidth="1"/>
    <col min="9729" max="9729" width="21.7265625" style="3" customWidth="1"/>
    <col min="9730" max="9730" width="19.81640625" style="3" customWidth="1"/>
    <col min="9731" max="9739" width="15.7265625" style="3" customWidth="1"/>
    <col min="9740" max="9983" width="9.1796875" style="3"/>
    <col min="9984" max="9984" width="5.7265625" style="3" customWidth="1"/>
    <col min="9985" max="9985" width="21.7265625" style="3" customWidth="1"/>
    <col min="9986" max="9986" width="19.81640625" style="3" customWidth="1"/>
    <col min="9987" max="9995" width="15.7265625" style="3" customWidth="1"/>
    <col min="9996" max="10239" width="9.1796875" style="3"/>
    <col min="10240" max="10240" width="5.7265625" style="3" customWidth="1"/>
    <col min="10241" max="10241" width="21.7265625" style="3" customWidth="1"/>
    <col min="10242" max="10242" width="19.81640625" style="3" customWidth="1"/>
    <col min="10243" max="10251" width="15.7265625" style="3" customWidth="1"/>
    <col min="10252" max="10495" width="9.1796875" style="3"/>
    <col min="10496" max="10496" width="5.7265625" style="3" customWidth="1"/>
    <col min="10497" max="10497" width="21.7265625" style="3" customWidth="1"/>
    <col min="10498" max="10498" width="19.81640625" style="3" customWidth="1"/>
    <col min="10499" max="10507" width="15.7265625" style="3" customWidth="1"/>
    <col min="10508" max="10751" width="9.1796875" style="3"/>
    <col min="10752" max="10752" width="5.7265625" style="3" customWidth="1"/>
    <col min="10753" max="10753" width="21.7265625" style="3" customWidth="1"/>
    <col min="10754" max="10754" width="19.81640625" style="3" customWidth="1"/>
    <col min="10755" max="10763" width="15.7265625" style="3" customWidth="1"/>
    <col min="10764" max="11007" width="9.1796875" style="3"/>
    <col min="11008" max="11008" width="5.7265625" style="3" customWidth="1"/>
    <col min="11009" max="11009" width="21.7265625" style="3" customWidth="1"/>
    <col min="11010" max="11010" width="19.81640625" style="3" customWidth="1"/>
    <col min="11011" max="11019" width="15.7265625" style="3" customWidth="1"/>
    <col min="11020" max="11263" width="9.1796875" style="3"/>
    <col min="11264" max="11264" width="5.7265625" style="3" customWidth="1"/>
    <col min="11265" max="11265" width="21.7265625" style="3" customWidth="1"/>
    <col min="11266" max="11266" width="19.81640625" style="3" customWidth="1"/>
    <col min="11267" max="11275" width="15.7265625" style="3" customWidth="1"/>
    <col min="11276" max="11519" width="9.1796875" style="3"/>
    <col min="11520" max="11520" width="5.7265625" style="3" customWidth="1"/>
    <col min="11521" max="11521" width="21.7265625" style="3" customWidth="1"/>
    <col min="11522" max="11522" width="19.81640625" style="3" customWidth="1"/>
    <col min="11523" max="11531" width="15.7265625" style="3" customWidth="1"/>
    <col min="11532" max="11775" width="9.1796875" style="3"/>
    <col min="11776" max="11776" width="5.7265625" style="3" customWidth="1"/>
    <col min="11777" max="11777" width="21.7265625" style="3" customWidth="1"/>
    <col min="11778" max="11778" width="19.81640625" style="3" customWidth="1"/>
    <col min="11779" max="11787" width="15.7265625" style="3" customWidth="1"/>
    <col min="11788" max="12031" width="9.1796875" style="3"/>
    <col min="12032" max="12032" width="5.7265625" style="3" customWidth="1"/>
    <col min="12033" max="12033" width="21.7265625" style="3" customWidth="1"/>
    <col min="12034" max="12034" width="19.81640625" style="3" customWidth="1"/>
    <col min="12035" max="12043" width="15.7265625" style="3" customWidth="1"/>
    <col min="12044" max="12287" width="9.1796875" style="3"/>
    <col min="12288" max="12288" width="5.7265625" style="3" customWidth="1"/>
    <col min="12289" max="12289" width="21.7265625" style="3" customWidth="1"/>
    <col min="12290" max="12290" width="19.81640625" style="3" customWidth="1"/>
    <col min="12291" max="12299" width="15.7265625" style="3" customWidth="1"/>
    <col min="12300" max="12543" width="9.1796875" style="3"/>
    <col min="12544" max="12544" width="5.7265625" style="3" customWidth="1"/>
    <col min="12545" max="12545" width="21.7265625" style="3" customWidth="1"/>
    <col min="12546" max="12546" width="19.81640625" style="3" customWidth="1"/>
    <col min="12547" max="12555" width="15.7265625" style="3" customWidth="1"/>
    <col min="12556" max="12799" width="9.1796875" style="3"/>
    <col min="12800" max="12800" width="5.7265625" style="3" customWidth="1"/>
    <col min="12801" max="12801" width="21.7265625" style="3" customWidth="1"/>
    <col min="12802" max="12802" width="19.81640625" style="3" customWidth="1"/>
    <col min="12803" max="12811" width="15.7265625" style="3" customWidth="1"/>
    <col min="12812" max="13055" width="9.1796875" style="3"/>
    <col min="13056" max="13056" width="5.7265625" style="3" customWidth="1"/>
    <col min="13057" max="13057" width="21.7265625" style="3" customWidth="1"/>
    <col min="13058" max="13058" width="19.81640625" style="3" customWidth="1"/>
    <col min="13059" max="13067" width="15.7265625" style="3" customWidth="1"/>
    <col min="13068" max="13311" width="9.1796875" style="3"/>
    <col min="13312" max="13312" width="5.7265625" style="3" customWidth="1"/>
    <col min="13313" max="13313" width="21.7265625" style="3" customWidth="1"/>
    <col min="13314" max="13314" width="19.81640625" style="3" customWidth="1"/>
    <col min="13315" max="13323" width="15.7265625" style="3" customWidth="1"/>
    <col min="13324" max="13567" width="9.1796875" style="3"/>
    <col min="13568" max="13568" width="5.7265625" style="3" customWidth="1"/>
    <col min="13569" max="13569" width="21.7265625" style="3" customWidth="1"/>
    <col min="13570" max="13570" width="19.81640625" style="3" customWidth="1"/>
    <col min="13571" max="13579" width="15.7265625" style="3" customWidth="1"/>
    <col min="13580" max="13823" width="9.1796875" style="3"/>
    <col min="13824" max="13824" width="5.7265625" style="3" customWidth="1"/>
    <col min="13825" max="13825" width="21.7265625" style="3" customWidth="1"/>
    <col min="13826" max="13826" width="19.81640625" style="3" customWidth="1"/>
    <col min="13827" max="13835" width="15.7265625" style="3" customWidth="1"/>
    <col min="13836" max="14079" width="9.1796875" style="3"/>
    <col min="14080" max="14080" width="5.7265625" style="3" customWidth="1"/>
    <col min="14081" max="14081" width="21.7265625" style="3" customWidth="1"/>
    <col min="14082" max="14082" width="19.81640625" style="3" customWidth="1"/>
    <col min="14083" max="14091" width="15.7265625" style="3" customWidth="1"/>
    <col min="14092" max="14335" width="9.1796875" style="3"/>
    <col min="14336" max="14336" width="5.7265625" style="3" customWidth="1"/>
    <col min="14337" max="14337" width="21.7265625" style="3" customWidth="1"/>
    <col min="14338" max="14338" width="19.81640625" style="3" customWidth="1"/>
    <col min="14339" max="14347" width="15.7265625" style="3" customWidth="1"/>
    <col min="14348" max="14591" width="9.1796875" style="3"/>
    <col min="14592" max="14592" width="5.7265625" style="3" customWidth="1"/>
    <col min="14593" max="14593" width="21.7265625" style="3" customWidth="1"/>
    <col min="14594" max="14594" width="19.81640625" style="3" customWidth="1"/>
    <col min="14595" max="14603" width="15.7265625" style="3" customWidth="1"/>
    <col min="14604" max="14847" width="9.1796875" style="3"/>
    <col min="14848" max="14848" width="5.7265625" style="3" customWidth="1"/>
    <col min="14849" max="14849" width="21.7265625" style="3" customWidth="1"/>
    <col min="14850" max="14850" width="19.81640625" style="3" customWidth="1"/>
    <col min="14851" max="14859" width="15.7265625" style="3" customWidth="1"/>
    <col min="14860" max="15103" width="9.1796875" style="3"/>
    <col min="15104" max="15104" width="5.7265625" style="3" customWidth="1"/>
    <col min="15105" max="15105" width="21.7265625" style="3" customWidth="1"/>
    <col min="15106" max="15106" width="19.81640625" style="3" customWidth="1"/>
    <col min="15107" max="15115" width="15.7265625" style="3" customWidth="1"/>
    <col min="15116" max="15359" width="9.1796875" style="3"/>
    <col min="15360" max="15360" width="5.7265625" style="3" customWidth="1"/>
    <col min="15361" max="15361" width="21.7265625" style="3" customWidth="1"/>
    <col min="15362" max="15362" width="19.81640625" style="3" customWidth="1"/>
    <col min="15363" max="15371" width="15.7265625" style="3" customWidth="1"/>
    <col min="15372" max="15615" width="9.1796875" style="3"/>
    <col min="15616" max="15616" width="5.7265625" style="3" customWidth="1"/>
    <col min="15617" max="15617" width="21.7265625" style="3" customWidth="1"/>
    <col min="15618" max="15618" width="19.81640625" style="3" customWidth="1"/>
    <col min="15619" max="15627" width="15.7265625" style="3" customWidth="1"/>
    <col min="15628" max="15871" width="9.1796875" style="3"/>
    <col min="15872" max="15872" width="5.7265625" style="3" customWidth="1"/>
    <col min="15873" max="15873" width="21.7265625" style="3" customWidth="1"/>
    <col min="15874" max="15874" width="19.81640625" style="3" customWidth="1"/>
    <col min="15875" max="15883" width="15.7265625" style="3" customWidth="1"/>
    <col min="15884" max="16127" width="9.1796875" style="3"/>
    <col min="16128" max="16128" width="5.7265625" style="3" customWidth="1"/>
    <col min="16129" max="16129" width="21.7265625" style="3" customWidth="1"/>
    <col min="16130" max="16130" width="19.81640625" style="3" customWidth="1"/>
    <col min="16131" max="16139" width="15.7265625" style="3" customWidth="1"/>
    <col min="16140" max="16384" width="9.1796875" style="3"/>
  </cols>
  <sheetData>
    <row r="1" spans="1:24" x14ac:dyDescent="0.35">
      <c r="A1" s="2" t="s">
        <v>1159</v>
      </c>
      <c r="D1" s="2" t="s">
        <v>256</v>
      </c>
    </row>
    <row r="2" spans="1:24" x14ac:dyDescent="0.35">
      <c r="A2" s="3" t="s">
        <v>58</v>
      </c>
    </row>
    <row r="3" spans="1:24" x14ac:dyDescent="0.35">
      <c r="A3" s="1615" t="s">
        <v>1160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</row>
    <row r="4" spans="1:24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</row>
    <row r="5" spans="1:24" x14ac:dyDescent="0.35">
      <c r="A5" s="2"/>
      <c r="B5" s="2"/>
      <c r="C5" s="2"/>
      <c r="D5" s="2"/>
      <c r="E5" s="2"/>
      <c r="F5" s="2"/>
      <c r="G5" s="28" t="str">
        <f>'[3]1'!E6</f>
        <v>TAHUN</v>
      </c>
      <c r="H5" s="7">
        <v>2024</v>
      </c>
      <c r="I5" s="2"/>
      <c r="J5" s="2"/>
      <c r="K5" s="2"/>
      <c r="L5" s="28"/>
      <c r="M5" s="28"/>
    </row>
    <row r="6" spans="1:24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24" ht="20.149999999999999" customHeight="1" x14ac:dyDescent="0.35">
      <c r="A7" s="1596" t="s">
        <v>5</v>
      </c>
      <c r="B7" s="1596" t="s">
        <v>6</v>
      </c>
      <c r="C7" s="10"/>
      <c r="D7" s="1601" t="s">
        <v>1161</v>
      </c>
      <c r="E7" s="1598" t="s">
        <v>1162</v>
      </c>
      <c r="F7" s="1599"/>
      <c r="G7" s="1599"/>
      <c r="H7" s="1599"/>
      <c r="I7" s="1599"/>
      <c r="J7" s="1599"/>
      <c r="K7" s="1599"/>
      <c r="L7" s="1599"/>
      <c r="M7" s="1600"/>
      <c r="N7" s="243"/>
    </row>
    <row r="8" spans="1:24" ht="21" customHeight="1" x14ac:dyDescent="0.35">
      <c r="A8" s="1596"/>
      <c r="B8" s="1596"/>
      <c r="C8" s="10" t="s">
        <v>1616</v>
      </c>
      <c r="D8" s="1601"/>
      <c r="E8" s="1674" t="s">
        <v>855</v>
      </c>
      <c r="F8" s="1674"/>
      <c r="G8" s="1674"/>
      <c r="H8" s="1674" t="s">
        <v>856</v>
      </c>
      <c r="I8" s="1674"/>
      <c r="J8" s="1674"/>
      <c r="K8" s="1674" t="s">
        <v>857</v>
      </c>
      <c r="L8" s="1674"/>
      <c r="M8" s="1674"/>
      <c r="N8" s="243"/>
    </row>
    <row r="9" spans="1:24" ht="15" customHeight="1" x14ac:dyDescent="0.35">
      <c r="A9" s="1596"/>
      <c r="B9" s="1596"/>
      <c r="C9" s="10" t="s">
        <v>6</v>
      </c>
      <c r="D9" s="1601"/>
      <c r="E9" s="1674" t="s">
        <v>1163</v>
      </c>
      <c r="F9" s="1678" t="s">
        <v>1164</v>
      </c>
      <c r="G9" s="1678" t="s">
        <v>1165</v>
      </c>
      <c r="H9" s="1674" t="s">
        <v>1163</v>
      </c>
      <c r="I9" s="1678" t="s">
        <v>1164</v>
      </c>
      <c r="J9" s="1678" t="s">
        <v>1165</v>
      </c>
      <c r="K9" s="1674" t="s">
        <v>1163</v>
      </c>
      <c r="L9" s="1678" t="s">
        <v>1164</v>
      </c>
      <c r="M9" s="1678" t="s">
        <v>1165</v>
      </c>
      <c r="N9" s="243"/>
    </row>
    <row r="10" spans="1:24" ht="15.75" customHeight="1" x14ac:dyDescent="0.35">
      <c r="A10" s="1597"/>
      <c r="B10" s="1597"/>
      <c r="C10" s="12"/>
      <c r="D10" s="1602"/>
      <c r="E10" s="1674"/>
      <c r="F10" s="1678"/>
      <c r="G10" s="1678"/>
      <c r="H10" s="1674"/>
      <c r="I10" s="1678"/>
      <c r="J10" s="1678"/>
      <c r="K10" s="1674"/>
      <c r="L10" s="1678"/>
      <c r="M10" s="1678"/>
      <c r="N10" s="243"/>
    </row>
    <row r="11" spans="1:24" s="15" customFormat="1" ht="17.25" customHeight="1" x14ac:dyDescent="0.35">
      <c r="A11" s="13">
        <v>1</v>
      </c>
      <c r="B11" s="13">
        <v>2</v>
      </c>
      <c r="C11" s="295"/>
      <c r="D11" s="295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295">
        <v>10</v>
      </c>
      <c r="L11" s="295">
        <v>11</v>
      </c>
      <c r="M11" s="295">
        <v>12</v>
      </c>
      <c r="N11" s="245"/>
    </row>
    <row r="12" spans="1:24" ht="24.75" customHeight="1" x14ac:dyDescent="0.35">
      <c r="A12" s="33">
        <v>1</v>
      </c>
      <c r="B12" s="1159" t="s">
        <v>98</v>
      </c>
      <c r="C12" s="1570" t="s">
        <v>1602</v>
      </c>
      <c r="D12" s="1147" t="s">
        <v>98</v>
      </c>
      <c r="E12" s="626">
        <v>75</v>
      </c>
      <c r="F12" s="627">
        <v>0</v>
      </c>
      <c r="G12" s="627">
        <f>E12+F12</f>
        <v>75</v>
      </c>
      <c r="H12" s="627">
        <v>93</v>
      </c>
      <c r="I12" s="627">
        <v>1</v>
      </c>
      <c r="J12" s="628">
        <f>SUM(H12:I12)</f>
        <v>94</v>
      </c>
      <c r="K12" s="1150">
        <f>E12+H12</f>
        <v>168</v>
      </c>
      <c r="L12" s="1154">
        <f>F12+I12</f>
        <v>1</v>
      </c>
      <c r="M12" s="1157">
        <v>169</v>
      </c>
      <c r="P12" s="630"/>
      <c r="Q12" s="631"/>
      <c r="R12" s="631"/>
      <c r="S12" s="631"/>
      <c r="T12" s="631"/>
      <c r="U12" s="631"/>
      <c r="V12" s="632"/>
      <c r="W12" s="632"/>
      <c r="X12" s="632"/>
    </row>
    <row r="13" spans="1:24" ht="29.25" customHeight="1" x14ac:dyDescent="0.35">
      <c r="A13" s="16">
        <v>2</v>
      </c>
      <c r="B13" s="1160" t="s">
        <v>99</v>
      </c>
      <c r="C13" s="1571" t="s">
        <v>1603</v>
      </c>
      <c r="D13" s="1148" t="s">
        <v>593</v>
      </c>
      <c r="E13" s="626">
        <v>16</v>
      </c>
      <c r="F13" s="627">
        <v>0</v>
      </c>
      <c r="G13" s="627">
        <f t="shared" ref="G13:G33" si="0">E13+F13</f>
        <v>16</v>
      </c>
      <c r="H13" s="627">
        <v>24</v>
      </c>
      <c r="I13" s="627">
        <v>0</v>
      </c>
      <c r="J13" s="628">
        <f t="shared" ref="J13:J32" si="1">SUM(H13:I13)</f>
        <v>24</v>
      </c>
      <c r="K13" s="1151">
        <f t="shared" ref="K13:L34" si="2">E13+H13</f>
        <v>40</v>
      </c>
      <c r="L13" s="628">
        <f t="shared" si="2"/>
        <v>0</v>
      </c>
      <c r="M13" s="1158">
        <f>E13+J13</f>
        <v>40</v>
      </c>
      <c r="P13" s="630"/>
      <c r="Q13" s="633"/>
      <c r="R13" s="634"/>
      <c r="S13" s="635"/>
      <c r="T13" s="636"/>
      <c r="U13" s="631"/>
      <c r="V13" s="637"/>
      <c r="W13" s="637"/>
      <c r="X13" s="638"/>
    </row>
    <row r="14" spans="1:24" ht="20.149999999999999" customHeight="1" x14ac:dyDescent="0.35">
      <c r="A14" s="16">
        <v>3</v>
      </c>
      <c r="B14" s="1160" t="s">
        <v>100</v>
      </c>
      <c r="C14" s="1571" t="s">
        <v>1609</v>
      </c>
      <c r="D14" s="1148" t="s">
        <v>100</v>
      </c>
      <c r="E14" s="626">
        <v>8</v>
      </c>
      <c r="F14" s="627">
        <v>1</v>
      </c>
      <c r="G14" s="627">
        <f t="shared" si="0"/>
        <v>9</v>
      </c>
      <c r="H14" s="627">
        <v>14</v>
      </c>
      <c r="I14" s="627">
        <v>0</v>
      </c>
      <c r="J14" s="628">
        <f t="shared" si="1"/>
        <v>14</v>
      </c>
      <c r="K14" s="1151">
        <f t="shared" si="2"/>
        <v>22</v>
      </c>
      <c r="L14" s="628">
        <f t="shared" si="2"/>
        <v>1</v>
      </c>
      <c r="M14" s="1158">
        <f t="shared" ref="M14:M34" si="3">E14+J14</f>
        <v>22</v>
      </c>
      <c r="P14" s="630"/>
      <c r="Q14" s="633"/>
      <c r="R14" s="634"/>
      <c r="S14" s="635"/>
      <c r="T14" s="636"/>
      <c r="U14" s="631"/>
      <c r="V14" s="637"/>
      <c r="W14" s="637"/>
      <c r="X14" s="638"/>
    </row>
    <row r="15" spans="1:24" ht="20.149999999999999" customHeight="1" x14ac:dyDescent="0.35">
      <c r="A15" s="16">
        <v>4</v>
      </c>
      <c r="B15" s="1160" t="s">
        <v>101</v>
      </c>
      <c r="C15" s="1571" t="s">
        <v>1607</v>
      </c>
      <c r="D15" s="1148" t="s">
        <v>101</v>
      </c>
      <c r="E15" s="626">
        <v>29</v>
      </c>
      <c r="F15" s="627">
        <v>0</v>
      </c>
      <c r="G15" s="627">
        <f t="shared" si="0"/>
        <v>29</v>
      </c>
      <c r="H15" s="627">
        <v>40</v>
      </c>
      <c r="I15" s="627">
        <v>1</v>
      </c>
      <c r="J15" s="628">
        <f t="shared" si="1"/>
        <v>41</v>
      </c>
      <c r="K15" s="1151">
        <f t="shared" si="2"/>
        <v>69</v>
      </c>
      <c r="L15" s="628">
        <f t="shared" si="2"/>
        <v>1</v>
      </c>
      <c r="M15" s="1158">
        <f t="shared" si="3"/>
        <v>70</v>
      </c>
      <c r="P15" s="630"/>
      <c r="Q15" s="633"/>
      <c r="R15" s="634"/>
      <c r="S15" s="635"/>
      <c r="T15" s="636"/>
      <c r="U15" s="631"/>
      <c r="V15" s="637"/>
      <c r="W15" s="637"/>
      <c r="X15" s="638"/>
    </row>
    <row r="16" spans="1:24" ht="20.149999999999999" customHeight="1" x14ac:dyDescent="0.35">
      <c r="A16" s="16">
        <v>5</v>
      </c>
      <c r="B16" s="1160" t="s">
        <v>599</v>
      </c>
      <c r="C16" s="1571" t="s">
        <v>1608</v>
      </c>
      <c r="D16" s="1148" t="s">
        <v>599</v>
      </c>
      <c r="E16" s="626">
        <v>32</v>
      </c>
      <c r="F16" s="627">
        <v>0</v>
      </c>
      <c r="G16" s="627">
        <f t="shared" si="0"/>
        <v>32</v>
      </c>
      <c r="H16" s="627">
        <v>46</v>
      </c>
      <c r="I16" s="627">
        <v>0</v>
      </c>
      <c r="J16" s="628">
        <f>SUM(H16:I16)</f>
        <v>46</v>
      </c>
      <c r="K16" s="1151">
        <f t="shared" si="2"/>
        <v>78</v>
      </c>
      <c r="L16" s="628">
        <f t="shared" si="2"/>
        <v>0</v>
      </c>
      <c r="M16" s="1158">
        <f t="shared" si="3"/>
        <v>78</v>
      </c>
      <c r="P16" s="630"/>
      <c r="Q16" s="633"/>
      <c r="R16" s="634"/>
      <c r="S16" s="635"/>
      <c r="T16" s="636"/>
      <c r="U16" s="631"/>
      <c r="V16" s="637"/>
      <c r="W16" s="637"/>
      <c r="X16" s="638"/>
    </row>
    <row r="17" spans="1:24" ht="20.149999999999999" customHeight="1" x14ac:dyDescent="0.35">
      <c r="A17" s="16">
        <v>6</v>
      </c>
      <c r="B17" s="1160" t="s">
        <v>103</v>
      </c>
      <c r="C17" s="1571" t="s">
        <v>1612</v>
      </c>
      <c r="D17" s="1148" t="s">
        <v>103</v>
      </c>
      <c r="E17" s="626">
        <v>30</v>
      </c>
      <c r="F17" s="627">
        <v>0</v>
      </c>
      <c r="G17" s="627">
        <f t="shared" si="0"/>
        <v>30</v>
      </c>
      <c r="H17" s="627">
        <v>39</v>
      </c>
      <c r="I17" s="627">
        <v>1</v>
      </c>
      <c r="J17" s="628">
        <f t="shared" si="1"/>
        <v>40</v>
      </c>
      <c r="K17" s="1151">
        <f t="shared" si="2"/>
        <v>69</v>
      </c>
      <c r="L17" s="628">
        <f t="shared" si="2"/>
        <v>1</v>
      </c>
      <c r="M17" s="1158">
        <f t="shared" si="3"/>
        <v>70</v>
      </c>
      <c r="P17" s="630"/>
      <c r="Q17" s="633"/>
      <c r="R17" s="634"/>
      <c r="S17" s="635"/>
      <c r="T17" s="636"/>
      <c r="U17" s="631"/>
      <c r="V17" s="637"/>
      <c r="W17" s="637"/>
      <c r="X17" s="638"/>
    </row>
    <row r="18" spans="1:24" ht="20.149999999999999" customHeight="1" x14ac:dyDescent="0.35">
      <c r="A18" s="16">
        <v>7</v>
      </c>
      <c r="B18" s="1160" t="s">
        <v>104</v>
      </c>
      <c r="C18" s="1571" t="s">
        <v>1610</v>
      </c>
      <c r="D18" s="1148" t="s">
        <v>104</v>
      </c>
      <c r="E18" s="626">
        <v>18</v>
      </c>
      <c r="F18" s="627">
        <v>0</v>
      </c>
      <c r="G18" s="627">
        <f t="shared" si="0"/>
        <v>18</v>
      </c>
      <c r="H18" s="627">
        <v>23</v>
      </c>
      <c r="I18" s="627">
        <v>1</v>
      </c>
      <c r="J18" s="628">
        <f t="shared" si="1"/>
        <v>24</v>
      </c>
      <c r="K18" s="1151">
        <f t="shared" si="2"/>
        <v>41</v>
      </c>
      <c r="L18" s="628">
        <f t="shared" si="2"/>
        <v>1</v>
      </c>
      <c r="M18" s="1158">
        <f t="shared" si="3"/>
        <v>42</v>
      </c>
      <c r="P18" s="630"/>
      <c r="Q18" s="633"/>
      <c r="R18" s="634"/>
      <c r="S18" s="635"/>
      <c r="T18" s="636"/>
      <c r="U18" s="631"/>
      <c r="V18" s="637"/>
      <c r="W18" s="637"/>
      <c r="X18" s="638"/>
    </row>
    <row r="19" spans="1:24" ht="20.149999999999999" customHeight="1" x14ac:dyDescent="0.35">
      <c r="A19" s="16">
        <v>8</v>
      </c>
      <c r="B19" s="1160" t="s">
        <v>105</v>
      </c>
      <c r="C19" s="1571" t="s">
        <v>1611</v>
      </c>
      <c r="D19" s="1148" t="s">
        <v>591</v>
      </c>
      <c r="E19" s="626">
        <v>19</v>
      </c>
      <c r="F19" s="627">
        <v>0</v>
      </c>
      <c r="G19" s="627">
        <f t="shared" si="0"/>
        <v>19</v>
      </c>
      <c r="H19" s="627">
        <v>29</v>
      </c>
      <c r="I19" s="627">
        <v>0</v>
      </c>
      <c r="J19" s="628">
        <f t="shared" si="1"/>
        <v>29</v>
      </c>
      <c r="K19" s="1151">
        <f t="shared" si="2"/>
        <v>48</v>
      </c>
      <c r="L19" s="628">
        <f t="shared" si="2"/>
        <v>0</v>
      </c>
      <c r="M19" s="1158">
        <f t="shared" si="3"/>
        <v>48</v>
      </c>
      <c r="P19" s="630"/>
      <c r="Q19" s="633"/>
      <c r="R19" s="634"/>
      <c r="S19" s="635"/>
      <c r="T19" s="636"/>
      <c r="U19" s="631"/>
      <c r="V19" s="637"/>
      <c r="W19" s="637"/>
      <c r="X19" s="638"/>
    </row>
    <row r="20" spans="1:24" ht="20.149999999999999" customHeight="1" x14ac:dyDescent="0.35">
      <c r="A20" s="16">
        <v>9</v>
      </c>
      <c r="B20" s="1160" t="s">
        <v>106</v>
      </c>
      <c r="C20" s="1571" t="s">
        <v>1605</v>
      </c>
      <c r="D20" s="1148" t="s">
        <v>590</v>
      </c>
      <c r="E20" s="626">
        <v>21</v>
      </c>
      <c r="F20" s="627">
        <v>1</v>
      </c>
      <c r="G20" s="627">
        <f t="shared" si="0"/>
        <v>22</v>
      </c>
      <c r="H20" s="627">
        <v>28</v>
      </c>
      <c r="I20" s="627">
        <v>0</v>
      </c>
      <c r="J20" s="628">
        <f t="shared" si="1"/>
        <v>28</v>
      </c>
      <c r="K20" s="1151">
        <f t="shared" si="2"/>
        <v>49</v>
      </c>
      <c r="L20" s="628">
        <f t="shared" si="2"/>
        <v>1</v>
      </c>
      <c r="M20" s="1158">
        <v>50</v>
      </c>
      <c r="P20" s="630"/>
      <c r="Q20" s="633"/>
      <c r="R20" s="634"/>
      <c r="S20" s="635"/>
      <c r="T20" s="636"/>
      <c r="U20" s="631"/>
      <c r="V20" s="637"/>
      <c r="W20" s="637"/>
      <c r="X20" s="638"/>
    </row>
    <row r="21" spans="1:24" ht="20.149999999999999" customHeight="1" x14ac:dyDescent="0.35">
      <c r="A21" s="16">
        <v>10</v>
      </c>
      <c r="B21" s="1160" t="s">
        <v>587</v>
      </c>
      <c r="C21" s="1571" t="s">
        <v>1604</v>
      </c>
      <c r="D21" s="1148" t="s">
        <v>587</v>
      </c>
      <c r="E21" s="626">
        <v>27</v>
      </c>
      <c r="F21" s="627">
        <v>0</v>
      </c>
      <c r="G21" s="627">
        <f t="shared" si="0"/>
        <v>27</v>
      </c>
      <c r="H21" s="627">
        <v>41</v>
      </c>
      <c r="I21" s="627">
        <v>0</v>
      </c>
      <c r="J21" s="628">
        <f t="shared" si="1"/>
        <v>41</v>
      </c>
      <c r="K21" s="1151">
        <f t="shared" si="2"/>
        <v>68</v>
      </c>
      <c r="L21" s="628">
        <f t="shared" si="2"/>
        <v>0</v>
      </c>
      <c r="M21" s="1158">
        <f t="shared" si="3"/>
        <v>68</v>
      </c>
      <c r="P21" s="630"/>
      <c r="Q21" s="633"/>
      <c r="R21" s="634"/>
      <c r="S21" s="635"/>
      <c r="T21" s="636"/>
      <c r="U21" s="631"/>
      <c r="V21" s="637"/>
      <c r="W21" s="637"/>
      <c r="X21" s="638"/>
    </row>
    <row r="22" spans="1:24" ht="20.149999999999999" customHeight="1" x14ac:dyDescent="0.35">
      <c r="A22" s="16">
        <v>11</v>
      </c>
      <c r="B22" s="1160" t="s">
        <v>108</v>
      </c>
      <c r="C22" s="1571" t="s">
        <v>1606</v>
      </c>
      <c r="D22" s="1148" t="s">
        <v>589</v>
      </c>
      <c r="E22" s="626">
        <v>16</v>
      </c>
      <c r="F22" s="627">
        <v>0</v>
      </c>
      <c r="G22" s="627">
        <f t="shared" si="0"/>
        <v>16</v>
      </c>
      <c r="H22" s="627">
        <v>29</v>
      </c>
      <c r="I22" s="627">
        <v>0</v>
      </c>
      <c r="J22" s="628">
        <f t="shared" si="1"/>
        <v>29</v>
      </c>
      <c r="K22" s="1151">
        <f t="shared" si="2"/>
        <v>45</v>
      </c>
      <c r="L22" s="628">
        <f t="shared" si="2"/>
        <v>0</v>
      </c>
      <c r="M22" s="1158">
        <f t="shared" si="3"/>
        <v>45</v>
      </c>
      <c r="P22" s="630"/>
      <c r="Q22" s="633"/>
      <c r="R22" s="634"/>
      <c r="S22" s="635"/>
      <c r="T22" s="636"/>
      <c r="U22" s="631"/>
      <c r="V22" s="637"/>
      <c r="W22" s="637"/>
      <c r="X22" s="638"/>
    </row>
    <row r="23" spans="1:24" ht="20.149999999999999" customHeight="1" x14ac:dyDescent="0.35">
      <c r="A23" s="16">
        <v>12</v>
      </c>
      <c r="B23" s="1160" t="s">
        <v>109</v>
      </c>
      <c r="C23" s="1571" t="s">
        <v>1597</v>
      </c>
      <c r="D23" s="1148" t="s">
        <v>109</v>
      </c>
      <c r="E23" s="626">
        <v>13</v>
      </c>
      <c r="F23" s="627">
        <v>0</v>
      </c>
      <c r="G23" s="627">
        <f t="shared" si="0"/>
        <v>13</v>
      </c>
      <c r="H23" s="627">
        <v>18</v>
      </c>
      <c r="I23" s="627">
        <v>0</v>
      </c>
      <c r="J23" s="628">
        <f t="shared" si="1"/>
        <v>18</v>
      </c>
      <c r="K23" s="1151">
        <f t="shared" si="2"/>
        <v>31</v>
      </c>
      <c r="L23" s="628">
        <f t="shared" si="2"/>
        <v>0</v>
      </c>
      <c r="M23" s="1158">
        <f t="shared" si="3"/>
        <v>31</v>
      </c>
      <c r="P23" s="630"/>
      <c r="Q23" s="633"/>
      <c r="R23" s="634"/>
      <c r="S23" s="635"/>
      <c r="T23" s="636"/>
      <c r="U23" s="631"/>
      <c r="V23" s="637"/>
      <c r="W23" s="637"/>
      <c r="X23" s="638"/>
    </row>
    <row r="24" spans="1:24" ht="20.149999999999999" customHeight="1" x14ac:dyDescent="0.35">
      <c r="A24" s="16">
        <v>13</v>
      </c>
      <c r="B24" s="1160" t="s">
        <v>110</v>
      </c>
      <c r="C24" s="1571" t="s">
        <v>1596</v>
      </c>
      <c r="D24" s="1148" t="s">
        <v>592</v>
      </c>
      <c r="E24" s="626">
        <v>28</v>
      </c>
      <c r="F24" s="627">
        <v>1</v>
      </c>
      <c r="G24" s="627">
        <f t="shared" si="0"/>
        <v>29</v>
      </c>
      <c r="H24" s="627">
        <v>41</v>
      </c>
      <c r="I24" s="627">
        <v>0</v>
      </c>
      <c r="J24" s="628">
        <f t="shared" si="1"/>
        <v>41</v>
      </c>
      <c r="K24" s="1151">
        <f t="shared" si="2"/>
        <v>69</v>
      </c>
      <c r="L24" s="628">
        <f t="shared" si="2"/>
        <v>1</v>
      </c>
      <c r="M24" s="1158">
        <v>70</v>
      </c>
      <c r="P24" s="630"/>
      <c r="Q24" s="633"/>
      <c r="R24" s="634"/>
      <c r="S24" s="635"/>
      <c r="T24" s="636"/>
      <c r="U24" s="631"/>
      <c r="V24" s="637"/>
      <c r="W24" s="637"/>
      <c r="X24" s="638"/>
    </row>
    <row r="25" spans="1:24" ht="20.149999999999999" customHeight="1" x14ac:dyDescent="0.35">
      <c r="A25" s="16">
        <v>14</v>
      </c>
      <c r="B25" s="1160" t="s">
        <v>111</v>
      </c>
      <c r="C25" s="1571" t="s">
        <v>1598</v>
      </c>
      <c r="D25" s="1148" t="s">
        <v>111</v>
      </c>
      <c r="E25" s="626">
        <v>32</v>
      </c>
      <c r="F25" s="627">
        <v>0</v>
      </c>
      <c r="G25" s="627">
        <f t="shared" si="0"/>
        <v>32</v>
      </c>
      <c r="H25" s="627">
        <v>36</v>
      </c>
      <c r="I25" s="627">
        <v>1</v>
      </c>
      <c r="J25" s="628">
        <f t="shared" si="1"/>
        <v>37</v>
      </c>
      <c r="K25" s="1151">
        <v>68</v>
      </c>
      <c r="L25" s="628">
        <f t="shared" si="2"/>
        <v>1</v>
      </c>
      <c r="M25" s="1158">
        <f t="shared" si="3"/>
        <v>69</v>
      </c>
      <c r="P25" s="630"/>
      <c r="Q25" s="633"/>
      <c r="R25" s="634"/>
      <c r="S25" s="635"/>
      <c r="T25" s="636"/>
      <c r="U25" s="631"/>
      <c r="V25" s="637"/>
      <c r="W25" s="637"/>
      <c r="X25" s="638"/>
    </row>
    <row r="26" spans="1:24" ht="20.149999999999999" customHeight="1" x14ac:dyDescent="0.35">
      <c r="A26" s="16">
        <v>15</v>
      </c>
      <c r="B26" s="1160" t="s">
        <v>1585</v>
      </c>
      <c r="C26" s="1571" t="s">
        <v>1600</v>
      </c>
      <c r="D26" s="1148" t="s">
        <v>112</v>
      </c>
      <c r="E26" s="626">
        <v>14</v>
      </c>
      <c r="F26" s="627">
        <v>0</v>
      </c>
      <c r="G26" s="627">
        <f t="shared" si="0"/>
        <v>14</v>
      </c>
      <c r="H26" s="627">
        <v>21</v>
      </c>
      <c r="I26" s="627">
        <v>0</v>
      </c>
      <c r="J26" s="628">
        <f t="shared" si="1"/>
        <v>21</v>
      </c>
      <c r="K26" s="1151">
        <f t="shared" si="2"/>
        <v>35</v>
      </c>
      <c r="L26" s="628">
        <f t="shared" si="2"/>
        <v>0</v>
      </c>
      <c r="M26" s="1158">
        <f t="shared" si="3"/>
        <v>35</v>
      </c>
      <c r="P26" s="630"/>
      <c r="Q26" s="633"/>
      <c r="R26" s="634"/>
      <c r="S26" s="635"/>
      <c r="T26" s="636"/>
      <c r="U26" s="631"/>
      <c r="V26" s="637"/>
      <c r="W26" s="637"/>
      <c r="X26" s="638"/>
    </row>
    <row r="27" spans="1:24" ht="20.149999999999999" customHeight="1" x14ac:dyDescent="0.35">
      <c r="A27" s="16">
        <v>16</v>
      </c>
      <c r="B27" s="1160" t="s">
        <v>113</v>
      </c>
      <c r="C27" s="1571" t="s">
        <v>1601</v>
      </c>
      <c r="D27" s="1148" t="s">
        <v>113</v>
      </c>
      <c r="E27" s="626">
        <v>16</v>
      </c>
      <c r="F27" s="627">
        <v>0</v>
      </c>
      <c r="G27" s="627">
        <f t="shared" si="0"/>
        <v>16</v>
      </c>
      <c r="H27" s="627">
        <v>22</v>
      </c>
      <c r="I27" s="627">
        <v>0</v>
      </c>
      <c r="J27" s="628">
        <f t="shared" si="1"/>
        <v>22</v>
      </c>
      <c r="K27" s="1151">
        <f t="shared" si="2"/>
        <v>38</v>
      </c>
      <c r="L27" s="628">
        <f t="shared" si="2"/>
        <v>0</v>
      </c>
      <c r="M27" s="1158">
        <f t="shared" si="3"/>
        <v>38</v>
      </c>
      <c r="P27" s="630"/>
      <c r="Q27" s="633"/>
      <c r="R27" s="634"/>
      <c r="S27" s="635"/>
      <c r="T27" s="636"/>
      <c r="U27" s="631"/>
      <c r="V27" s="637"/>
      <c r="W27" s="637"/>
      <c r="X27" s="638"/>
    </row>
    <row r="28" spans="1:24" ht="20.149999999999999" customHeight="1" x14ac:dyDescent="0.35">
      <c r="A28" s="16">
        <v>17</v>
      </c>
      <c r="B28" s="1160" t="s">
        <v>114</v>
      </c>
      <c r="C28" s="1571" t="s">
        <v>1599</v>
      </c>
      <c r="D28" s="1148" t="s">
        <v>114</v>
      </c>
      <c r="E28" s="626">
        <v>23</v>
      </c>
      <c r="F28" s="627">
        <v>0</v>
      </c>
      <c r="G28" s="627">
        <f t="shared" si="0"/>
        <v>23</v>
      </c>
      <c r="H28" s="627">
        <v>34</v>
      </c>
      <c r="I28" s="627">
        <v>0</v>
      </c>
      <c r="J28" s="628">
        <f t="shared" si="1"/>
        <v>34</v>
      </c>
      <c r="K28" s="1151">
        <f t="shared" si="2"/>
        <v>57</v>
      </c>
      <c r="L28" s="628">
        <f t="shared" si="2"/>
        <v>0</v>
      </c>
      <c r="M28" s="1158">
        <v>57</v>
      </c>
      <c r="P28" s="630"/>
      <c r="Q28" s="633"/>
      <c r="R28" s="634"/>
      <c r="S28" s="635"/>
      <c r="T28" s="636"/>
      <c r="U28" s="631"/>
      <c r="V28" s="637"/>
      <c r="W28" s="637"/>
      <c r="X28" s="638"/>
    </row>
    <row r="29" spans="1:24" ht="20.149999999999999" customHeight="1" x14ac:dyDescent="0.35">
      <c r="A29" s="16">
        <v>18</v>
      </c>
      <c r="B29" s="1160" t="s">
        <v>115</v>
      </c>
      <c r="C29" s="1571" t="s">
        <v>1613</v>
      </c>
      <c r="D29" s="1148" t="s">
        <v>594</v>
      </c>
      <c r="E29" s="626">
        <v>2</v>
      </c>
      <c r="F29" s="627">
        <v>0</v>
      </c>
      <c r="G29" s="627">
        <f t="shared" si="0"/>
        <v>2</v>
      </c>
      <c r="H29" s="627">
        <v>4</v>
      </c>
      <c r="I29" s="627">
        <v>0</v>
      </c>
      <c r="J29" s="628">
        <f t="shared" si="1"/>
        <v>4</v>
      </c>
      <c r="K29" s="1151">
        <f t="shared" si="2"/>
        <v>6</v>
      </c>
      <c r="L29" s="628">
        <f t="shared" si="2"/>
        <v>0</v>
      </c>
      <c r="M29" s="1158">
        <f t="shared" si="3"/>
        <v>6</v>
      </c>
      <c r="P29" s="630"/>
      <c r="Q29" s="633"/>
      <c r="R29" s="634"/>
      <c r="S29" s="635"/>
      <c r="T29" s="636"/>
      <c r="U29" s="631"/>
      <c r="V29" s="637"/>
      <c r="W29" s="637"/>
      <c r="X29" s="638"/>
    </row>
    <row r="30" spans="1:24" ht="20.149999999999999" customHeight="1" x14ac:dyDescent="0.35">
      <c r="A30" s="16">
        <v>19</v>
      </c>
      <c r="B30" s="1160" t="s">
        <v>115</v>
      </c>
      <c r="C30" s="1571" t="s">
        <v>1613</v>
      </c>
      <c r="D30" s="1148" t="s">
        <v>597</v>
      </c>
      <c r="E30" s="626">
        <v>5</v>
      </c>
      <c r="F30" s="627">
        <v>0</v>
      </c>
      <c r="G30" s="627">
        <f t="shared" si="0"/>
        <v>5</v>
      </c>
      <c r="H30" s="627">
        <v>8</v>
      </c>
      <c r="I30" s="627">
        <v>0</v>
      </c>
      <c r="J30" s="628">
        <f t="shared" si="1"/>
        <v>8</v>
      </c>
      <c r="K30" s="1151">
        <f t="shared" si="2"/>
        <v>13</v>
      </c>
      <c r="L30" s="628">
        <f t="shared" si="2"/>
        <v>0</v>
      </c>
      <c r="M30" s="1158">
        <v>13</v>
      </c>
      <c r="P30" s="630"/>
      <c r="Q30" s="633"/>
      <c r="R30" s="634"/>
      <c r="S30" s="635"/>
      <c r="T30" s="636"/>
      <c r="U30" s="631"/>
      <c r="V30" s="637"/>
      <c r="W30" s="637"/>
      <c r="X30" s="638"/>
    </row>
    <row r="31" spans="1:24" ht="20.149999999999999" customHeight="1" x14ac:dyDescent="0.35">
      <c r="A31" s="16">
        <v>20</v>
      </c>
      <c r="B31" s="1160" t="s">
        <v>115</v>
      </c>
      <c r="C31" s="1571" t="s">
        <v>1613</v>
      </c>
      <c r="D31" s="1148" t="s">
        <v>595</v>
      </c>
      <c r="E31" s="626">
        <v>1</v>
      </c>
      <c r="F31" s="627">
        <v>0</v>
      </c>
      <c r="G31" s="627">
        <v>3</v>
      </c>
      <c r="H31" s="627">
        <v>3</v>
      </c>
      <c r="I31" s="627">
        <v>0</v>
      </c>
      <c r="J31" s="628">
        <f t="shared" si="1"/>
        <v>3</v>
      </c>
      <c r="K31" s="1151">
        <v>4</v>
      </c>
      <c r="L31" s="628">
        <f t="shared" si="2"/>
        <v>0</v>
      </c>
      <c r="M31" s="1158">
        <v>4</v>
      </c>
      <c r="P31" s="630" t="s">
        <v>1208</v>
      </c>
      <c r="Q31" s="633"/>
      <c r="R31" s="634"/>
      <c r="S31" s="635"/>
      <c r="T31" s="636"/>
      <c r="U31" s="631"/>
      <c r="V31" s="637"/>
      <c r="W31" s="637"/>
      <c r="X31" s="638"/>
    </row>
    <row r="32" spans="1:24" ht="20.149999999999999" customHeight="1" x14ac:dyDescent="0.35">
      <c r="A32" s="16">
        <v>21</v>
      </c>
      <c r="B32" s="1160" t="s">
        <v>116</v>
      </c>
      <c r="C32" s="1571" t="s">
        <v>1614</v>
      </c>
      <c r="D32" s="1148" t="s">
        <v>116</v>
      </c>
      <c r="E32" s="626">
        <v>1</v>
      </c>
      <c r="F32" s="627">
        <v>0</v>
      </c>
      <c r="G32" s="627">
        <f t="shared" si="0"/>
        <v>1</v>
      </c>
      <c r="H32" s="627">
        <v>1</v>
      </c>
      <c r="I32" s="627">
        <v>0</v>
      </c>
      <c r="J32" s="628">
        <f t="shared" si="1"/>
        <v>1</v>
      </c>
      <c r="K32" s="1151">
        <f t="shared" si="2"/>
        <v>2</v>
      </c>
      <c r="L32" s="628">
        <f t="shared" si="2"/>
        <v>0</v>
      </c>
      <c r="M32" s="1158">
        <f t="shared" si="3"/>
        <v>2</v>
      </c>
      <c r="P32" s="630"/>
      <c r="Q32" s="633"/>
      <c r="R32" s="634"/>
      <c r="S32" s="635"/>
      <c r="T32" s="636"/>
      <c r="U32" s="631"/>
      <c r="V32" s="637"/>
      <c r="W32" s="637"/>
      <c r="X32" s="638"/>
    </row>
    <row r="33" spans="1:24" ht="20.149999999999999" customHeight="1" x14ac:dyDescent="0.3">
      <c r="A33" s="16"/>
      <c r="B33" s="243"/>
      <c r="C33" s="17"/>
      <c r="D33" s="17"/>
      <c r="E33" s="626"/>
      <c r="F33" s="627"/>
      <c r="G33" s="627">
        <f t="shared" si="0"/>
        <v>0</v>
      </c>
      <c r="H33" s="627"/>
      <c r="I33" s="627"/>
      <c r="J33" s="628"/>
      <c r="K33" s="1151">
        <f t="shared" si="2"/>
        <v>0</v>
      </c>
      <c r="L33" s="628">
        <f t="shared" si="2"/>
        <v>0</v>
      </c>
      <c r="M33" s="1158">
        <f t="shared" si="3"/>
        <v>0</v>
      </c>
      <c r="Q33" s="633"/>
      <c r="R33" s="634"/>
      <c r="S33" s="635"/>
      <c r="T33" s="636"/>
      <c r="U33" s="631"/>
      <c r="V33" s="637"/>
      <c r="W33" s="637"/>
      <c r="X33" s="638"/>
    </row>
    <row r="34" spans="1:24" ht="20.149999999999999" customHeight="1" x14ac:dyDescent="0.35">
      <c r="A34" s="16"/>
      <c r="B34" s="243"/>
      <c r="C34" s="21"/>
      <c r="D34" s="21"/>
      <c r="E34" s="626"/>
      <c r="F34" s="627"/>
      <c r="G34" s="627"/>
      <c r="H34" s="627"/>
      <c r="I34" s="627"/>
      <c r="J34" s="628"/>
      <c r="K34" s="1152">
        <f t="shared" si="2"/>
        <v>0</v>
      </c>
      <c r="L34" s="1155">
        <f t="shared" si="2"/>
        <v>0</v>
      </c>
      <c r="M34" s="1156">
        <f t="shared" si="3"/>
        <v>0</v>
      </c>
      <c r="Q34" s="1687"/>
      <c r="R34" s="1687"/>
      <c r="S34" s="639"/>
      <c r="T34" s="636"/>
      <c r="U34" s="631"/>
      <c r="V34" s="637"/>
      <c r="W34" s="637"/>
      <c r="X34" s="638"/>
    </row>
    <row r="35" spans="1:24" ht="20.149999999999999" customHeight="1" x14ac:dyDescent="0.35">
      <c r="A35" s="246" t="s">
        <v>713</v>
      </c>
      <c r="B35" s="246"/>
      <c r="C35" s="248"/>
      <c r="D35" s="248"/>
      <c r="E35" s="640">
        <f>SUM(E12:E34)</f>
        <v>426</v>
      </c>
      <c r="F35" s="640">
        <f>SUM(F12:F34)</f>
        <v>3</v>
      </c>
      <c r="G35" s="629">
        <f>E35+F35</f>
        <v>429</v>
      </c>
      <c r="H35" s="640">
        <f t="shared" ref="H35:J35" si="4">SUM(H12:H34)</f>
        <v>594</v>
      </c>
      <c r="I35" s="640">
        <f t="shared" si="4"/>
        <v>5</v>
      </c>
      <c r="J35" s="641">
        <f t="shared" si="4"/>
        <v>599</v>
      </c>
      <c r="K35" s="1149">
        <f>E35+H35</f>
        <v>1020</v>
      </c>
      <c r="L35" s="1153">
        <f t="shared" ref="L35" si="5">F35+I35</f>
        <v>8</v>
      </c>
      <c r="M35" s="1156">
        <f>SUM(M12:M34)</f>
        <v>1027</v>
      </c>
      <c r="N35" s="243"/>
    </row>
    <row r="36" spans="1:24" ht="20.149999999999999" customHeight="1" thickBot="1" x14ac:dyDescent="0.4">
      <c r="A36" s="1688" t="s">
        <v>1166</v>
      </c>
      <c r="B36" s="1689"/>
      <c r="C36" s="1689"/>
      <c r="D36" s="1689"/>
      <c r="E36" s="1690"/>
      <c r="F36" s="642">
        <f>F35/G35*1000</f>
        <v>6.9930069930069934</v>
      </c>
      <c r="G36" s="643"/>
      <c r="H36" s="644"/>
      <c r="I36" s="642">
        <f>I35/J35*1000</f>
        <v>8.3472454090150254</v>
      </c>
      <c r="J36" s="643"/>
      <c r="K36" s="644"/>
      <c r="L36" s="642">
        <f>L35/M35*1000</f>
        <v>7.789678675754625</v>
      </c>
      <c r="M36" s="645"/>
      <c r="N36" s="243"/>
    </row>
    <row r="37" spans="1:24" ht="20.149999999999999" customHeight="1" x14ac:dyDescent="0.35">
      <c r="E37" s="646"/>
      <c r="F37" s="646"/>
      <c r="G37" s="646"/>
      <c r="H37" s="646"/>
      <c r="I37" s="646"/>
      <c r="J37" s="646"/>
      <c r="K37" s="646"/>
      <c r="L37" s="646"/>
      <c r="M37" s="646"/>
      <c r="Q37" s="631"/>
      <c r="R37" s="631"/>
      <c r="S37" s="631"/>
      <c r="T37" s="631"/>
    </row>
    <row r="38" spans="1:24" s="27" customFormat="1" ht="15" x14ac:dyDescent="0.35">
      <c r="A38" s="27" t="s">
        <v>1529</v>
      </c>
      <c r="Q38" s="634"/>
      <c r="R38" s="635"/>
      <c r="S38" s="636"/>
      <c r="T38" s="631"/>
    </row>
    <row r="39" spans="1:24" s="27" customFormat="1" ht="15" x14ac:dyDescent="0.35">
      <c r="A39" s="27" t="s">
        <v>1167</v>
      </c>
      <c r="Q39" s="634"/>
      <c r="R39" s="635"/>
      <c r="S39" s="636"/>
      <c r="T39" s="631"/>
    </row>
    <row r="40" spans="1:24" x14ac:dyDescent="0.35">
      <c r="Q40" s="634"/>
      <c r="R40" s="635"/>
      <c r="S40" s="636"/>
      <c r="T40" s="631"/>
    </row>
    <row r="41" spans="1:24" x14ac:dyDescent="0.35">
      <c r="Q41" s="634"/>
      <c r="R41" s="635"/>
      <c r="S41" s="636"/>
      <c r="T41" s="631"/>
    </row>
    <row r="42" spans="1:24" x14ac:dyDescent="0.35">
      <c r="Q42" s="634"/>
      <c r="R42" s="635"/>
      <c r="S42" s="636"/>
      <c r="T42" s="631"/>
    </row>
    <row r="43" spans="1:24" x14ac:dyDescent="0.35">
      <c r="Q43" s="634"/>
      <c r="R43" s="635"/>
      <c r="S43" s="636"/>
      <c r="T43" s="631"/>
    </row>
    <row r="44" spans="1:24" x14ac:dyDescent="0.35">
      <c r="Q44" s="634"/>
      <c r="R44" s="635"/>
      <c r="S44" s="636"/>
      <c r="T44" s="631"/>
    </row>
    <row r="45" spans="1:24" x14ac:dyDescent="0.35">
      <c r="Q45" s="634"/>
      <c r="R45" s="635"/>
      <c r="S45" s="636"/>
      <c r="T45" s="631"/>
    </row>
    <row r="46" spans="1:24" x14ac:dyDescent="0.35">
      <c r="Q46" s="634"/>
      <c r="R46" s="635"/>
      <c r="S46" s="636"/>
      <c r="T46" s="631"/>
    </row>
    <row r="47" spans="1:24" x14ac:dyDescent="0.35">
      <c r="Q47" s="634"/>
      <c r="R47" s="635"/>
      <c r="S47" s="636"/>
      <c r="T47" s="631"/>
    </row>
    <row r="48" spans="1:24" x14ac:dyDescent="0.35">
      <c r="Q48" s="634"/>
      <c r="R48" s="635"/>
      <c r="S48" s="636"/>
      <c r="T48" s="631"/>
    </row>
    <row r="49" spans="17:20" x14ac:dyDescent="0.35">
      <c r="Q49" s="634"/>
      <c r="R49" s="635"/>
      <c r="S49" s="636"/>
      <c r="T49" s="631"/>
    </row>
    <row r="50" spans="17:20" x14ac:dyDescent="0.35">
      <c r="Q50" s="634"/>
      <c r="R50" s="635"/>
      <c r="S50" s="636"/>
      <c r="T50" s="631"/>
    </row>
    <row r="51" spans="17:20" x14ac:dyDescent="0.35">
      <c r="Q51" s="634"/>
      <c r="R51" s="635"/>
      <c r="S51" s="636"/>
      <c r="T51" s="631"/>
    </row>
    <row r="52" spans="17:20" x14ac:dyDescent="0.35">
      <c r="Q52" s="634"/>
      <c r="R52" s="635"/>
      <c r="S52" s="636"/>
      <c r="T52" s="631"/>
    </row>
    <row r="53" spans="17:20" x14ac:dyDescent="0.35">
      <c r="Q53" s="634"/>
      <c r="R53" s="635"/>
      <c r="S53" s="636"/>
      <c r="T53" s="631"/>
    </row>
    <row r="54" spans="17:20" x14ac:dyDescent="0.35">
      <c r="Q54" s="634"/>
      <c r="R54" s="635"/>
      <c r="S54" s="636"/>
      <c r="T54" s="631"/>
    </row>
    <row r="55" spans="17:20" x14ac:dyDescent="0.35">
      <c r="Q55" s="634"/>
      <c r="R55" s="635"/>
      <c r="S55" s="636"/>
      <c r="T55" s="631"/>
    </row>
    <row r="56" spans="17:20" x14ac:dyDescent="0.35">
      <c r="Q56" s="634"/>
      <c r="R56" s="635"/>
      <c r="S56" s="636"/>
      <c r="T56" s="631"/>
    </row>
    <row r="57" spans="17:20" x14ac:dyDescent="0.35">
      <c r="Q57" s="634"/>
      <c r="R57" s="635"/>
      <c r="S57" s="636"/>
      <c r="T57" s="631"/>
    </row>
    <row r="58" spans="17:20" x14ac:dyDescent="0.35">
      <c r="Q58" s="634"/>
      <c r="R58" s="635"/>
      <c r="S58" s="636"/>
      <c r="T58" s="631"/>
    </row>
    <row r="59" spans="17:20" ht="17.25" customHeight="1" x14ac:dyDescent="0.35">
      <c r="Q59" s="631"/>
      <c r="R59" s="639"/>
      <c r="S59" s="636"/>
      <c r="T59" s="631"/>
    </row>
  </sheetData>
  <sheetProtection algorithmName="SHA-512" hashValue="zaFXB6Gjax4LcqeKlM5ChyPBwFrF5pPQDKuw83vLOWRVLbxlYz7jaCoMvPIoRBBiObON99DZy3zzoEqC7TEFTA==" saltValue="AAf9zJiMREPzHwTL8VbngA==" spinCount="100000" sheet="1" objects="1" scenarios="1" sort="0" autoFilter="0" pivotTables="0"/>
  <mergeCells count="20">
    <mergeCell ref="Q34:R34"/>
    <mergeCell ref="A36:E36"/>
    <mergeCell ref="G9:G10"/>
    <mergeCell ref="H9:H10"/>
    <mergeCell ref="I9:I10"/>
    <mergeCell ref="J9:J10"/>
    <mergeCell ref="K9:K10"/>
    <mergeCell ref="L9:L10"/>
    <mergeCell ref="A3:M3"/>
    <mergeCell ref="A7:A10"/>
    <mergeCell ref="B7:B10"/>
    <mergeCell ref="D7:D10"/>
    <mergeCell ref="E7:M7"/>
    <mergeCell ref="E8:G8"/>
    <mergeCell ref="H8:J8"/>
    <mergeCell ref="K8:M8"/>
    <mergeCell ref="E9:E10"/>
    <mergeCell ref="F9:F10"/>
    <mergeCell ref="M9:M10"/>
    <mergeCell ref="A4:M4"/>
  </mergeCells>
  <pageMargins left="0.7" right="0.7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40"/>
  <sheetViews>
    <sheetView topLeftCell="A2" zoomScale="60" zoomScaleNormal="60" workbookViewId="0">
      <selection activeCell="F18" sqref="F18"/>
    </sheetView>
  </sheetViews>
  <sheetFormatPr defaultColWidth="9.1796875" defaultRowHeight="15.5" x14ac:dyDescent="0.35"/>
  <cols>
    <col min="1" max="1" width="5.54296875" style="648" customWidth="1"/>
    <col min="2" max="4" width="21.54296875" style="648" customWidth="1"/>
    <col min="5" max="5" width="19.26953125" style="648" customWidth="1"/>
    <col min="6" max="6" width="35.81640625" style="648" bestFit="1" customWidth="1"/>
    <col min="7" max="7" width="40.54296875" style="648" bestFit="1" customWidth="1"/>
    <col min="8" max="8" width="35.7265625" style="648" bestFit="1" customWidth="1"/>
    <col min="9" max="9" width="28" style="648" bestFit="1" customWidth="1"/>
    <col min="10" max="245" width="9.1796875" style="648"/>
    <col min="246" max="246" width="5.54296875" style="648" customWidth="1"/>
    <col min="247" max="248" width="21.54296875" style="648" customWidth="1"/>
    <col min="249" max="249" width="16.54296875" style="648" customWidth="1"/>
    <col min="250" max="265" width="10.54296875" style="648" customWidth="1"/>
    <col min="266" max="501" width="9.1796875" style="648"/>
    <col min="502" max="502" width="5.54296875" style="648" customWidth="1"/>
    <col min="503" max="504" width="21.54296875" style="648" customWidth="1"/>
    <col min="505" max="505" width="16.54296875" style="648" customWidth="1"/>
    <col min="506" max="521" width="10.54296875" style="648" customWidth="1"/>
    <col min="522" max="757" width="9.1796875" style="648"/>
    <col min="758" max="758" width="5.54296875" style="648" customWidth="1"/>
    <col min="759" max="760" width="21.54296875" style="648" customWidth="1"/>
    <col min="761" max="761" width="16.54296875" style="648" customWidth="1"/>
    <col min="762" max="777" width="10.54296875" style="648" customWidth="1"/>
    <col min="778" max="1013" width="9.1796875" style="648"/>
    <col min="1014" max="1014" width="5.54296875" style="648" customWidth="1"/>
    <col min="1015" max="1016" width="21.54296875" style="648" customWidth="1"/>
    <col min="1017" max="1017" width="16.54296875" style="648" customWidth="1"/>
    <col min="1018" max="1033" width="10.54296875" style="648" customWidth="1"/>
    <col min="1034" max="1269" width="9.1796875" style="648"/>
    <col min="1270" max="1270" width="5.54296875" style="648" customWidth="1"/>
    <col min="1271" max="1272" width="21.54296875" style="648" customWidth="1"/>
    <col min="1273" max="1273" width="16.54296875" style="648" customWidth="1"/>
    <col min="1274" max="1289" width="10.54296875" style="648" customWidth="1"/>
    <col min="1290" max="1525" width="9.1796875" style="648"/>
    <col min="1526" max="1526" width="5.54296875" style="648" customWidth="1"/>
    <col min="1527" max="1528" width="21.54296875" style="648" customWidth="1"/>
    <col min="1529" max="1529" width="16.54296875" style="648" customWidth="1"/>
    <col min="1530" max="1545" width="10.54296875" style="648" customWidth="1"/>
    <col min="1546" max="1781" width="9.1796875" style="648"/>
    <col min="1782" max="1782" width="5.54296875" style="648" customWidth="1"/>
    <col min="1783" max="1784" width="21.54296875" style="648" customWidth="1"/>
    <col min="1785" max="1785" width="16.54296875" style="648" customWidth="1"/>
    <col min="1786" max="1801" width="10.54296875" style="648" customWidth="1"/>
    <col min="1802" max="2037" width="9.1796875" style="648"/>
    <col min="2038" max="2038" width="5.54296875" style="648" customWidth="1"/>
    <col min="2039" max="2040" width="21.54296875" style="648" customWidth="1"/>
    <col min="2041" max="2041" width="16.54296875" style="648" customWidth="1"/>
    <col min="2042" max="2057" width="10.54296875" style="648" customWidth="1"/>
    <col min="2058" max="2293" width="9.1796875" style="648"/>
    <col min="2294" max="2294" width="5.54296875" style="648" customWidth="1"/>
    <col min="2295" max="2296" width="21.54296875" style="648" customWidth="1"/>
    <col min="2297" max="2297" width="16.54296875" style="648" customWidth="1"/>
    <col min="2298" max="2313" width="10.54296875" style="648" customWidth="1"/>
    <col min="2314" max="2549" width="9.1796875" style="648"/>
    <col min="2550" max="2550" width="5.54296875" style="648" customWidth="1"/>
    <col min="2551" max="2552" width="21.54296875" style="648" customWidth="1"/>
    <col min="2553" max="2553" width="16.54296875" style="648" customWidth="1"/>
    <col min="2554" max="2569" width="10.54296875" style="648" customWidth="1"/>
    <col min="2570" max="2805" width="9.1796875" style="648"/>
    <col min="2806" max="2806" width="5.54296875" style="648" customWidth="1"/>
    <col min="2807" max="2808" width="21.54296875" style="648" customWidth="1"/>
    <col min="2809" max="2809" width="16.54296875" style="648" customWidth="1"/>
    <col min="2810" max="2825" width="10.54296875" style="648" customWidth="1"/>
    <col min="2826" max="3061" width="9.1796875" style="648"/>
    <col min="3062" max="3062" width="5.54296875" style="648" customWidth="1"/>
    <col min="3063" max="3064" width="21.54296875" style="648" customWidth="1"/>
    <col min="3065" max="3065" width="16.54296875" style="648" customWidth="1"/>
    <col min="3066" max="3081" width="10.54296875" style="648" customWidth="1"/>
    <col min="3082" max="3317" width="9.1796875" style="648"/>
    <col min="3318" max="3318" width="5.54296875" style="648" customWidth="1"/>
    <col min="3319" max="3320" width="21.54296875" style="648" customWidth="1"/>
    <col min="3321" max="3321" width="16.54296875" style="648" customWidth="1"/>
    <col min="3322" max="3337" width="10.54296875" style="648" customWidth="1"/>
    <col min="3338" max="3573" width="9.1796875" style="648"/>
    <col min="3574" max="3574" width="5.54296875" style="648" customWidth="1"/>
    <col min="3575" max="3576" width="21.54296875" style="648" customWidth="1"/>
    <col min="3577" max="3577" width="16.54296875" style="648" customWidth="1"/>
    <col min="3578" max="3593" width="10.54296875" style="648" customWidth="1"/>
    <col min="3594" max="3829" width="9.1796875" style="648"/>
    <col min="3830" max="3830" width="5.54296875" style="648" customWidth="1"/>
    <col min="3831" max="3832" width="21.54296875" style="648" customWidth="1"/>
    <col min="3833" max="3833" width="16.54296875" style="648" customWidth="1"/>
    <col min="3834" max="3849" width="10.54296875" style="648" customWidth="1"/>
    <col min="3850" max="4085" width="9.1796875" style="648"/>
    <col min="4086" max="4086" width="5.54296875" style="648" customWidth="1"/>
    <col min="4087" max="4088" width="21.54296875" style="648" customWidth="1"/>
    <col min="4089" max="4089" width="16.54296875" style="648" customWidth="1"/>
    <col min="4090" max="4105" width="10.54296875" style="648" customWidth="1"/>
    <col min="4106" max="4341" width="9.1796875" style="648"/>
    <col min="4342" max="4342" width="5.54296875" style="648" customWidth="1"/>
    <col min="4343" max="4344" width="21.54296875" style="648" customWidth="1"/>
    <col min="4345" max="4345" width="16.54296875" style="648" customWidth="1"/>
    <col min="4346" max="4361" width="10.54296875" style="648" customWidth="1"/>
    <col min="4362" max="4597" width="9.1796875" style="648"/>
    <col min="4598" max="4598" width="5.54296875" style="648" customWidth="1"/>
    <col min="4599" max="4600" width="21.54296875" style="648" customWidth="1"/>
    <col min="4601" max="4601" width="16.54296875" style="648" customWidth="1"/>
    <col min="4602" max="4617" width="10.54296875" style="648" customWidth="1"/>
    <col min="4618" max="4853" width="9.1796875" style="648"/>
    <col min="4854" max="4854" width="5.54296875" style="648" customWidth="1"/>
    <col min="4855" max="4856" width="21.54296875" style="648" customWidth="1"/>
    <col min="4857" max="4857" width="16.54296875" style="648" customWidth="1"/>
    <col min="4858" max="4873" width="10.54296875" style="648" customWidth="1"/>
    <col min="4874" max="5109" width="9.1796875" style="648"/>
    <col min="5110" max="5110" width="5.54296875" style="648" customWidth="1"/>
    <col min="5111" max="5112" width="21.54296875" style="648" customWidth="1"/>
    <col min="5113" max="5113" width="16.54296875" style="648" customWidth="1"/>
    <col min="5114" max="5129" width="10.54296875" style="648" customWidth="1"/>
    <col min="5130" max="5365" width="9.1796875" style="648"/>
    <col min="5366" max="5366" width="5.54296875" style="648" customWidth="1"/>
    <col min="5367" max="5368" width="21.54296875" style="648" customWidth="1"/>
    <col min="5369" max="5369" width="16.54296875" style="648" customWidth="1"/>
    <col min="5370" max="5385" width="10.54296875" style="648" customWidth="1"/>
    <col min="5386" max="5621" width="9.1796875" style="648"/>
    <col min="5622" max="5622" width="5.54296875" style="648" customWidth="1"/>
    <col min="5623" max="5624" width="21.54296875" style="648" customWidth="1"/>
    <col min="5625" max="5625" width="16.54296875" style="648" customWidth="1"/>
    <col min="5626" max="5641" width="10.54296875" style="648" customWidth="1"/>
    <col min="5642" max="5877" width="9.1796875" style="648"/>
    <col min="5878" max="5878" width="5.54296875" style="648" customWidth="1"/>
    <col min="5879" max="5880" width="21.54296875" style="648" customWidth="1"/>
    <col min="5881" max="5881" width="16.54296875" style="648" customWidth="1"/>
    <col min="5882" max="5897" width="10.54296875" style="648" customWidth="1"/>
    <col min="5898" max="6133" width="9.1796875" style="648"/>
    <col min="6134" max="6134" width="5.54296875" style="648" customWidth="1"/>
    <col min="6135" max="6136" width="21.54296875" style="648" customWidth="1"/>
    <col min="6137" max="6137" width="16.54296875" style="648" customWidth="1"/>
    <col min="6138" max="6153" width="10.54296875" style="648" customWidth="1"/>
    <col min="6154" max="6389" width="9.1796875" style="648"/>
    <col min="6390" max="6390" width="5.54296875" style="648" customWidth="1"/>
    <col min="6391" max="6392" width="21.54296875" style="648" customWidth="1"/>
    <col min="6393" max="6393" width="16.54296875" style="648" customWidth="1"/>
    <col min="6394" max="6409" width="10.54296875" style="648" customWidth="1"/>
    <col min="6410" max="6645" width="9.1796875" style="648"/>
    <col min="6646" max="6646" width="5.54296875" style="648" customWidth="1"/>
    <col min="6647" max="6648" width="21.54296875" style="648" customWidth="1"/>
    <col min="6649" max="6649" width="16.54296875" style="648" customWidth="1"/>
    <col min="6650" max="6665" width="10.54296875" style="648" customWidth="1"/>
    <col min="6666" max="6901" width="9.1796875" style="648"/>
    <col min="6902" max="6902" width="5.54296875" style="648" customWidth="1"/>
    <col min="6903" max="6904" width="21.54296875" style="648" customWidth="1"/>
    <col min="6905" max="6905" width="16.54296875" style="648" customWidth="1"/>
    <col min="6906" max="6921" width="10.54296875" style="648" customWidth="1"/>
    <col min="6922" max="7157" width="9.1796875" style="648"/>
    <col min="7158" max="7158" width="5.54296875" style="648" customWidth="1"/>
    <col min="7159" max="7160" width="21.54296875" style="648" customWidth="1"/>
    <col min="7161" max="7161" width="16.54296875" style="648" customWidth="1"/>
    <col min="7162" max="7177" width="10.54296875" style="648" customWidth="1"/>
    <col min="7178" max="7413" width="9.1796875" style="648"/>
    <col min="7414" max="7414" width="5.54296875" style="648" customWidth="1"/>
    <col min="7415" max="7416" width="21.54296875" style="648" customWidth="1"/>
    <col min="7417" max="7417" width="16.54296875" style="648" customWidth="1"/>
    <col min="7418" max="7433" width="10.54296875" style="648" customWidth="1"/>
    <col min="7434" max="7669" width="9.1796875" style="648"/>
    <col min="7670" max="7670" width="5.54296875" style="648" customWidth="1"/>
    <col min="7671" max="7672" width="21.54296875" style="648" customWidth="1"/>
    <col min="7673" max="7673" width="16.54296875" style="648" customWidth="1"/>
    <col min="7674" max="7689" width="10.54296875" style="648" customWidth="1"/>
    <col min="7690" max="7925" width="9.1796875" style="648"/>
    <col min="7926" max="7926" width="5.54296875" style="648" customWidth="1"/>
    <col min="7927" max="7928" width="21.54296875" style="648" customWidth="1"/>
    <col min="7929" max="7929" width="16.54296875" style="648" customWidth="1"/>
    <col min="7930" max="7945" width="10.54296875" style="648" customWidth="1"/>
    <col min="7946" max="8181" width="9.1796875" style="648"/>
    <col min="8182" max="8182" width="5.54296875" style="648" customWidth="1"/>
    <col min="8183" max="8184" width="21.54296875" style="648" customWidth="1"/>
    <col min="8185" max="8185" width="16.54296875" style="648" customWidth="1"/>
    <col min="8186" max="8201" width="10.54296875" style="648" customWidth="1"/>
    <col min="8202" max="8437" width="9.1796875" style="648"/>
    <col min="8438" max="8438" width="5.54296875" style="648" customWidth="1"/>
    <col min="8439" max="8440" width="21.54296875" style="648" customWidth="1"/>
    <col min="8441" max="8441" width="16.54296875" style="648" customWidth="1"/>
    <col min="8442" max="8457" width="10.54296875" style="648" customWidth="1"/>
    <col min="8458" max="8693" width="9.1796875" style="648"/>
    <col min="8694" max="8694" width="5.54296875" style="648" customWidth="1"/>
    <col min="8695" max="8696" width="21.54296875" style="648" customWidth="1"/>
    <col min="8697" max="8697" width="16.54296875" style="648" customWidth="1"/>
    <col min="8698" max="8713" width="10.54296875" style="648" customWidth="1"/>
    <col min="8714" max="8949" width="9.1796875" style="648"/>
    <col min="8950" max="8950" width="5.54296875" style="648" customWidth="1"/>
    <col min="8951" max="8952" width="21.54296875" style="648" customWidth="1"/>
    <col min="8953" max="8953" width="16.54296875" style="648" customWidth="1"/>
    <col min="8954" max="8969" width="10.54296875" style="648" customWidth="1"/>
    <col min="8970" max="9205" width="9.1796875" style="648"/>
    <col min="9206" max="9206" width="5.54296875" style="648" customWidth="1"/>
    <col min="9207" max="9208" width="21.54296875" style="648" customWidth="1"/>
    <col min="9209" max="9209" width="16.54296875" style="648" customWidth="1"/>
    <col min="9210" max="9225" width="10.54296875" style="648" customWidth="1"/>
    <col min="9226" max="9461" width="9.1796875" style="648"/>
    <col min="9462" max="9462" width="5.54296875" style="648" customWidth="1"/>
    <col min="9463" max="9464" width="21.54296875" style="648" customWidth="1"/>
    <col min="9465" max="9465" width="16.54296875" style="648" customWidth="1"/>
    <col min="9466" max="9481" width="10.54296875" style="648" customWidth="1"/>
    <col min="9482" max="9717" width="9.1796875" style="648"/>
    <col min="9718" max="9718" width="5.54296875" style="648" customWidth="1"/>
    <col min="9719" max="9720" width="21.54296875" style="648" customWidth="1"/>
    <col min="9721" max="9721" width="16.54296875" style="648" customWidth="1"/>
    <col min="9722" max="9737" width="10.54296875" style="648" customWidth="1"/>
    <col min="9738" max="9973" width="9.1796875" style="648"/>
    <col min="9974" max="9974" width="5.54296875" style="648" customWidth="1"/>
    <col min="9975" max="9976" width="21.54296875" style="648" customWidth="1"/>
    <col min="9977" max="9977" width="16.54296875" style="648" customWidth="1"/>
    <col min="9978" max="9993" width="10.54296875" style="648" customWidth="1"/>
    <col min="9994" max="10229" width="9.1796875" style="648"/>
    <col min="10230" max="10230" width="5.54296875" style="648" customWidth="1"/>
    <col min="10231" max="10232" width="21.54296875" style="648" customWidth="1"/>
    <col min="10233" max="10233" width="16.54296875" style="648" customWidth="1"/>
    <col min="10234" max="10249" width="10.54296875" style="648" customWidth="1"/>
    <col min="10250" max="10485" width="9.1796875" style="648"/>
    <col min="10486" max="10486" width="5.54296875" style="648" customWidth="1"/>
    <col min="10487" max="10488" width="21.54296875" style="648" customWidth="1"/>
    <col min="10489" max="10489" width="16.54296875" style="648" customWidth="1"/>
    <col min="10490" max="10505" width="10.54296875" style="648" customWidth="1"/>
    <col min="10506" max="10741" width="9.1796875" style="648"/>
    <col min="10742" max="10742" width="5.54296875" style="648" customWidth="1"/>
    <col min="10743" max="10744" width="21.54296875" style="648" customWidth="1"/>
    <col min="10745" max="10745" width="16.54296875" style="648" customWidth="1"/>
    <col min="10746" max="10761" width="10.54296875" style="648" customWidth="1"/>
    <col min="10762" max="10997" width="9.1796875" style="648"/>
    <col min="10998" max="10998" width="5.54296875" style="648" customWidth="1"/>
    <col min="10999" max="11000" width="21.54296875" style="648" customWidth="1"/>
    <col min="11001" max="11001" width="16.54296875" style="648" customWidth="1"/>
    <col min="11002" max="11017" width="10.54296875" style="648" customWidth="1"/>
    <col min="11018" max="11253" width="9.1796875" style="648"/>
    <col min="11254" max="11254" width="5.54296875" style="648" customWidth="1"/>
    <col min="11255" max="11256" width="21.54296875" style="648" customWidth="1"/>
    <col min="11257" max="11257" width="16.54296875" style="648" customWidth="1"/>
    <col min="11258" max="11273" width="10.54296875" style="648" customWidth="1"/>
    <col min="11274" max="11509" width="9.1796875" style="648"/>
    <col min="11510" max="11510" width="5.54296875" style="648" customWidth="1"/>
    <col min="11511" max="11512" width="21.54296875" style="648" customWidth="1"/>
    <col min="11513" max="11513" width="16.54296875" style="648" customWidth="1"/>
    <col min="11514" max="11529" width="10.54296875" style="648" customWidth="1"/>
    <col min="11530" max="11765" width="9.1796875" style="648"/>
    <col min="11766" max="11766" width="5.54296875" style="648" customWidth="1"/>
    <col min="11767" max="11768" width="21.54296875" style="648" customWidth="1"/>
    <col min="11769" max="11769" width="16.54296875" style="648" customWidth="1"/>
    <col min="11770" max="11785" width="10.54296875" style="648" customWidth="1"/>
    <col min="11786" max="12021" width="9.1796875" style="648"/>
    <col min="12022" max="12022" width="5.54296875" style="648" customWidth="1"/>
    <col min="12023" max="12024" width="21.54296875" style="648" customWidth="1"/>
    <col min="12025" max="12025" width="16.54296875" style="648" customWidth="1"/>
    <col min="12026" max="12041" width="10.54296875" style="648" customWidth="1"/>
    <col min="12042" max="12277" width="9.1796875" style="648"/>
    <col min="12278" max="12278" width="5.54296875" style="648" customWidth="1"/>
    <col min="12279" max="12280" width="21.54296875" style="648" customWidth="1"/>
    <col min="12281" max="12281" width="16.54296875" style="648" customWidth="1"/>
    <col min="12282" max="12297" width="10.54296875" style="648" customWidth="1"/>
    <col min="12298" max="12533" width="9.1796875" style="648"/>
    <col min="12534" max="12534" width="5.54296875" style="648" customWidth="1"/>
    <col min="12535" max="12536" width="21.54296875" style="648" customWidth="1"/>
    <col min="12537" max="12537" width="16.54296875" style="648" customWidth="1"/>
    <col min="12538" max="12553" width="10.54296875" style="648" customWidth="1"/>
    <col min="12554" max="12789" width="9.1796875" style="648"/>
    <col min="12790" max="12790" width="5.54296875" style="648" customWidth="1"/>
    <col min="12791" max="12792" width="21.54296875" style="648" customWidth="1"/>
    <col min="12793" max="12793" width="16.54296875" style="648" customWidth="1"/>
    <col min="12794" max="12809" width="10.54296875" style="648" customWidth="1"/>
    <col min="12810" max="13045" width="9.1796875" style="648"/>
    <col min="13046" max="13046" width="5.54296875" style="648" customWidth="1"/>
    <col min="13047" max="13048" width="21.54296875" style="648" customWidth="1"/>
    <col min="13049" max="13049" width="16.54296875" style="648" customWidth="1"/>
    <col min="13050" max="13065" width="10.54296875" style="648" customWidth="1"/>
    <col min="13066" max="13301" width="9.1796875" style="648"/>
    <col min="13302" max="13302" width="5.54296875" style="648" customWidth="1"/>
    <col min="13303" max="13304" width="21.54296875" style="648" customWidth="1"/>
    <col min="13305" max="13305" width="16.54296875" style="648" customWidth="1"/>
    <col min="13306" max="13321" width="10.54296875" style="648" customWidth="1"/>
    <col min="13322" max="13557" width="9.1796875" style="648"/>
    <col min="13558" max="13558" width="5.54296875" style="648" customWidth="1"/>
    <col min="13559" max="13560" width="21.54296875" style="648" customWidth="1"/>
    <col min="13561" max="13561" width="16.54296875" style="648" customWidth="1"/>
    <col min="13562" max="13577" width="10.54296875" style="648" customWidth="1"/>
    <col min="13578" max="13813" width="9.1796875" style="648"/>
    <col min="13814" max="13814" width="5.54296875" style="648" customWidth="1"/>
    <col min="13815" max="13816" width="21.54296875" style="648" customWidth="1"/>
    <col min="13817" max="13817" width="16.54296875" style="648" customWidth="1"/>
    <col min="13818" max="13833" width="10.54296875" style="648" customWidth="1"/>
    <col min="13834" max="14069" width="9.1796875" style="648"/>
    <col min="14070" max="14070" width="5.54296875" style="648" customWidth="1"/>
    <col min="14071" max="14072" width="21.54296875" style="648" customWidth="1"/>
    <col min="14073" max="14073" width="16.54296875" style="648" customWidth="1"/>
    <col min="14074" max="14089" width="10.54296875" style="648" customWidth="1"/>
    <col min="14090" max="14325" width="9.1796875" style="648"/>
    <col min="14326" max="14326" width="5.54296875" style="648" customWidth="1"/>
    <col min="14327" max="14328" width="21.54296875" style="648" customWidth="1"/>
    <col min="14329" max="14329" width="16.54296875" style="648" customWidth="1"/>
    <col min="14330" max="14345" width="10.54296875" style="648" customWidth="1"/>
    <col min="14346" max="14581" width="9.1796875" style="648"/>
    <col min="14582" max="14582" width="5.54296875" style="648" customWidth="1"/>
    <col min="14583" max="14584" width="21.54296875" style="648" customWidth="1"/>
    <col min="14585" max="14585" width="16.54296875" style="648" customWidth="1"/>
    <col min="14586" max="14601" width="10.54296875" style="648" customWidth="1"/>
    <col min="14602" max="14837" width="9.1796875" style="648"/>
    <col min="14838" max="14838" width="5.54296875" style="648" customWidth="1"/>
    <col min="14839" max="14840" width="21.54296875" style="648" customWidth="1"/>
    <col min="14841" max="14841" width="16.54296875" style="648" customWidth="1"/>
    <col min="14842" max="14857" width="10.54296875" style="648" customWidth="1"/>
    <col min="14858" max="15093" width="9.1796875" style="648"/>
    <col min="15094" max="15094" width="5.54296875" style="648" customWidth="1"/>
    <col min="15095" max="15096" width="21.54296875" style="648" customWidth="1"/>
    <col min="15097" max="15097" width="16.54296875" style="648" customWidth="1"/>
    <col min="15098" max="15113" width="10.54296875" style="648" customWidth="1"/>
    <col min="15114" max="15349" width="9.1796875" style="648"/>
    <col min="15350" max="15350" width="5.54296875" style="648" customWidth="1"/>
    <col min="15351" max="15352" width="21.54296875" style="648" customWidth="1"/>
    <col min="15353" max="15353" width="16.54296875" style="648" customWidth="1"/>
    <col min="15354" max="15369" width="10.54296875" style="648" customWidth="1"/>
    <col min="15370" max="15605" width="9.1796875" style="648"/>
    <col min="15606" max="15606" width="5.54296875" style="648" customWidth="1"/>
    <col min="15607" max="15608" width="21.54296875" style="648" customWidth="1"/>
    <col min="15609" max="15609" width="16.54296875" style="648" customWidth="1"/>
    <col min="15610" max="15625" width="10.54296875" style="648" customWidth="1"/>
    <col min="15626" max="15861" width="9.1796875" style="648"/>
    <col min="15862" max="15862" width="5.54296875" style="648" customWidth="1"/>
    <col min="15863" max="15864" width="21.54296875" style="648" customWidth="1"/>
    <col min="15865" max="15865" width="16.54296875" style="648" customWidth="1"/>
    <col min="15866" max="15881" width="10.54296875" style="648" customWidth="1"/>
    <col min="15882" max="16117" width="9.1796875" style="648"/>
    <col min="16118" max="16118" width="5.54296875" style="648" customWidth="1"/>
    <col min="16119" max="16120" width="21.54296875" style="648" customWidth="1"/>
    <col min="16121" max="16121" width="16.54296875" style="648" customWidth="1"/>
    <col min="16122" max="16137" width="10.54296875" style="648" customWidth="1"/>
    <col min="16138" max="16384" width="9.1796875" style="648"/>
  </cols>
  <sheetData>
    <row r="1" spans="1:11" x14ac:dyDescent="0.35">
      <c r="A1" s="647" t="s">
        <v>1168</v>
      </c>
    </row>
    <row r="3" spans="1:11" s="650" customFormat="1" ht="16.5" x14ac:dyDescent="0.35">
      <c r="A3" s="649" t="s">
        <v>1169</v>
      </c>
      <c r="B3" s="649"/>
      <c r="C3" s="649"/>
      <c r="D3" s="649"/>
      <c r="E3" s="649"/>
      <c r="F3" s="649"/>
      <c r="G3" s="649"/>
      <c r="H3" s="649"/>
      <c r="I3" s="649"/>
    </row>
    <row r="4" spans="1:11" s="650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</row>
    <row r="5" spans="1:11" s="650" customFormat="1" ht="16.5" x14ac:dyDescent="0.35">
      <c r="A5" s="651"/>
      <c r="B5" s="651"/>
      <c r="C5" s="651"/>
      <c r="D5" s="651"/>
      <c r="E5" s="651"/>
      <c r="F5" s="28" t="str">
        <f>'[3]1'!E6</f>
        <v>TAHUN</v>
      </c>
      <c r="G5" s="7">
        <v>2024</v>
      </c>
      <c r="H5" s="651"/>
      <c r="I5" s="649"/>
    </row>
    <row r="6" spans="1:11" ht="16" thickBot="1" x14ac:dyDescent="0.4">
      <c r="A6" s="652"/>
      <c r="B6" s="652"/>
      <c r="C6" s="652"/>
      <c r="D6" s="652"/>
      <c r="E6" s="652"/>
      <c r="F6" s="652"/>
      <c r="G6" s="652"/>
      <c r="H6" s="652"/>
      <c r="I6" s="652"/>
    </row>
    <row r="7" spans="1:11" ht="20.149999999999999" customHeight="1" thickBot="1" x14ac:dyDescent="0.4">
      <c r="A7" s="1697" t="s">
        <v>5</v>
      </c>
      <c r="B7" s="1699" t="s">
        <v>6</v>
      </c>
      <c r="C7" s="1549" t="s">
        <v>1595</v>
      </c>
      <c r="D7" s="1697" t="s">
        <v>61</v>
      </c>
      <c r="E7" s="1701" t="s">
        <v>825</v>
      </c>
      <c r="F7" s="1691" t="s">
        <v>1170</v>
      </c>
      <c r="G7" s="1692"/>
      <c r="H7" s="1692"/>
      <c r="I7" s="1693"/>
    </row>
    <row r="8" spans="1:11" ht="19.5" customHeight="1" x14ac:dyDescent="0.35">
      <c r="A8" s="1698"/>
      <c r="B8" s="1700"/>
      <c r="C8" s="1550" t="s">
        <v>6</v>
      </c>
      <c r="D8" s="1698"/>
      <c r="E8" s="1702"/>
      <c r="F8" s="653" t="s">
        <v>1171</v>
      </c>
      <c r="G8" s="653" t="s">
        <v>1172</v>
      </c>
      <c r="H8" s="654" t="s">
        <v>1173</v>
      </c>
      <c r="I8" s="655" t="s">
        <v>1174</v>
      </c>
    </row>
    <row r="9" spans="1:11" x14ac:dyDescent="0.35">
      <c r="A9" s="656">
        <v>1</v>
      </c>
      <c r="B9" s="656">
        <v>2</v>
      </c>
      <c r="C9" s="683"/>
      <c r="D9" s="683">
        <v>3</v>
      </c>
      <c r="E9" s="656">
        <v>4</v>
      </c>
      <c r="F9" s="656">
        <v>5</v>
      </c>
      <c r="G9" s="656">
        <v>6</v>
      </c>
      <c r="H9" s="656">
        <v>7</v>
      </c>
      <c r="I9" s="656">
        <v>8</v>
      </c>
      <c r="J9" s="652"/>
      <c r="K9" s="652"/>
    </row>
    <row r="10" spans="1:11" ht="20.149999999999999" customHeight="1" x14ac:dyDescent="0.35">
      <c r="A10" s="33">
        <v>1</v>
      </c>
      <c r="B10" s="1159" t="s">
        <v>98</v>
      </c>
      <c r="C10" s="1570" t="s">
        <v>1602</v>
      </c>
      <c r="D10" s="1147" t="s">
        <v>98</v>
      </c>
      <c r="E10" s="657">
        <v>168</v>
      </c>
      <c r="F10" s="658">
        <v>0</v>
      </c>
      <c r="G10" s="658"/>
      <c r="H10" s="658"/>
      <c r="I10" s="659">
        <f>SUM(F10:H10)</f>
        <v>0</v>
      </c>
    </row>
    <row r="11" spans="1:11" ht="20.149999999999999" customHeight="1" x14ac:dyDescent="0.35">
      <c r="A11" s="16">
        <v>2</v>
      </c>
      <c r="B11" s="1160" t="s">
        <v>99</v>
      </c>
      <c r="C11" s="1571" t="s">
        <v>1603</v>
      </c>
      <c r="D11" s="1148" t="s">
        <v>593</v>
      </c>
      <c r="E11" s="657">
        <v>40</v>
      </c>
      <c r="F11" s="658">
        <v>0</v>
      </c>
      <c r="G11" s="658"/>
      <c r="H11" s="658"/>
      <c r="I11" s="659">
        <f t="shared" ref="I11:I30" si="0">SUM(F11:H11)</f>
        <v>0</v>
      </c>
    </row>
    <row r="12" spans="1:11" ht="20.149999999999999" customHeight="1" x14ac:dyDescent="0.35">
      <c r="A12" s="16">
        <v>3</v>
      </c>
      <c r="B12" s="1160" t="s">
        <v>100</v>
      </c>
      <c r="C12" s="1571" t="s">
        <v>1609</v>
      </c>
      <c r="D12" s="1148" t="s">
        <v>100</v>
      </c>
      <c r="E12" s="657">
        <v>22</v>
      </c>
      <c r="F12" s="658">
        <v>0</v>
      </c>
      <c r="G12" s="658"/>
      <c r="H12" s="658"/>
      <c r="I12" s="659">
        <f t="shared" si="0"/>
        <v>0</v>
      </c>
    </row>
    <row r="13" spans="1:11" ht="20.149999999999999" customHeight="1" x14ac:dyDescent="0.35">
      <c r="A13" s="16">
        <v>4</v>
      </c>
      <c r="B13" s="1160" t="s">
        <v>101</v>
      </c>
      <c r="C13" s="1571" t="s">
        <v>1607</v>
      </c>
      <c r="D13" s="1148" t="s">
        <v>101</v>
      </c>
      <c r="E13" s="657">
        <v>69</v>
      </c>
      <c r="F13" s="658">
        <v>0</v>
      </c>
      <c r="G13" s="658">
        <v>2</v>
      </c>
      <c r="H13" s="658"/>
      <c r="I13" s="659">
        <f t="shared" si="0"/>
        <v>2</v>
      </c>
    </row>
    <row r="14" spans="1:11" ht="20.149999999999999" customHeight="1" x14ac:dyDescent="0.35">
      <c r="A14" s="16">
        <v>5</v>
      </c>
      <c r="B14" s="1160" t="s">
        <v>599</v>
      </c>
      <c r="C14" s="1571" t="s">
        <v>1608</v>
      </c>
      <c r="D14" s="1148" t="s">
        <v>599</v>
      </c>
      <c r="E14" s="657">
        <v>78</v>
      </c>
      <c r="F14" s="658">
        <v>0</v>
      </c>
      <c r="G14" s="658">
        <v>1</v>
      </c>
      <c r="H14" s="658"/>
      <c r="I14" s="659">
        <f t="shared" si="0"/>
        <v>1</v>
      </c>
    </row>
    <row r="15" spans="1:11" ht="20.149999999999999" customHeight="1" x14ac:dyDescent="0.35">
      <c r="A15" s="16">
        <v>6</v>
      </c>
      <c r="B15" s="1160" t="s">
        <v>103</v>
      </c>
      <c r="C15" s="1571" t="s">
        <v>1612</v>
      </c>
      <c r="D15" s="1148" t="s">
        <v>103</v>
      </c>
      <c r="E15" s="657">
        <v>69</v>
      </c>
      <c r="F15" s="658">
        <v>0</v>
      </c>
      <c r="G15" s="658"/>
      <c r="H15" s="658"/>
      <c r="I15" s="659">
        <f t="shared" si="0"/>
        <v>0</v>
      </c>
    </row>
    <row r="16" spans="1:11" ht="20.149999999999999" customHeight="1" x14ac:dyDescent="0.35">
      <c r="A16" s="16">
        <v>7</v>
      </c>
      <c r="B16" s="1160" t="s">
        <v>104</v>
      </c>
      <c r="C16" s="1571" t="s">
        <v>1610</v>
      </c>
      <c r="D16" s="1148" t="s">
        <v>104</v>
      </c>
      <c r="E16" s="657">
        <v>41</v>
      </c>
      <c r="F16" s="658">
        <v>0</v>
      </c>
      <c r="G16" s="658"/>
      <c r="H16" s="658"/>
      <c r="I16" s="659">
        <f t="shared" si="0"/>
        <v>0</v>
      </c>
    </row>
    <row r="17" spans="1:9" ht="20.149999999999999" customHeight="1" x14ac:dyDescent="0.35">
      <c r="A17" s="16">
        <v>8</v>
      </c>
      <c r="B17" s="1160" t="s">
        <v>105</v>
      </c>
      <c r="C17" s="1571" t="s">
        <v>1611</v>
      </c>
      <c r="D17" s="1148" t="s">
        <v>591</v>
      </c>
      <c r="E17" s="657">
        <v>48</v>
      </c>
      <c r="F17" s="658">
        <v>0</v>
      </c>
      <c r="G17" s="658"/>
      <c r="H17" s="658"/>
      <c r="I17" s="659">
        <f t="shared" si="0"/>
        <v>0</v>
      </c>
    </row>
    <row r="18" spans="1:9" ht="20.149999999999999" customHeight="1" x14ac:dyDescent="0.35">
      <c r="A18" s="16">
        <v>9</v>
      </c>
      <c r="B18" s="1160" t="s">
        <v>106</v>
      </c>
      <c r="C18" s="1571" t="s">
        <v>1605</v>
      </c>
      <c r="D18" s="1148" t="s">
        <v>590</v>
      </c>
      <c r="E18" s="657">
        <v>49</v>
      </c>
      <c r="F18" s="658">
        <v>0</v>
      </c>
      <c r="G18" s="658"/>
      <c r="H18" s="658"/>
      <c r="I18" s="659">
        <f t="shared" si="0"/>
        <v>0</v>
      </c>
    </row>
    <row r="19" spans="1:9" ht="20.149999999999999" customHeight="1" x14ac:dyDescent="0.35">
      <c r="A19" s="16">
        <v>10</v>
      </c>
      <c r="B19" s="1160" t="s">
        <v>587</v>
      </c>
      <c r="C19" s="1571" t="s">
        <v>1604</v>
      </c>
      <c r="D19" s="1148" t="s">
        <v>587</v>
      </c>
      <c r="E19" s="657">
        <v>68</v>
      </c>
      <c r="F19" s="658">
        <v>0</v>
      </c>
      <c r="G19" s="658"/>
      <c r="H19" s="658"/>
      <c r="I19" s="659">
        <f t="shared" si="0"/>
        <v>0</v>
      </c>
    </row>
    <row r="20" spans="1:9" ht="20.149999999999999" customHeight="1" x14ac:dyDescent="0.35">
      <c r="A20" s="16">
        <v>11</v>
      </c>
      <c r="B20" s="1160" t="s">
        <v>108</v>
      </c>
      <c r="C20" s="1571" t="s">
        <v>1606</v>
      </c>
      <c r="D20" s="1148" t="s">
        <v>589</v>
      </c>
      <c r="E20" s="657">
        <v>45</v>
      </c>
      <c r="F20" s="658">
        <v>0</v>
      </c>
      <c r="G20" s="658"/>
      <c r="H20" s="658"/>
      <c r="I20" s="659">
        <f t="shared" si="0"/>
        <v>0</v>
      </c>
    </row>
    <row r="21" spans="1:9" ht="20.149999999999999" customHeight="1" x14ac:dyDescent="0.35">
      <c r="A21" s="16">
        <v>12</v>
      </c>
      <c r="B21" s="1160" t="s">
        <v>109</v>
      </c>
      <c r="C21" s="1571" t="s">
        <v>1597</v>
      </c>
      <c r="D21" s="1148" t="s">
        <v>109</v>
      </c>
      <c r="E21" s="657">
        <v>31</v>
      </c>
      <c r="F21" s="658">
        <v>0</v>
      </c>
      <c r="G21" s="658"/>
      <c r="H21" s="658"/>
      <c r="I21" s="659">
        <f t="shared" si="0"/>
        <v>0</v>
      </c>
    </row>
    <row r="22" spans="1:9" ht="20.149999999999999" customHeight="1" x14ac:dyDescent="0.35">
      <c r="A22" s="16">
        <v>13</v>
      </c>
      <c r="B22" s="1160" t="s">
        <v>110</v>
      </c>
      <c r="C22" s="1571" t="s">
        <v>1596</v>
      </c>
      <c r="D22" s="1148" t="s">
        <v>592</v>
      </c>
      <c r="E22" s="657">
        <v>69</v>
      </c>
      <c r="F22" s="658">
        <v>0</v>
      </c>
      <c r="G22" s="658"/>
      <c r="H22" s="658"/>
      <c r="I22" s="659">
        <f t="shared" si="0"/>
        <v>0</v>
      </c>
    </row>
    <row r="23" spans="1:9" ht="20.149999999999999" customHeight="1" x14ac:dyDescent="0.35">
      <c r="A23" s="16">
        <v>14</v>
      </c>
      <c r="B23" s="1160" t="s">
        <v>111</v>
      </c>
      <c r="C23" s="1571" t="s">
        <v>1598</v>
      </c>
      <c r="D23" s="1148" t="s">
        <v>111</v>
      </c>
      <c r="E23" s="657">
        <v>68</v>
      </c>
      <c r="F23" s="658">
        <v>0</v>
      </c>
      <c r="G23" s="658">
        <v>1</v>
      </c>
      <c r="H23" s="658"/>
      <c r="I23" s="659">
        <f t="shared" si="0"/>
        <v>1</v>
      </c>
    </row>
    <row r="24" spans="1:9" ht="20.149999999999999" customHeight="1" x14ac:dyDescent="0.35">
      <c r="A24" s="16">
        <v>15</v>
      </c>
      <c r="B24" s="1160" t="s">
        <v>1585</v>
      </c>
      <c r="C24" s="1571" t="s">
        <v>1600</v>
      </c>
      <c r="D24" s="1148" t="s">
        <v>112</v>
      </c>
      <c r="E24" s="657">
        <v>35</v>
      </c>
      <c r="F24" s="658">
        <v>0</v>
      </c>
      <c r="G24" s="658"/>
      <c r="H24" s="658"/>
      <c r="I24" s="659">
        <f t="shared" si="0"/>
        <v>0</v>
      </c>
    </row>
    <row r="25" spans="1:9" ht="20.149999999999999" customHeight="1" x14ac:dyDescent="0.35">
      <c r="A25" s="16">
        <v>16</v>
      </c>
      <c r="B25" s="1160" t="s">
        <v>113</v>
      </c>
      <c r="C25" s="1571" t="s">
        <v>1601</v>
      </c>
      <c r="D25" s="1148" t="s">
        <v>113</v>
      </c>
      <c r="E25" s="657">
        <v>38</v>
      </c>
      <c r="F25" s="658">
        <v>0</v>
      </c>
      <c r="G25" s="658"/>
      <c r="H25" s="658"/>
      <c r="I25" s="659">
        <f t="shared" si="0"/>
        <v>0</v>
      </c>
    </row>
    <row r="26" spans="1:9" ht="20.149999999999999" customHeight="1" x14ac:dyDescent="0.35">
      <c r="A26" s="16">
        <v>17</v>
      </c>
      <c r="B26" s="1160" t="s">
        <v>114</v>
      </c>
      <c r="C26" s="1571" t="s">
        <v>1599</v>
      </c>
      <c r="D26" s="1148" t="s">
        <v>114</v>
      </c>
      <c r="E26" s="657">
        <v>57</v>
      </c>
      <c r="F26" s="658">
        <v>0</v>
      </c>
      <c r="G26" s="658"/>
      <c r="H26" s="658"/>
      <c r="I26" s="659">
        <f t="shared" si="0"/>
        <v>0</v>
      </c>
    </row>
    <row r="27" spans="1:9" ht="20.149999999999999" customHeight="1" x14ac:dyDescent="0.35">
      <c r="A27" s="16">
        <v>18</v>
      </c>
      <c r="B27" s="1160" t="s">
        <v>115</v>
      </c>
      <c r="C27" s="1571" t="s">
        <v>1613</v>
      </c>
      <c r="D27" s="1148" t="s">
        <v>594</v>
      </c>
      <c r="E27" s="657">
        <v>6</v>
      </c>
      <c r="F27" s="658">
        <v>0</v>
      </c>
      <c r="G27" s="658"/>
      <c r="H27" s="658"/>
      <c r="I27" s="659">
        <f t="shared" si="0"/>
        <v>0</v>
      </c>
    </row>
    <row r="28" spans="1:9" ht="20.149999999999999" customHeight="1" x14ac:dyDescent="0.35">
      <c r="A28" s="16">
        <v>19</v>
      </c>
      <c r="B28" s="1160" t="s">
        <v>115</v>
      </c>
      <c r="C28" s="1571" t="s">
        <v>1613</v>
      </c>
      <c r="D28" s="1148" t="s">
        <v>597</v>
      </c>
      <c r="E28" s="657">
        <v>13</v>
      </c>
      <c r="F28" s="658">
        <v>0</v>
      </c>
      <c r="G28" s="658"/>
      <c r="H28" s="658"/>
      <c r="I28" s="659">
        <f t="shared" si="0"/>
        <v>0</v>
      </c>
    </row>
    <row r="29" spans="1:9" ht="20.149999999999999" customHeight="1" x14ac:dyDescent="0.35">
      <c r="A29" s="16">
        <v>20</v>
      </c>
      <c r="B29" s="1160" t="s">
        <v>115</v>
      </c>
      <c r="C29" s="1571" t="s">
        <v>1613</v>
      </c>
      <c r="D29" s="1148" t="s">
        <v>595</v>
      </c>
      <c r="E29" s="657">
        <v>4</v>
      </c>
      <c r="F29" s="658">
        <v>0</v>
      </c>
      <c r="G29" s="658"/>
      <c r="H29" s="658"/>
      <c r="I29" s="659">
        <f t="shared" si="0"/>
        <v>0</v>
      </c>
    </row>
    <row r="30" spans="1:9" ht="20.149999999999999" customHeight="1" x14ac:dyDescent="0.35">
      <c r="A30" s="660">
        <v>21</v>
      </c>
      <c r="B30" s="1160" t="s">
        <v>116</v>
      </c>
      <c r="C30" s="1571" t="s">
        <v>1614</v>
      </c>
      <c r="D30" s="1148" t="s">
        <v>116</v>
      </c>
      <c r="E30" s="657">
        <v>2</v>
      </c>
      <c r="F30" s="658">
        <v>0</v>
      </c>
      <c r="G30" s="658"/>
      <c r="H30" s="658"/>
      <c r="I30" s="659">
        <f t="shared" si="0"/>
        <v>0</v>
      </c>
    </row>
    <row r="31" spans="1:9" ht="20.149999999999999" customHeight="1" x14ac:dyDescent="0.35">
      <c r="A31" s="660"/>
      <c r="B31" s="661"/>
      <c r="C31" s="661"/>
      <c r="D31" s="661"/>
      <c r="E31" s="657">
        <v>0</v>
      </c>
      <c r="F31" s="658"/>
      <c r="G31" s="658"/>
      <c r="H31" s="658"/>
      <c r="I31" s="659"/>
    </row>
    <row r="32" spans="1:9" ht="20.149999999999999" customHeight="1" x14ac:dyDescent="0.35">
      <c r="A32" s="660"/>
      <c r="B32" s="661"/>
      <c r="C32" s="661"/>
      <c r="D32" s="661"/>
      <c r="E32" s="657">
        <v>0</v>
      </c>
      <c r="F32" s="658"/>
      <c r="G32" s="658"/>
      <c r="H32" s="658"/>
      <c r="I32" s="659"/>
    </row>
    <row r="33" spans="1:9" ht="20.149999999999999" customHeight="1" x14ac:dyDescent="0.35">
      <c r="A33" s="662"/>
      <c r="B33" s="661"/>
      <c r="C33" s="661"/>
      <c r="D33" s="661"/>
      <c r="E33" s="657"/>
      <c r="F33" s="658"/>
      <c r="G33" s="658"/>
      <c r="H33" s="658"/>
      <c r="I33" s="659"/>
    </row>
    <row r="34" spans="1:9" ht="20.149999999999999" customHeight="1" x14ac:dyDescent="0.35">
      <c r="A34" s="1694" t="s">
        <v>713</v>
      </c>
      <c r="B34" s="1695"/>
      <c r="C34" s="1695"/>
      <c r="D34" s="1696"/>
      <c r="E34" s="663">
        <f>SUM(E10:E33)</f>
        <v>1020</v>
      </c>
      <c r="F34" s="664">
        <f>SUM(F10:F33)</f>
        <v>0</v>
      </c>
      <c r="G34" s="664">
        <f t="shared" ref="G34:I34" si="1">SUM(G10:G33)</f>
        <v>4</v>
      </c>
      <c r="H34" s="664">
        <f t="shared" si="1"/>
        <v>0</v>
      </c>
      <c r="I34" s="664">
        <f t="shared" si="1"/>
        <v>4</v>
      </c>
    </row>
    <row r="35" spans="1:9" ht="20.149999999999999" customHeight="1" thickBot="1" x14ac:dyDescent="0.4">
      <c r="A35" s="665" t="s">
        <v>1175</v>
      </c>
      <c r="B35" s="666"/>
      <c r="C35" s="666"/>
      <c r="D35" s="667"/>
      <c r="E35" s="668"/>
      <c r="F35" s="669"/>
      <c r="G35" s="669"/>
      <c r="H35" s="669"/>
      <c r="I35" s="670">
        <f>(I34/'21'!K35)*100000</f>
        <v>392.15686274509801</v>
      </c>
    </row>
    <row r="36" spans="1:9" x14ac:dyDescent="0.35">
      <c r="B36" s="652"/>
      <c r="C36" s="652"/>
      <c r="D36" s="652"/>
      <c r="E36" s="652"/>
    </row>
    <row r="37" spans="1:9" x14ac:dyDescent="0.35">
      <c r="A37" s="140" t="s">
        <v>1529</v>
      </c>
      <c r="B37" s="140"/>
      <c r="C37" s="140"/>
    </row>
    <row r="38" spans="1:9" x14ac:dyDescent="0.35">
      <c r="A38" s="140" t="s">
        <v>78</v>
      </c>
      <c r="B38" s="140"/>
      <c r="C38" s="140"/>
      <c r="F38" s="648" t="s">
        <v>58</v>
      </c>
    </row>
    <row r="39" spans="1:9" x14ac:dyDescent="0.35">
      <c r="A39" s="140"/>
      <c r="B39" s="671" t="s">
        <v>1176</v>
      </c>
      <c r="C39" s="671"/>
      <c r="E39" s="672"/>
      <c r="F39" s="672"/>
      <c r="G39" s="672"/>
      <c r="H39" s="672"/>
      <c r="I39" s="672"/>
    </row>
    <row r="40" spans="1:9" x14ac:dyDescent="0.35">
      <c r="A40" s="140"/>
      <c r="B40" s="673" t="s">
        <v>1177</v>
      </c>
      <c r="C40" s="673"/>
    </row>
  </sheetData>
  <sheetProtection algorithmName="SHA-512" hashValue="fgKxOiloNd8lyzpkG/SUyKsCcA63KQ3mSUjWfEjtQRrYvPLQerumOqn3qS23HM/xzBjXLOikdGCFPn8g04Q94g==" saltValue="9gZV+Pe+qEiggcHEjJjJ0Q==" spinCount="100000" sheet="1" objects="1" scenarios="1" sort="0" autoFilter="0" pivotTables="0"/>
  <mergeCells count="7">
    <mergeCell ref="F7:I7"/>
    <mergeCell ref="A4:I4"/>
    <mergeCell ref="A34:D34"/>
    <mergeCell ref="A7:A8"/>
    <mergeCell ref="B7:B8"/>
    <mergeCell ref="D7:D8"/>
    <mergeCell ref="E7:E8"/>
  </mergeCells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39"/>
  <sheetViews>
    <sheetView topLeftCell="A4" zoomScale="70" zoomScaleNormal="70" workbookViewId="0">
      <selection activeCell="E24" sqref="E24"/>
    </sheetView>
  </sheetViews>
  <sheetFormatPr defaultColWidth="10.54296875" defaultRowHeight="15.5" x14ac:dyDescent="0.35"/>
  <cols>
    <col min="1" max="1" width="5.54296875" style="648" customWidth="1"/>
    <col min="2" max="4" width="21.54296875" style="648" customWidth="1"/>
    <col min="5" max="5" width="17.1796875" style="648" customWidth="1"/>
    <col min="6" max="6" width="16.453125" style="648" customWidth="1"/>
    <col min="7" max="7" width="15.7265625" style="648" customWidth="1"/>
    <col min="8" max="8" width="17.26953125" style="648" customWidth="1"/>
    <col min="9" max="9" width="17" style="648" customWidth="1"/>
    <col min="10" max="10" width="27.7265625" style="648" customWidth="1"/>
    <col min="11" max="11" width="15" style="648" customWidth="1"/>
    <col min="12" max="12" width="17" style="648" customWidth="1"/>
    <col min="13" max="13" width="16.1796875" style="648" customWidth="1"/>
    <col min="14" max="14" width="18.26953125" style="648" customWidth="1"/>
    <col min="15" max="15" width="24.81640625" style="648" customWidth="1"/>
    <col min="16" max="16" width="14.453125" style="648" customWidth="1"/>
    <col min="17" max="247" width="9.1796875" style="648" customWidth="1"/>
    <col min="248" max="248" width="5.54296875" style="648" customWidth="1"/>
    <col min="249" max="250" width="21.54296875" style="648" customWidth="1"/>
    <col min="251" max="251" width="16.54296875" style="648" customWidth="1"/>
    <col min="252" max="260" width="10.54296875" style="648"/>
    <col min="261" max="261" width="5.54296875" style="648" customWidth="1"/>
    <col min="262" max="263" width="21.54296875" style="648" customWidth="1"/>
    <col min="264" max="269" width="18.54296875" style="648" customWidth="1"/>
    <col min="270" max="270" width="9.1796875" style="648" customWidth="1"/>
    <col min="271" max="271" width="24.81640625" style="648" customWidth="1"/>
    <col min="272" max="272" width="14.453125" style="648" customWidth="1"/>
    <col min="273" max="503" width="9.1796875" style="648" customWidth="1"/>
    <col min="504" max="504" width="5.54296875" style="648" customWidth="1"/>
    <col min="505" max="506" width="21.54296875" style="648" customWidth="1"/>
    <col min="507" max="507" width="16.54296875" style="648" customWidth="1"/>
    <col min="508" max="516" width="10.54296875" style="648"/>
    <col min="517" max="517" width="5.54296875" style="648" customWidth="1"/>
    <col min="518" max="519" width="21.54296875" style="648" customWidth="1"/>
    <col min="520" max="525" width="18.54296875" style="648" customWidth="1"/>
    <col min="526" max="526" width="9.1796875" style="648" customWidth="1"/>
    <col min="527" max="527" width="24.81640625" style="648" customWidth="1"/>
    <col min="528" max="528" width="14.453125" style="648" customWidth="1"/>
    <col min="529" max="759" width="9.1796875" style="648" customWidth="1"/>
    <col min="760" max="760" width="5.54296875" style="648" customWidth="1"/>
    <col min="761" max="762" width="21.54296875" style="648" customWidth="1"/>
    <col min="763" max="763" width="16.54296875" style="648" customWidth="1"/>
    <col min="764" max="772" width="10.54296875" style="648"/>
    <col min="773" max="773" width="5.54296875" style="648" customWidth="1"/>
    <col min="774" max="775" width="21.54296875" style="648" customWidth="1"/>
    <col min="776" max="781" width="18.54296875" style="648" customWidth="1"/>
    <col min="782" max="782" width="9.1796875" style="648" customWidth="1"/>
    <col min="783" max="783" width="24.81640625" style="648" customWidth="1"/>
    <col min="784" max="784" width="14.453125" style="648" customWidth="1"/>
    <col min="785" max="1015" width="9.1796875" style="648" customWidth="1"/>
    <col min="1016" max="1016" width="5.54296875" style="648" customWidth="1"/>
    <col min="1017" max="1018" width="21.54296875" style="648" customWidth="1"/>
    <col min="1019" max="1019" width="16.54296875" style="648" customWidth="1"/>
    <col min="1020" max="1028" width="10.54296875" style="648"/>
    <col min="1029" max="1029" width="5.54296875" style="648" customWidth="1"/>
    <col min="1030" max="1031" width="21.54296875" style="648" customWidth="1"/>
    <col min="1032" max="1037" width="18.54296875" style="648" customWidth="1"/>
    <col min="1038" max="1038" width="9.1796875" style="648" customWidth="1"/>
    <col min="1039" max="1039" width="24.81640625" style="648" customWidth="1"/>
    <col min="1040" max="1040" width="14.453125" style="648" customWidth="1"/>
    <col min="1041" max="1271" width="9.1796875" style="648" customWidth="1"/>
    <col min="1272" max="1272" width="5.54296875" style="648" customWidth="1"/>
    <col min="1273" max="1274" width="21.54296875" style="648" customWidth="1"/>
    <col min="1275" max="1275" width="16.54296875" style="648" customWidth="1"/>
    <col min="1276" max="1284" width="10.54296875" style="648"/>
    <col min="1285" max="1285" width="5.54296875" style="648" customWidth="1"/>
    <col min="1286" max="1287" width="21.54296875" style="648" customWidth="1"/>
    <col min="1288" max="1293" width="18.54296875" style="648" customWidth="1"/>
    <col min="1294" max="1294" width="9.1796875" style="648" customWidth="1"/>
    <col min="1295" max="1295" width="24.81640625" style="648" customWidth="1"/>
    <col min="1296" max="1296" width="14.453125" style="648" customWidth="1"/>
    <col min="1297" max="1527" width="9.1796875" style="648" customWidth="1"/>
    <col min="1528" max="1528" width="5.54296875" style="648" customWidth="1"/>
    <col min="1529" max="1530" width="21.54296875" style="648" customWidth="1"/>
    <col min="1531" max="1531" width="16.54296875" style="648" customWidth="1"/>
    <col min="1532" max="1540" width="10.54296875" style="648"/>
    <col min="1541" max="1541" width="5.54296875" style="648" customWidth="1"/>
    <col min="1542" max="1543" width="21.54296875" style="648" customWidth="1"/>
    <col min="1544" max="1549" width="18.54296875" style="648" customWidth="1"/>
    <col min="1550" max="1550" width="9.1796875" style="648" customWidth="1"/>
    <col min="1551" max="1551" width="24.81640625" style="648" customWidth="1"/>
    <col min="1552" max="1552" width="14.453125" style="648" customWidth="1"/>
    <col min="1553" max="1783" width="9.1796875" style="648" customWidth="1"/>
    <col min="1784" max="1784" width="5.54296875" style="648" customWidth="1"/>
    <col min="1785" max="1786" width="21.54296875" style="648" customWidth="1"/>
    <col min="1787" max="1787" width="16.54296875" style="648" customWidth="1"/>
    <col min="1788" max="1796" width="10.54296875" style="648"/>
    <col min="1797" max="1797" width="5.54296875" style="648" customWidth="1"/>
    <col min="1798" max="1799" width="21.54296875" style="648" customWidth="1"/>
    <col min="1800" max="1805" width="18.54296875" style="648" customWidth="1"/>
    <col min="1806" max="1806" width="9.1796875" style="648" customWidth="1"/>
    <col min="1807" max="1807" width="24.81640625" style="648" customWidth="1"/>
    <col min="1808" max="1808" width="14.453125" style="648" customWidth="1"/>
    <col min="1809" max="2039" width="9.1796875" style="648" customWidth="1"/>
    <col min="2040" max="2040" width="5.54296875" style="648" customWidth="1"/>
    <col min="2041" max="2042" width="21.54296875" style="648" customWidth="1"/>
    <col min="2043" max="2043" width="16.54296875" style="648" customWidth="1"/>
    <col min="2044" max="2052" width="10.54296875" style="648"/>
    <col min="2053" max="2053" width="5.54296875" style="648" customWidth="1"/>
    <col min="2054" max="2055" width="21.54296875" style="648" customWidth="1"/>
    <col min="2056" max="2061" width="18.54296875" style="648" customWidth="1"/>
    <col min="2062" max="2062" width="9.1796875" style="648" customWidth="1"/>
    <col min="2063" max="2063" width="24.81640625" style="648" customWidth="1"/>
    <col min="2064" max="2064" width="14.453125" style="648" customWidth="1"/>
    <col min="2065" max="2295" width="9.1796875" style="648" customWidth="1"/>
    <col min="2296" max="2296" width="5.54296875" style="648" customWidth="1"/>
    <col min="2297" max="2298" width="21.54296875" style="648" customWidth="1"/>
    <col min="2299" max="2299" width="16.54296875" style="648" customWidth="1"/>
    <col min="2300" max="2308" width="10.54296875" style="648"/>
    <col min="2309" max="2309" width="5.54296875" style="648" customWidth="1"/>
    <col min="2310" max="2311" width="21.54296875" style="648" customWidth="1"/>
    <col min="2312" max="2317" width="18.54296875" style="648" customWidth="1"/>
    <col min="2318" max="2318" width="9.1796875" style="648" customWidth="1"/>
    <col min="2319" max="2319" width="24.81640625" style="648" customWidth="1"/>
    <col min="2320" max="2320" width="14.453125" style="648" customWidth="1"/>
    <col min="2321" max="2551" width="9.1796875" style="648" customWidth="1"/>
    <col min="2552" max="2552" width="5.54296875" style="648" customWidth="1"/>
    <col min="2553" max="2554" width="21.54296875" style="648" customWidth="1"/>
    <col min="2555" max="2555" width="16.54296875" style="648" customWidth="1"/>
    <col min="2556" max="2564" width="10.54296875" style="648"/>
    <col min="2565" max="2565" width="5.54296875" style="648" customWidth="1"/>
    <col min="2566" max="2567" width="21.54296875" style="648" customWidth="1"/>
    <col min="2568" max="2573" width="18.54296875" style="648" customWidth="1"/>
    <col min="2574" max="2574" width="9.1796875" style="648" customWidth="1"/>
    <col min="2575" max="2575" width="24.81640625" style="648" customWidth="1"/>
    <col min="2576" max="2576" width="14.453125" style="648" customWidth="1"/>
    <col min="2577" max="2807" width="9.1796875" style="648" customWidth="1"/>
    <col min="2808" max="2808" width="5.54296875" style="648" customWidth="1"/>
    <col min="2809" max="2810" width="21.54296875" style="648" customWidth="1"/>
    <col min="2811" max="2811" width="16.54296875" style="648" customWidth="1"/>
    <col min="2812" max="2820" width="10.54296875" style="648"/>
    <col min="2821" max="2821" width="5.54296875" style="648" customWidth="1"/>
    <col min="2822" max="2823" width="21.54296875" style="648" customWidth="1"/>
    <col min="2824" max="2829" width="18.54296875" style="648" customWidth="1"/>
    <col min="2830" max="2830" width="9.1796875" style="648" customWidth="1"/>
    <col min="2831" max="2831" width="24.81640625" style="648" customWidth="1"/>
    <col min="2832" max="2832" width="14.453125" style="648" customWidth="1"/>
    <col min="2833" max="3063" width="9.1796875" style="648" customWidth="1"/>
    <col min="3064" max="3064" width="5.54296875" style="648" customWidth="1"/>
    <col min="3065" max="3066" width="21.54296875" style="648" customWidth="1"/>
    <col min="3067" max="3067" width="16.54296875" style="648" customWidth="1"/>
    <col min="3068" max="3076" width="10.54296875" style="648"/>
    <col min="3077" max="3077" width="5.54296875" style="648" customWidth="1"/>
    <col min="3078" max="3079" width="21.54296875" style="648" customWidth="1"/>
    <col min="3080" max="3085" width="18.54296875" style="648" customWidth="1"/>
    <col min="3086" max="3086" width="9.1796875" style="648" customWidth="1"/>
    <col min="3087" max="3087" width="24.81640625" style="648" customWidth="1"/>
    <col min="3088" max="3088" width="14.453125" style="648" customWidth="1"/>
    <col min="3089" max="3319" width="9.1796875" style="648" customWidth="1"/>
    <col min="3320" max="3320" width="5.54296875" style="648" customWidth="1"/>
    <col min="3321" max="3322" width="21.54296875" style="648" customWidth="1"/>
    <col min="3323" max="3323" width="16.54296875" style="648" customWidth="1"/>
    <col min="3324" max="3332" width="10.54296875" style="648"/>
    <col min="3333" max="3333" width="5.54296875" style="648" customWidth="1"/>
    <col min="3334" max="3335" width="21.54296875" style="648" customWidth="1"/>
    <col min="3336" max="3341" width="18.54296875" style="648" customWidth="1"/>
    <col min="3342" max="3342" width="9.1796875" style="648" customWidth="1"/>
    <col min="3343" max="3343" width="24.81640625" style="648" customWidth="1"/>
    <col min="3344" max="3344" width="14.453125" style="648" customWidth="1"/>
    <col min="3345" max="3575" width="9.1796875" style="648" customWidth="1"/>
    <col min="3576" max="3576" width="5.54296875" style="648" customWidth="1"/>
    <col min="3577" max="3578" width="21.54296875" style="648" customWidth="1"/>
    <col min="3579" max="3579" width="16.54296875" style="648" customWidth="1"/>
    <col min="3580" max="3588" width="10.54296875" style="648"/>
    <col min="3589" max="3589" width="5.54296875" style="648" customWidth="1"/>
    <col min="3590" max="3591" width="21.54296875" style="648" customWidth="1"/>
    <col min="3592" max="3597" width="18.54296875" style="648" customWidth="1"/>
    <col min="3598" max="3598" width="9.1796875" style="648" customWidth="1"/>
    <col min="3599" max="3599" width="24.81640625" style="648" customWidth="1"/>
    <col min="3600" max="3600" width="14.453125" style="648" customWidth="1"/>
    <col min="3601" max="3831" width="9.1796875" style="648" customWidth="1"/>
    <col min="3832" max="3832" width="5.54296875" style="648" customWidth="1"/>
    <col min="3833" max="3834" width="21.54296875" style="648" customWidth="1"/>
    <col min="3835" max="3835" width="16.54296875" style="648" customWidth="1"/>
    <col min="3836" max="3844" width="10.54296875" style="648"/>
    <col min="3845" max="3845" width="5.54296875" style="648" customWidth="1"/>
    <col min="3846" max="3847" width="21.54296875" style="648" customWidth="1"/>
    <col min="3848" max="3853" width="18.54296875" style="648" customWidth="1"/>
    <col min="3854" max="3854" width="9.1796875" style="648" customWidth="1"/>
    <col min="3855" max="3855" width="24.81640625" style="648" customWidth="1"/>
    <col min="3856" max="3856" width="14.453125" style="648" customWidth="1"/>
    <col min="3857" max="4087" width="9.1796875" style="648" customWidth="1"/>
    <col min="4088" max="4088" width="5.54296875" style="648" customWidth="1"/>
    <col min="4089" max="4090" width="21.54296875" style="648" customWidth="1"/>
    <col min="4091" max="4091" width="16.54296875" style="648" customWidth="1"/>
    <col min="4092" max="4100" width="10.54296875" style="648"/>
    <col min="4101" max="4101" width="5.54296875" style="648" customWidth="1"/>
    <col min="4102" max="4103" width="21.54296875" style="648" customWidth="1"/>
    <col min="4104" max="4109" width="18.54296875" style="648" customWidth="1"/>
    <col min="4110" max="4110" width="9.1796875" style="648" customWidth="1"/>
    <col min="4111" max="4111" width="24.81640625" style="648" customWidth="1"/>
    <col min="4112" max="4112" width="14.453125" style="648" customWidth="1"/>
    <col min="4113" max="4343" width="9.1796875" style="648" customWidth="1"/>
    <col min="4344" max="4344" width="5.54296875" style="648" customWidth="1"/>
    <col min="4345" max="4346" width="21.54296875" style="648" customWidth="1"/>
    <col min="4347" max="4347" width="16.54296875" style="648" customWidth="1"/>
    <col min="4348" max="4356" width="10.54296875" style="648"/>
    <col min="4357" max="4357" width="5.54296875" style="648" customWidth="1"/>
    <col min="4358" max="4359" width="21.54296875" style="648" customWidth="1"/>
    <col min="4360" max="4365" width="18.54296875" style="648" customWidth="1"/>
    <col min="4366" max="4366" width="9.1796875" style="648" customWidth="1"/>
    <col min="4367" max="4367" width="24.81640625" style="648" customWidth="1"/>
    <col min="4368" max="4368" width="14.453125" style="648" customWidth="1"/>
    <col min="4369" max="4599" width="9.1796875" style="648" customWidth="1"/>
    <col min="4600" max="4600" width="5.54296875" style="648" customWidth="1"/>
    <col min="4601" max="4602" width="21.54296875" style="648" customWidth="1"/>
    <col min="4603" max="4603" width="16.54296875" style="648" customWidth="1"/>
    <col min="4604" max="4612" width="10.54296875" style="648"/>
    <col min="4613" max="4613" width="5.54296875" style="648" customWidth="1"/>
    <col min="4614" max="4615" width="21.54296875" style="648" customWidth="1"/>
    <col min="4616" max="4621" width="18.54296875" style="648" customWidth="1"/>
    <col min="4622" max="4622" width="9.1796875" style="648" customWidth="1"/>
    <col min="4623" max="4623" width="24.81640625" style="648" customWidth="1"/>
    <col min="4624" max="4624" width="14.453125" style="648" customWidth="1"/>
    <col min="4625" max="4855" width="9.1796875" style="648" customWidth="1"/>
    <col min="4856" max="4856" width="5.54296875" style="648" customWidth="1"/>
    <col min="4857" max="4858" width="21.54296875" style="648" customWidth="1"/>
    <col min="4859" max="4859" width="16.54296875" style="648" customWidth="1"/>
    <col min="4860" max="4868" width="10.54296875" style="648"/>
    <col min="4869" max="4869" width="5.54296875" style="648" customWidth="1"/>
    <col min="4870" max="4871" width="21.54296875" style="648" customWidth="1"/>
    <col min="4872" max="4877" width="18.54296875" style="648" customWidth="1"/>
    <col min="4878" max="4878" width="9.1796875" style="648" customWidth="1"/>
    <col min="4879" max="4879" width="24.81640625" style="648" customWidth="1"/>
    <col min="4880" max="4880" width="14.453125" style="648" customWidth="1"/>
    <col min="4881" max="5111" width="9.1796875" style="648" customWidth="1"/>
    <col min="5112" max="5112" width="5.54296875" style="648" customWidth="1"/>
    <col min="5113" max="5114" width="21.54296875" style="648" customWidth="1"/>
    <col min="5115" max="5115" width="16.54296875" style="648" customWidth="1"/>
    <col min="5116" max="5124" width="10.54296875" style="648"/>
    <col min="5125" max="5125" width="5.54296875" style="648" customWidth="1"/>
    <col min="5126" max="5127" width="21.54296875" style="648" customWidth="1"/>
    <col min="5128" max="5133" width="18.54296875" style="648" customWidth="1"/>
    <col min="5134" max="5134" width="9.1796875" style="648" customWidth="1"/>
    <col min="5135" max="5135" width="24.81640625" style="648" customWidth="1"/>
    <col min="5136" max="5136" width="14.453125" style="648" customWidth="1"/>
    <col min="5137" max="5367" width="9.1796875" style="648" customWidth="1"/>
    <col min="5368" max="5368" width="5.54296875" style="648" customWidth="1"/>
    <col min="5369" max="5370" width="21.54296875" style="648" customWidth="1"/>
    <col min="5371" max="5371" width="16.54296875" style="648" customWidth="1"/>
    <col min="5372" max="5380" width="10.54296875" style="648"/>
    <col min="5381" max="5381" width="5.54296875" style="648" customWidth="1"/>
    <col min="5382" max="5383" width="21.54296875" style="648" customWidth="1"/>
    <col min="5384" max="5389" width="18.54296875" style="648" customWidth="1"/>
    <col min="5390" max="5390" width="9.1796875" style="648" customWidth="1"/>
    <col min="5391" max="5391" width="24.81640625" style="648" customWidth="1"/>
    <col min="5392" max="5392" width="14.453125" style="648" customWidth="1"/>
    <col min="5393" max="5623" width="9.1796875" style="648" customWidth="1"/>
    <col min="5624" max="5624" width="5.54296875" style="648" customWidth="1"/>
    <col min="5625" max="5626" width="21.54296875" style="648" customWidth="1"/>
    <col min="5627" max="5627" width="16.54296875" style="648" customWidth="1"/>
    <col min="5628" max="5636" width="10.54296875" style="648"/>
    <col min="5637" max="5637" width="5.54296875" style="648" customWidth="1"/>
    <col min="5638" max="5639" width="21.54296875" style="648" customWidth="1"/>
    <col min="5640" max="5645" width="18.54296875" style="648" customWidth="1"/>
    <col min="5646" max="5646" width="9.1796875" style="648" customWidth="1"/>
    <col min="5647" max="5647" width="24.81640625" style="648" customWidth="1"/>
    <col min="5648" max="5648" width="14.453125" style="648" customWidth="1"/>
    <col min="5649" max="5879" width="9.1796875" style="648" customWidth="1"/>
    <col min="5880" max="5880" width="5.54296875" style="648" customWidth="1"/>
    <col min="5881" max="5882" width="21.54296875" style="648" customWidth="1"/>
    <col min="5883" max="5883" width="16.54296875" style="648" customWidth="1"/>
    <col min="5884" max="5892" width="10.54296875" style="648"/>
    <col min="5893" max="5893" width="5.54296875" style="648" customWidth="1"/>
    <col min="5894" max="5895" width="21.54296875" style="648" customWidth="1"/>
    <col min="5896" max="5901" width="18.54296875" style="648" customWidth="1"/>
    <col min="5902" max="5902" width="9.1796875" style="648" customWidth="1"/>
    <col min="5903" max="5903" width="24.81640625" style="648" customWidth="1"/>
    <col min="5904" max="5904" width="14.453125" style="648" customWidth="1"/>
    <col min="5905" max="6135" width="9.1796875" style="648" customWidth="1"/>
    <col min="6136" max="6136" width="5.54296875" style="648" customWidth="1"/>
    <col min="6137" max="6138" width="21.54296875" style="648" customWidth="1"/>
    <col min="6139" max="6139" width="16.54296875" style="648" customWidth="1"/>
    <col min="6140" max="6148" width="10.54296875" style="648"/>
    <col min="6149" max="6149" width="5.54296875" style="648" customWidth="1"/>
    <col min="6150" max="6151" width="21.54296875" style="648" customWidth="1"/>
    <col min="6152" max="6157" width="18.54296875" style="648" customWidth="1"/>
    <col min="6158" max="6158" width="9.1796875" style="648" customWidth="1"/>
    <col min="6159" max="6159" width="24.81640625" style="648" customWidth="1"/>
    <col min="6160" max="6160" width="14.453125" style="648" customWidth="1"/>
    <col min="6161" max="6391" width="9.1796875" style="648" customWidth="1"/>
    <col min="6392" max="6392" width="5.54296875" style="648" customWidth="1"/>
    <col min="6393" max="6394" width="21.54296875" style="648" customWidth="1"/>
    <col min="6395" max="6395" width="16.54296875" style="648" customWidth="1"/>
    <col min="6396" max="6404" width="10.54296875" style="648"/>
    <col min="6405" max="6405" width="5.54296875" style="648" customWidth="1"/>
    <col min="6406" max="6407" width="21.54296875" style="648" customWidth="1"/>
    <col min="6408" max="6413" width="18.54296875" style="648" customWidth="1"/>
    <col min="6414" max="6414" width="9.1796875" style="648" customWidth="1"/>
    <col min="6415" max="6415" width="24.81640625" style="648" customWidth="1"/>
    <col min="6416" max="6416" width="14.453125" style="648" customWidth="1"/>
    <col min="6417" max="6647" width="9.1796875" style="648" customWidth="1"/>
    <col min="6648" max="6648" width="5.54296875" style="648" customWidth="1"/>
    <col min="6649" max="6650" width="21.54296875" style="648" customWidth="1"/>
    <col min="6651" max="6651" width="16.54296875" style="648" customWidth="1"/>
    <col min="6652" max="6660" width="10.54296875" style="648"/>
    <col min="6661" max="6661" width="5.54296875" style="648" customWidth="1"/>
    <col min="6662" max="6663" width="21.54296875" style="648" customWidth="1"/>
    <col min="6664" max="6669" width="18.54296875" style="648" customWidth="1"/>
    <col min="6670" max="6670" width="9.1796875" style="648" customWidth="1"/>
    <col min="6671" max="6671" width="24.81640625" style="648" customWidth="1"/>
    <col min="6672" max="6672" width="14.453125" style="648" customWidth="1"/>
    <col min="6673" max="6903" width="9.1796875" style="648" customWidth="1"/>
    <col min="6904" max="6904" width="5.54296875" style="648" customWidth="1"/>
    <col min="6905" max="6906" width="21.54296875" style="648" customWidth="1"/>
    <col min="6907" max="6907" width="16.54296875" style="648" customWidth="1"/>
    <col min="6908" max="6916" width="10.54296875" style="648"/>
    <col min="6917" max="6917" width="5.54296875" style="648" customWidth="1"/>
    <col min="6918" max="6919" width="21.54296875" style="648" customWidth="1"/>
    <col min="6920" max="6925" width="18.54296875" style="648" customWidth="1"/>
    <col min="6926" max="6926" width="9.1796875" style="648" customWidth="1"/>
    <col min="6927" max="6927" width="24.81640625" style="648" customWidth="1"/>
    <col min="6928" max="6928" width="14.453125" style="648" customWidth="1"/>
    <col min="6929" max="7159" width="9.1796875" style="648" customWidth="1"/>
    <col min="7160" max="7160" width="5.54296875" style="648" customWidth="1"/>
    <col min="7161" max="7162" width="21.54296875" style="648" customWidth="1"/>
    <col min="7163" max="7163" width="16.54296875" style="648" customWidth="1"/>
    <col min="7164" max="7172" width="10.54296875" style="648"/>
    <col min="7173" max="7173" width="5.54296875" style="648" customWidth="1"/>
    <col min="7174" max="7175" width="21.54296875" style="648" customWidth="1"/>
    <col min="7176" max="7181" width="18.54296875" style="648" customWidth="1"/>
    <col min="7182" max="7182" width="9.1796875" style="648" customWidth="1"/>
    <col min="7183" max="7183" width="24.81640625" style="648" customWidth="1"/>
    <col min="7184" max="7184" width="14.453125" style="648" customWidth="1"/>
    <col min="7185" max="7415" width="9.1796875" style="648" customWidth="1"/>
    <col min="7416" max="7416" width="5.54296875" style="648" customWidth="1"/>
    <col min="7417" max="7418" width="21.54296875" style="648" customWidth="1"/>
    <col min="7419" max="7419" width="16.54296875" style="648" customWidth="1"/>
    <col min="7420" max="7428" width="10.54296875" style="648"/>
    <col min="7429" max="7429" width="5.54296875" style="648" customWidth="1"/>
    <col min="7430" max="7431" width="21.54296875" style="648" customWidth="1"/>
    <col min="7432" max="7437" width="18.54296875" style="648" customWidth="1"/>
    <col min="7438" max="7438" width="9.1796875" style="648" customWidth="1"/>
    <col min="7439" max="7439" width="24.81640625" style="648" customWidth="1"/>
    <col min="7440" max="7440" width="14.453125" style="648" customWidth="1"/>
    <col min="7441" max="7671" width="9.1796875" style="648" customWidth="1"/>
    <col min="7672" max="7672" width="5.54296875" style="648" customWidth="1"/>
    <col min="7673" max="7674" width="21.54296875" style="648" customWidth="1"/>
    <col min="7675" max="7675" width="16.54296875" style="648" customWidth="1"/>
    <col min="7676" max="7684" width="10.54296875" style="648"/>
    <col min="7685" max="7685" width="5.54296875" style="648" customWidth="1"/>
    <col min="7686" max="7687" width="21.54296875" style="648" customWidth="1"/>
    <col min="7688" max="7693" width="18.54296875" style="648" customWidth="1"/>
    <col min="7694" max="7694" width="9.1796875" style="648" customWidth="1"/>
    <col min="7695" max="7695" width="24.81640625" style="648" customWidth="1"/>
    <col min="7696" max="7696" width="14.453125" style="648" customWidth="1"/>
    <col min="7697" max="7927" width="9.1796875" style="648" customWidth="1"/>
    <col min="7928" max="7928" width="5.54296875" style="648" customWidth="1"/>
    <col min="7929" max="7930" width="21.54296875" style="648" customWidth="1"/>
    <col min="7931" max="7931" width="16.54296875" style="648" customWidth="1"/>
    <col min="7932" max="7940" width="10.54296875" style="648"/>
    <col min="7941" max="7941" width="5.54296875" style="648" customWidth="1"/>
    <col min="7942" max="7943" width="21.54296875" style="648" customWidth="1"/>
    <col min="7944" max="7949" width="18.54296875" style="648" customWidth="1"/>
    <col min="7950" max="7950" width="9.1796875" style="648" customWidth="1"/>
    <col min="7951" max="7951" width="24.81640625" style="648" customWidth="1"/>
    <col min="7952" max="7952" width="14.453125" style="648" customWidth="1"/>
    <col min="7953" max="8183" width="9.1796875" style="648" customWidth="1"/>
    <col min="8184" max="8184" width="5.54296875" style="648" customWidth="1"/>
    <col min="8185" max="8186" width="21.54296875" style="648" customWidth="1"/>
    <col min="8187" max="8187" width="16.54296875" style="648" customWidth="1"/>
    <col min="8188" max="8196" width="10.54296875" style="648"/>
    <col min="8197" max="8197" width="5.54296875" style="648" customWidth="1"/>
    <col min="8198" max="8199" width="21.54296875" style="648" customWidth="1"/>
    <col min="8200" max="8205" width="18.54296875" style="648" customWidth="1"/>
    <col min="8206" max="8206" width="9.1796875" style="648" customWidth="1"/>
    <col min="8207" max="8207" width="24.81640625" style="648" customWidth="1"/>
    <col min="8208" max="8208" width="14.453125" style="648" customWidth="1"/>
    <col min="8209" max="8439" width="9.1796875" style="648" customWidth="1"/>
    <col min="8440" max="8440" width="5.54296875" style="648" customWidth="1"/>
    <col min="8441" max="8442" width="21.54296875" style="648" customWidth="1"/>
    <col min="8443" max="8443" width="16.54296875" style="648" customWidth="1"/>
    <col min="8444" max="8452" width="10.54296875" style="648"/>
    <col min="8453" max="8453" width="5.54296875" style="648" customWidth="1"/>
    <col min="8454" max="8455" width="21.54296875" style="648" customWidth="1"/>
    <col min="8456" max="8461" width="18.54296875" style="648" customWidth="1"/>
    <col min="8462" max="8462" width="9.1796875" style="648" customWidth="1"/>
    <col min="8463" max="8463" width="24.81640625" style="648" customWidth="1"/>
    <col min="8464" max="8464" width="14.453125" style="648" customWidth="1"/>
    <col min="8465" max="8695" width="9.1796875" style="648" customWidth="1"/>
    <col min="8696" max="8696" width="5.54296875" style="648" customWidth="1"/>
    <col min="8697" max="8698" width="21.54296875" style="648" customWidth="1"/>
    <col min="8699" max="8699" width="16.54296875" style="648" customWidth="1"/>
    <col min="8700" max="8708" width="10.54296875" style="648"/>
    <col min="8709" max="8709" width="5.54296875" style="648" customWidth="1"/>
    <col min="8710" max="8711" width="21.54296875" style="648" customWidth="1"/>
    <col min="8712" max="8717" width="18.54296875" style="648" customWidth="1"/>
    <col min="8718" max="8718" width="9.1796875" style="648" customWidth="1"/>
    <col min="8719" max="8719" width="24.81640625" style="648" customWidth="1"/>
    <col min="8720" max="8720" width="14.453125" style="648" customWidth="1"/>
    <col min="8721" max="8951" width="9.1796875" style="648" customWidth="1"/>
    <col min="8952" max="8952" width="5.54296875" style="648" customWidth="1"/>
    <col min="8953" max="8954" width="21.54296875" style="648" customWidth="1"/>
    <col min="8955" max="8955" width="16.54296875" style="648" customWidth="1"/>
    <col min="8956" max="8964" width="10.54296875" style="648"/>
    <col min="8965" max="8965" width="5.54296875" style="648" customWidth="1"/>
    <col min="8966" max="8967" width="21.54296875" style="648" customWidth="1"/>
    <col min="8968" max="8973" width="18.54296875" style="648" customWidth="1"/>
    <col min="8974" max="8974" width="9.1796875" style="648" customWidth="1"/>
    <col min="8975" max="8975" width="24.81640625" style="648" customWidth="1"/>
    <col min="8976" max="8976" width="14.453125" style="648" customWidth="1"/>
    <col min="8977" max="9207" width="9.1796875" style="648" customWidth="1"/>
    <col min="9208" max="9208" width="5.54296875" style="648" customWidth="1"/>
    <col min="9209" max="9210" width="21.54296875" style="648" customWidth="1"/>
    <col min="9211" max="9211" width="16.54296875" style="648" customWidth="1"/>
    <col min="9212" max="9220" width="10.54296875" style="648"/>
    <col min="9221" max="9221" width="5.54296875" style="648" customWidth="1"/>
    <col min="9222" max="9223" width="21.54296875" style="648" customWidth="1"/>
    <col min="9224" max="9229" width="18.54296875" style="648" customWidth="1"/>
    <col min="9230" max="9230" width="9.1796875" style="648" customWidth="1"/>
    <col min="9231" max="9231" width="24.81640625" style="648" customWidth="1"/>
    <col min="9232" max="9232" width="14.453125" style="648" customWidth="1"/>
    <col min="9233" max="9463" width="9.1796875" style="648" customWidth="1"/>
    <col min="9464" max="9464" width="5.54296875" style="648" customWidth="1"/>
    <col min="9465" max="9466" width="21.54296875" style="648" customWidth="1"/>
    <col min="9467" max="9467" width="16.54296875" style="648" customWidth="1"/>
    <col min="9468" max="9476" width="10.54296875" style="648"/>
    <col min="9477" max="9477" width="5.54296875" style="648" customWidth="1"/>
    <col min="9478" max="9479" width="21.54296875" style="648" customWidth="1"/>
    <col min="9480" max="9485" width="18.54296875" style="648" customWidth="1"/>
    <col min="9486" max="9486" width="9.1796875" style="648" customWidth="1"/>
    <col min="9487" max="9487" width="24.81640625" style="648" customWidth="1"/>
    <col min="9488" max="9488" width="14.453125" style="648" customWidth="1"/>
    <col min="9489" max="9719" width="9.1796875" style="648" customWidth="1"/>
    <col min="9720" max="9720" width="5.54296875" style="648" customWidth="1"/>
    <col min="9721" max="9722" width="21.54296875" style="648" customWidth="1"/>
    <col min="9723" max="9723" width="16.54296875" style="648" customWidth="1"/>
    <col min="9724" max="9732" width="10.54296875" style="648"/>
    <col min="9733" max="9733" width="5.54296875" style="648" customWidth="1"/>
    <col min="9734" max="9735" width="21.54296875" style="648" customWidth="1"/>
    <col min="9736" max="9741" width="18.54296875" style="648" customWidth="1"/>
    <col min="9742" max="9742" width="9.1796875" style="648" customWidth="1"/>
    <col min="9743" max="9743" width="24.81640625" style="648" customWidth="1"/>
    <col min="9744" max="9744" width="14.453125" style="648" customWidth="1"/>
    <col min="9745" max="9975" width="9.1796875" style="648" customWidth="1"/>
    <col min="9976" max="9976" width="5.54296875" style="648" customWidth="1"/>
    <col min="9977" max="9978" width="21.54296875" style="648" customWidth="1"/>
    <col min="9979" max="9979" width="16.54296875" style="648" customWidth="1"/>
    <col min="9980" max="9988" width="10.54296875" style="648"/>
    <col min="9989" max="9989" width="5.54296875" style="648" customWidth="1"/>
    <col min="9990" max="9991" width="21.54296875" style="648" customWidth="1"/>
    <col min="9992" max="9997" width="18.54296875" style="648" customWidth="1"/>
    <col min="9998" max="9998" width="9.1796875" style="648" customWidth="1"/>
    <col min="9999" max="9999" width="24.81640625" style="648" customWidth="1"/>
    <col min="10000" max="10000" width="14.453125" style="648" customWidth="1"/>
    <col min="10001" max="10231" width="9.1796875" style="648" customWidth="1"/>
    <col min="10232" max="10232" width="5.54296875" style="648" customWidth="1"/>
    <col min="10233" max="10234" width="21.54296875" style="648" customWidth="1"/>
    <col min="10235" max="10235" width="16.54296875" style="648" customWidth="1"/>
    <col min="10236" max="10244" width="10.54296875" style="648"/>
    <col min="10245" max="10245" width="5.54296875" style="648" customWidth="1"/>
    <col min="10246" max="10247" width="21.54296875" style="648" customWidth="1"/>
    <col min="10248" max="10253" width="18.54296875" style="648" customWidth="1"/>
    <col min="10254" max="10254" width="9.1796875" style="648" customWidth="1"/>
    <col min="10255" max="10255" width="24.81640625" style="648" customWidth="1"/>
    <col min="10256" max="10256" width="14.453125" style="648" customWidth="1"/>
    <col min="10257" max="10487" width="9.1796875" style="648" customWidth="1"/>
    <col min="10488" max="10488" width="5.54296875" style="648" customWidth="1"/>
    <col min="10489" max="10490" width="21.54296875" style="648" customWidth="1"/>
    <col min="10491" max="10491" width="16.54296875" style="648" customWidth="1"/>
    <col min="10492" max="10500" width="10.54296875" style="648"/>
    <col min="10501" max="10501" width="5.54296875" style="648" customWidth="1"/>
    <col min="10502" max="10503" width="21.54296875" style="648" customWidth="1"/>
    <col min="10504" max="10509" width="18.54296875" style="648" customWidth="1"/>
    <col min="10510" max="10510" width="9.1796875" style="648" customWidth="1"/>
    <col min="10511" max="10511" width="24.81640625" style="648" customWidth="1"/>
    <col min="10512" max="10512" width="14.453125" style="648" customWidth="1"/>
    <col min="10513" max="10743" width="9.1796875" style="648" customWidth="1"/>
    <col min="10744" max="10744" width="5.54296875" style="648" customWidth="1"/>
    <col min="10745" max="10746" width="21.54296875" style="648" customWidth="1"/>
    <col min="10747" max="10747" width="16.54296875" style="648" customWidth="1"/>
    <col min="10748" max="10756" width="10.54296875" style="648"/>
    <col min="10757" max="10757" width="5.54296875" style="648" customWidth="1"/>
    <col min="10758" max="10759" width="21.54296875" style="648" customWidth="1"/>
    <col min="10760" max="10765" width="18.54296875" style="648" customWidth="1"/>
    <col min="10766" max="10766" width="9.1796875" style="648" customWidth="1"/>
    <col min="10767" max="10767" width="24.81640625" style="648" customWidth="1"/>
    <col min="10768" max="10768" width="14.453125" style="648" customWidth="1"/>
    <col min="10769" max="10999" width="9.1796875" style="648" customWidth="1"/>
    <col min="11000" max="11000" width="5.54296875" style="648" customWidth="1"/>
    <col min="11001" max="11002" width="21.54296875" style="648" customWidth="1"/>
    <col min="11003" max="11003" width="16.54296875" style="648" customWidth="1"/>
    <col min="11004" max="11012" width="10.54296875" style="648"/>
    <col min="11013" max="11013" width="5.54296875" style="648" customWidth="1"/>
    <col min="11014" max="11015" width="21.54296875" style="648" customWidth="1"/>
    <col min="11016" max="11021" width="18.54296875" style="648" customWidth="1"/>
    <col min="11022" max="11022" width="9.1796875" style="648" customWidth="1"/>
    <col min="11023" max="11023" width="24.81640625" style="648" customWidth="1"/>
    <col min="11024" max="11024" width="14.453125" style="648" customWidth="1"/>
    <col min="11025" max="11255" width="9.1796875" style="648" customWidth="1"/>
    <col min="11256" max="11256" width="5.54296875" style="648" customWidth="1"/>
    <col min="11257" max="11258" width="21.54296875" style="648" customWidth="1"/>
    <col min="11259" max="11259" width="16.54296875" style="648" customWidth="1"/>
    <col min="11260" max="11268" width="10.54296875" style="648"/>
    <col min="11269" max="11269" width="5.54296875" style="648" customWidth="1"/>
    <col min="11270" max="11271" width="21.54296875" style="648" customWidth="1"/>
    <col min="11272" max="11277" width="18.54296875" style="648" customWidth="1"/>
    <col min="11278" max="11278" width="9.1796875" style="648" customWidth="1"/>
    <col min="11279" max="11279" width="24.81640625" style="648" customWidth="1"/>
    <col min="11280" max="11280" width="14.453125" style="648" customWidth="1"/>
    <col min="11281" max="11511" width="9.1796875" style="648" customWidth="1"/>
    <col min="11512" max="11512" width="5.54296875" style="648" customWidth="1"/>
    <col min="11513" max="11514" width="21.54296875" style="648" customWidth="1"/>
    <col min="11515" max="11515" width="16.54296875" style="648" customWidth="1"/>
    <col min="11516" max="11524" width="10.54296875" style="648"/>
    <col min="11525" max="11525" width="5.54296875" style="648" customWidth="1"/>
    <col min="11526" max="11527" width="21.54296875" style="648" customWidth="1"/>
    <col min="11528" max="11533" width="18.54296875" style="648" customWidth="1"/>
    <col min="11534" max="11534" width="9.1796875" style="648" customWidth="1"/>
    <col min="11535" max="11535" width="24.81640625" style="648" customWidth="1"/>
    <col min="11536" max="11536" width="14.453125" style="648" customWidth="1"/>
    <col min="11537" max="11767" width="9.1796875" style="648" customWidth="1"/>
    <col min="11768" max="11768" width="5.54296875" style="648" customWidth="1"/>
    <col min="11769" max="11770" width="21.54296875" style="648" customWidth="1"/>
    <col min="11771" max="11771" width="16.54296875" style="648" customWidth="1"/>
    <col min="11772" max="11780" width="10.54296875" style="648"/>
    <col min="11781" max="11781" width="5.54296875" style="648" customWidth="1"/>
    <col min="11782" max="11783" width="21.54296875" style="648" customWidth="1"/>
    <col min="11784" max="11789" width="18.54296875" style="648" customWidth="1"/>
    <col min="11790" max="11790" width="9.1796875" style="648" customWidth="1"/>
    <col min="11791" max="11791" width="24.81640625" style="648" customWidth="1"/>
    <col min="11792" max="11792" width="14.453125" style="648" customWidth="1"/>
    <col min="11793" max="12023" width="9.1796875" style="648" customWidth="1"/>
    <col min="12024" max="12024" width="5.54296875" style="648" customWidth="1"/>
    <col min="12025" max="12026" width="21.54296875" style="648" customWidth="1"/>
    <col min="12027" max="12027" width="16.54296875" style="648" customWidth="1"/>
    <col min="12028" max="12036" width="10.54296875" style="648"/>
    <col min="12037" max="12037" width="5.54296875" style="648" customWidth="1"/>
    <col min="12038" max="12039" width="21.54296875" style="648" customWidth="1"/>
    <col min="12040" max="12045" width="18.54296875" style="648" customWidth="1"/>
    <col min="12046" max="12046" width="9.1796875" style="648" customWidth="1"/>
    <col min="12047" max="12047" width="24.81640625" style="648" customWidth="1"/>
    <col min="12048" max="12048" width="14.453125" style="648" customWidth="1"/>
    <col min="12049" max="12279" width="9.1796875" style="648" customWidth="1"/>
    <col min="12280" max="12280" width="5.54296875" style="648" customWidth="1"/>
    <col min="12281" max="12282" width="21.54296875" style="648" customWidth="1"/>
    <col min="12283" max="12283" width="16.54296875" style="648" customWidth="1"/>
    <col min="12284" max="12292" width="10.54296875" style="648"/>
    <col min="12293" max="12293" width="5.54296875" style="648" customWidth="1"/>
    <col min="12294" max="12295" width="21.54296875" style="648" customWidth="1"/>
    <col min="12296" max="12301" width="18.54296875" style="648" customWidth="1"/>
    <col min="12302" max="12302" width="9.1796875" style="648" customWidth="1"/>
    <col min="12303" max="12303" width="24.81640625" style="648" customWidth="1"/>
    <col min="12304" max="12304" width="14.453125" style="648" customWidth="1"/>
    <col min="12305" max="12535" width="9.1796875" style="648" customWidth="1"/>
    <col min="12536" max="12536" width="5.54296875" style="648" customWidth="1"/>
    <col min="12537" max="12538" width="21.54296875" style="648" customWidth="1"/>
    <col min="12539" max="12539" width="16.54296875" style="648" customWidth="1"/>
    <col min="12540" max="12548" width="10.54296875" style="648"/>
    <col min="12549" max="12549" width="5.54296875" style="648" customWidth="1"/>
    <col min="12550" max="12551" width="21.54296875" style="648" customWidth="1"/>
    <col min="12552" max="12557" width="18.54296875" style="648" customWidth="1"/>
    <col min="12558" max="12558" width="9.1796875" style="648" customWidth="1"/>
    <col min="12559" max="12559" width="24.81640625" style="648" customWidth="1"/>
    <col min="12560" max="12560" width="14.453125" style="648" customWidth="1"/>
    <col min="12561" max="12791" width="9.1796875" style="648" customWidth="1"/>
    <col min="12792" max="12792" width="5.54296875" style="648" customWidth="1"/>
    <col min="12793" max="12794" width="21.54296875" style="648" customWidth="1"/>
    <col min="12795" max="12795" width="16.54296875" style="648" customWidth="1"/>
    <col min="12796" max="12804" width="10.54296875" style="648"/>
    <col min="12805" max="12805" width="5.54296875" style="648" customWidth="1"/>
    <col min="12806" max="12807" width="21.54296875" style="648" customWidth="1"/>
    <col min="12808" max="12813" width="18.54296875" style="648" customWidth="1"/>
    <col min="12814" max="12814" width="9.1796875" style="648" customWidth="1"/>
    <col min="12815" max="12815" width="24.81640625" style="648" customWidth="1"/>
    <col min="12816" max="12816" width="14.453125" style="648" customWidth="1"/>
    <col min="12817" max="13047" width="9.1796875" style="648" customWidth="1"/>
    <col min="13048" max="13048" width="5.54296875" style="648" customWidth="1"/>
    <col min="13049" max="13050" width="21.54296875" style="648" customWidth="1"/>
    <col min="13051" max="13051" width="16.54296875" style="648" customWidth="1"/>
    <col min="13052" max="13060" width="10.54296875" style="648"/>
    <col min="13061" max="13061" width="5.54296875" style="648" customWidth="1"/>
    <col min="13062" max="13063" width="21.54296875" style="648" customWidth="1"/>
    <col min="13064" max="13069" width="18.54296875" style="648" customWidth="1"/>
    <col min="13070" max="13070" width="9.1796875" style="648" customWidth="1"/>
    <col min="13071" max="13071" width="24.81640625" style="648" customWidth="1"/>
    <col min="13072" max="13072" width="14.453125" style="648" customWidth="1"/>
    <col min="13073" max="13303" width="9.1796875" style="648" customWidth="1"/>
    <col min="13304" max="13304" width="5.54296875" style="648" customWidth="1"/>
    <col min="13305" max="13306" width="21.54296875" style="648" customWidth="1"/>
    <col min="13307" max="13307" width="16.54296875" style="648" customWidth="1"/>
    <col min="13308" max="13316" width="10.54296875" style="648"/>
    <col min="13317" max="13317" width="5.54296875" style="648" customWidth="1"/>
    <col min="13318" max="13319" width="21.54296875" style="648" customWidth="1"/>
    <col min="13320" max="13325" width="18.54296875" style="648" customWidth="1"/>
    <col min="13326" max="13326" width="9.1796875" style="648" customWidth="1"/>
    <col min="13327" max="13327" width="24.81640625" style="648" customWidth="1"/>
    <col min="13328" max="13328" width="14.453125" style="648" customWidth="1"/>
    <col min="13329" max="13559" width="9.1796875" style="648" customWidth="1"/>
    <col min="13560" max="13560" width="5.54296875" style="648" customWidth="1"/>
    <col min="13561" max="13562" width="21.54296875" style="648" customWidth="1"/>
    <col min="13563" max="13563" width="16.54296875" style="648" customWidth="1"/>
    <col min="13564" max="13572" width="10.54296875" style="648"/>
    <col min="13573" max="13573" width="5.54296875" style="648" customWidth="1"/>
    <col min="13574" max="13575" width="21.54296875" style="648" customWidth="1"/>
    <col min="13576" max="13581" width="18.54296875" style="648" customWidth="1"/>
    <col min="13582" max="13582" width="9.1796875" style="648" customWidth="1"/>
    <col min="13583" max="13583" width="24.81640625" style="648" customWidth="1"/>
    <col min="13584" max="13584" width="14.453125" style="648" customWidth="1"/>
    <col min="13585" max="13815" width="9.1796875" style="648" customWidth="1"/>
    <col min="13816" max="13816" width="5.54296875" style="648" customWidth="1"/>
    <col min="13817" max="13818" width="21.54296875" style="648" customWidth="1"/>
    <col min="13819" max="13819" width="16.54296875" style="648" customWidth="1"/>
    <col min="13820" max="13828" width="10.54296875" style="648"/>
    <col min="13829" max="13829" width="5.54296875" style="648" customWidth="1"/>
    <col min="13830" max="13831" width="21.54296875" style="648" customWidth="1"/>
    <col min="13832" max="13837" width="18.54296875" style="648" customWidth="1"/>
    <col min="13838" max="13838" width="9.1796875" style="648" customWidth="1"/>
    <col min="13839" max="13839" width="24.81640625" style="648" customWidth="1"/>
    <col min="13840" max="13840" width="14.453125" style="648" customWidth="1"/>
    <col min="13841" max="14071" width="9.1796875" style="648" customWidth="1"/>
    <col min="14072" max="14072" width="5.54296875" style="648" customWidth="1"/>
    <col min="14073" max="14074" width="21.54296875" style="648" customWidth="1"/>
    <col min="14075" max="14075" width="16.54296875" style="648" customWidth="1"/>
    <col min="14076" max="14084" width="10.54296875" style="648"/>
    <col min="14085" max="14085" width="5.54296875" style="648" customWidth="1"/>
    <col min="14086" max="14087" width="21.54296875" style="648" customWidth="1"/>
    <col min="14088" max="14093" width="18.54296875" style="648" customWidth="1"/>
    <col min="14094" max="14094" width="9.1796875" style="648" customWidth="1"/>
    <col min="14095" max="14095" width="24.81640625" style="648" customWidth="1"/>
    <col min="14096" max="14096" width="14.453125" style="648" customWidth="1"/>
    <col min="14097" max="14327" width="9.1796875" style="648" customWidth="1"/>
    <col min="14328" max="14328" width="5.54296875" style="648" customWidth="1"/>
    <col min="14329" max="14330" width="21.54296875" style="648" customWidth="1"/>
    <col min="14331" max="14331" width="16.54296875" style="648" customWidth="1"/>
    <col min="14332" max="14340" width="10.54296875" style="648"/>
    <col min="14341" max="14341" width="5.54296875" style="648" customWidth="1"/>
    <col min="14342" max="14343" width="21.54296875" style="648" customWidth="1"/>
    <col min="14344" max="14349" width="18.54296875" style="648" customWidth="1"/>
    <col min="14350" max="14350" width="9.1796875" style="648" customWidth="1"/>
    <col min="14351" max="14351" width="24.81640625" style="648" customWidth="1"/>
    <col min="14352" max="14352" width="14.453125" style="648" customWidth="1"/>
    <col min="14353" max="14583" width="9.1796875" style="648" customWidth="1"/>
    <col min="14584" max="14584" width="5.54296875" style="648" customWidth="1"/>
    <col min="14585" max="14586" width="21.54296875" style="648" customWidth="1"/>
    <col min="14587" max="14587" width="16.54296875" style="648" customWidth="1"/>
    <col min="14588" max="14596" width="10.54296875" style="648"/>
    <col min="14597" max="14597" width="5.54296875" style="648" customWidth="1"/>
    <col min="14598" max="14599" width="21.54296875" style="648" customWidth="1"/>
    <col min="14600" max="14605" width="18.54296875" style="648" customWidth="1"/>
    <col min="14606" max="14606" width="9.1796875" style="648" customWidth="1"/>
    <col min="14607" max="14607" width="24.81640625" style="648" customWidth="1"/>
    <col min="14608" max="14608" width="14.453125" style="648" customWidth="1"/>
    <col min="14609" max="14839" width="9.1796875" style="648" customWidth="1"/>
    <col min="14840" max="14840" width="5.54296875" style="648" customWidth="1"/>
    <col min="14841" max="14842" width="21.54296875" style="648" customWidth="1"/>
    <col min="14843" max="14843" width="16.54296875" style="648" customWidth="1"/>
    <col min="14844" max="14852" width="10.54296875" style="648"/>
    <col min="14853" max="14853" width="5.54296875" style="648" customWidth="1"/>
    <col min="14854" max="14855" width="21.54296875" style="648" customWidth="1"/>
    <col min="14856" max="14861" width="18.54296875" style="648" customWidth="1"/>
    <col min="14862" max="14862" width="9.1796875" style="648" customWidth="1"/>
    <col min="14863" max="14863" width="24.81640625" style="648" customWidth="1"/>
    <col min="14864" max="14864" width="14.453125" style="648" customWidth="1"/>
    <col min="14865" max="15095" width="9.1796875" style="648" customWidth="1"/>
    <col min="15096" max="15096" width="5.54296875" style="648" customWidth="1"/>
    <col min="15097" max="15098" width="21.54296875" style="648" customWidth="1"/>
    <col min="15099" max="15099" width="16.54296875" style="648" customWidth="1"/>
    <col min="15100" max="15108" width="10.54296875" style="648"/>
    <col min="15109" max="15109" width="5.54296875" style="648" customWidth="1"/>
    <col min="15110" max="15111" width="21.54296875" style="648" customWidth="1"/>
    <col min="15112" max="15117" width="18.54296875" style="648" customWidth="1"/>
    <col min="15118" max="15118" width="9.1796875" style="648" customWidth="1"/>
    <col min="15119" max="15119" width="24.81640625" style="648" customWidth="1"/>
    <col min="15120" max="15120" width="14.453125" style="648" customWidth="1"/>
    <col min="15121" max="15351" width="9.1796875" style="648" customWidth="1"/>
    <col min="15352" max="15352" width="5.54296875" style="648" customWidth="1"/>
    <col min="15353" max="15354" width="21.54296875" style="648" customWidth="1"/>
    <col min="15355" max="15355" width="16.54296875" style="648" customWidth="1"/>
    <col min="15356" max="15364" width="10.54296875" style="648"/>
    <col min="15365" max="15365" width="5.54296875" style="648" customWidth="1"/>
    <col min="15366" max="15367" width="21.54296875" style="648" customWidth="1"/>
    <col min="15368" max="15373" width="18.54296875" style="648" customWidth="1"/>
    <col min="15374" max="15374" width="9.1796875" style="648" customWidth="1"/>
    <col min="15375" max="15375" width="24.81640625" style="648" customWidth="1"/>
    <col min="15376" max="15376" width="14.453125" style="648" customWidth="1"/>
    <col min="15377" max="15607" width="9.1796875" style="648" customWidth="1"/>
    <col min="15608" max="15608" width="5.54296875" style="648" customWidth="1"/>
    <col min="15609" max="15610" width="21.54296875" style="648" customWidth="1"/>
    <col min="15611" max="15611" width="16.54296875" style="648" customWidth="1"/>
    <col min="15612" max="15620" width="10.54296875" style="648"/>
    <col min="15621" max="15621" width="5.54296875" style="648" customWidth="1"/>
    <col min="15622" max="15623" width="21.54296875" style="648" customWidth="1"/>
    <col min="15624" max="15629" width="18.54296875" style="648" customWidth="1"/>
    <col min="15630" max="15630" width="9.1796875" style="648" customWidth="1"/>
    <col min="15631" max="15631" width="24.81640625" style="648" customWidth="1"/>
    <col min="15632" max="15632" width="14.453125" style="648" customWidth="1"/>
    <col min="15633" max="15863" width="9.1796875" style="648" customWidth="1"/>
    <col min="15864" max="15864" width="5.54296875" style="648" customWidth="1"/>
    <col min="15865" max="15866" width="21.54296875" style="648" customWidth="1"/>
    <col min="15867" max="15867" width="16.54296875" style="648" customWidth="1"/>
    <col min="15868" max="15876" width="10.54296875" style="648"/>
    <col min="15877" max="15877" width="5.54296875" style="648" customWidth="1"/>
    <col min="15878" max="15879" width="21.54296875" style="648" customWidth="1"/>
    <col min="15880" max="15885" width="18.54296875" style="648" customWidth="1"/>
    <col min="15886" max="15886" width="9.1796875" style="648" customWidth="1"/>
    <col min="15887" max="15887" width="24.81640625" style="648" customWidth="1"/>
    <col min="15888" max="15888" width="14.453125" style="648" customWidth="1"/>
    <col min="15889" max="16119" width="9.1796875" style="648" customWidth="1"/>
    <col min="16120" max="16120" width="5.54296875" style="648" customWidth="1"/>
    <col min="16121" max="16122" width="21.54296875" style="648" customWidth="1"/>
    <col min="16123" max="16123" width="16.54296875" style="648" customWidth="1"/>
    <col min="16124" max="16132" width="10.54296875" style="648"/>
    <col min="16133" max="16133" width="5.54296875" style="648" customWidth="1"/>
    <col min="16134" max="16135" width="21.54296875" style="648" customWidth="1"/>
    <col min="16136" max="16141" width="18.54296875" style="648" customWidth="1"/>
    <col min="16142" max="16142" width="9.1796875" style="648" customWidth="1"/>
    <col min="16143" max="16143" width="24.81640625" style="648" customWidth="1"/>
    <col min="16144" max="16144" width="14.453125" style="648" customWidth="1"/>
    <col min="16145" max="16375" width="9.1796875" style="648" customWidth="1"/>
    <col min="16376" max="16376" width="5.54296875" style="648" customWidth="1"/>
    <col min="16377" max="16378" width="21.54296875" style="648" customWidth="1"/>
    <col min="16379" max="16379" width="16.54296875" style="648" customWidth="1"/>
    <col min="16380" max="16384" width="10.54296875" style="648"/>
  </cols>
  <sheetData>
    <row r="1" spans="1:14" x14ac:dyDescent="0.35">
      <c r="A1" s="647" t="s">
        <v>1178</v>
      </c>
    </row>
    <row r="3" spans="1:14" s="650" customFormat="1" ht="16.5" x14ac:dyDescent="0.35">
      <c r="A3" s="649" t="s">
        <v>1179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</row>
    <row r="4" spans="1:14" s="650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</row>
    <row r="5" spans="1:14" s="650" customFormat="1" ht="16.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</row>
    <row r="6" spans="1:14" ht="16" thickBot="1" x14ac:dyDescent="0.4">
      <c r="A6" s="652"/>
      <c r="B6" s="652"/>
      <c r="C6" s="652"/>
      <c r="D6" s="652"/>
      <c r="E6" s="674"/>
      <c r="F6" s="674"/>
      <c r="G6" s="674"/>
      <c r="H6" s="674"/>
      <c r="I6" s="674"/>
      <c r="J6" s="674"/>
      <c r="K6" s="674"/>
      <c r="L6" s="674"/>
      <c r="M6" s="674"/>
      <c r="N6" s="674"/>
    </row>
    <row r="7" spans="1:14" ht="16" thickBot="1" x14ac:dyDescent="0.4">
      <c r="A7" s="1697" t="s">
        <v>5</v>
      </c>
      <c r="B7" s="1699" t="s">
        <v>6</v>
      </c>
      <c r="C7" s="1549"/>
      <c r="D7" s="1697" t="s">
        <v>61</v>
      </c>
      <c r="E7" s="1691" t="s">
        <v>1180</v>
      </c>
      <c r="F7" s="1692"/>
      <c r="G7" s="1692"/>
      <c r="H7" s="1692"/>
      <c r="I7" s="1692"/>
      <c r="J7" s="1692"/>
      <c r="K7" s="1692"/>
      <c r="L7" s="1692"/>
      <c r="M7" s="1692"/>
      <c r="N7" s="1693"/>
    </row>
    <row r="8" spans="1:14" ht="70.5" customHeight="1" x14ac:dyDescent="0.35">
      <c r="A8" s="1698"/>
      <c r="B8" s="1700"/>
      <c r="C8" s="1550" t="s">
        <v>1615</v>
      </c>
      <c r="D8" s="1698"/>
      <c r="E8" s="675" t="s">
        <v>1181</v>
      </c>
      <c r="F8" s="676" t="s">
        <v>1182</v>
      </c>
      <c r="G8" s="676" t="s">
        <v>1183</v>
      </c>
      <c r="H8" s="676" t="s">
        <v>1184</v>
      </c>
      <c r="I8" s="676" t="s">
        <v>1185</v>
      </c>
      <c r="J8" s="676" t="s">
        <v>1186</v>
      </c>
      <c r="K8" s="677" t="s">
        <v>1187</v>
      </c>
      <c r="L8" s="678" t="s">
        <v>1188</v>
      </c>
      <c r="M8" s="677" t="s">
        <v>1189</v>
      </c>
      <c r="N8" s="677" t="s">
        <v>1174</v>
      </c>
    </row>
    <row r="9" spans="1:14" x14ac:dyDescent="0.35">
      <c r="A9" s="656">
        <v>1</v>
      </c>
      <c r="B9" s="656">
        <v>2</v>
      </c>
      <c r="C9" s="683"/>
      <c r="D9" s="683">
        <v>3</v>
      </c>
      <c r="E9" s="656">
        <v>4</v>
      </c>
      <c r="F9" s="656">
        <v>5</v>
      </c>
      <c r="G9" s="656">
        <v>6</v>
      </c>
      <c r="H9" s="656">
        <v>7</v>
      </c>
      <c r="I9" s="656">
        <v>8</v>
      </c>
      <c r="J9" s="656">
        <v>9</v>
      </c>
      <c r="K9" s="656">
        <v>10</v>
      </c>
      <c r="L9" s="656">
        <v>11</v>
      </c>
      <c r="M9" s="656">
        <v>12</v>
      </c>
      <c r="N9" s="683">
        <v>13</v>
      </c>
    </row>
    <row r="10" spans="1:14" x14ac:dyDescent="0.35">
      <c r="A10" s="33">
        <v>1</v>
      </c>
      <c r="B10" s="1159" t="s">
        <v>98</v>
      </c>
      <c r="C10" s="1570" t="s">
        <v>1602</v>
      </c>
      <c r="D10" s="1147" t="s">
        <v>98</v>
      </c>
      <c r="E10" s="1531">
        <v>0</v>
      </c>
      <c r="F10" s="1531">
        <v>0</v>
      </c>
      <c r="G10" s="1531">
        <v>0</v>
      </c>
      <c r="H10" s="1531">
        <v>0</v>
      </c>
      <c r="I10" s="1531">
        <v>0</v>
      </c>
      <c r="J10" s="1531">
        <v>0</v>
      </c>
      <c r="K10" s="1531">
        <v>0</v>
      </c>
      <c r="L10" s="1531">
        <v>0</v>
      </c>
      <c r="M10" s="1534">
        <v>0</v>
      </c>
      <c r="N10" s="1529">
        <f>SUM(E10:M10)</f>
        <v>0</v>
      </c>
    </row>
    <row r="11" spans="1:14" x14ac:dyDescent="0.35">
      <c r="A11" s="16">
        <v>2</v>
      </c>
      <c r="B11" s="1160" t="s">
        <v>99</v>
      </c>
      <c r="C11" s="1571" t="s">
        <v>1603</v>
      </c>
      <c r="D11" s="1148" t="s">
        <v>593</v>
      </c>
      <c r="E11" s="1531">
        <v>0</v>
      </c>
      <c r="F11" s="1531">
        <v>0</v>
      </c>
      <c r="G11" s="1531">
        <v>0</v>
      </c>
      <c r="H11" s="1531">
        <v>0</v>
      </c>
      <c r="I11" s="1531">
        <v>0</v>
      </c>
      <c r="J11" s="1531">
        <v>0</v>
      </c>
      <c r="K11" s="1531">
        <v>0</v>
      </c>
      <c r="L11" s="1531">
        <v>0</v>
      </c>
      <c r="M11" s="1534">
        <v>0</v>
      </c>
      <c r="N11" s="1531">
        <f t="shared" ref="N11:N33" si="0">SUM(E11:M11)</f>
        <v>0</v>
      </c>
    </row>
    <row r="12" spans="1:14" x14ac:dyDescent="0.35">
      <c r="A12" s="16">
        <v>3</v>
      </c>
      <c r="B12" s="1160" t="s">
        <v>100</v>
      </c>
      <c r="C12" s="1571" t="s">
        <v>1609</v>
      </c>
      <c r="D12" s="1148" t="s">
        <v>100</v>
      </c>
      <c r="E12" s="1531">
        <v>0</v>
      </c>
      <c r="F12" s="1531">
        <v>0</v>
      </c>
      <c r="G12" s="1531">
        <v>0</v>
      </c>
      <c r="H12" s="1531">
        <v>0</v>
      </c>
      <c r="I12" s="1531">
        <v>0</v>
      </c>
      <c r="J12" s="1531">
        <v>0</v>
      </c>
      <c r="K12" s="1531">
        <v>0</v>
      </c>
      <c r="L12" s="1531">
        <v>0</v>
      </c>
      <c r="M12" s="1534">
        <v>0</v>
      </c>
      <c r="N12" s="1531">
        <f t="shared" si="0"/>
        <v>0</v>
      </c>
    </row>
    <row r="13" spans="1:14" x14ac:dyDescent="0.35">
      <c r="A13" s="16">
        <v>4</v>
      </c>
      <c r="B13" s="1160" t="s">
        <v>101</v>
      </c>
      <c r="C13" s="1571" t="s">
        <v>1607</v>
      </c>
      <c r="D13" s="1148" t="s">
        <v>101</v>
      </c>
      <c r="E13" s="1530">
        <v>2</v>
      </c>
      <c r="F13" s="1531">
        <v>0</v>
      </c>
      <c r="G13" s="1531">
        <v>0</v>
      </c>
      <c r="H13" s="1531">
        <v>0</v>
      </c>
      <c r="I13" s="1531">
        <v>0</v>
      </c>
      <c r="J13" s="1531">
        <v>0</v>
      </c>
      <c r="K13" s="1531">
        <v>0</v>
      </c>
      <c r="L13" s="1531">
        <v>0</v>
      </c>
      <c r="M13" s="1534">
        <v>0</v>
      </c>
      <c r="N13" s="1531">
        <f t="shared" si="0"/>
        <v>2</v>
      </c>
    </row>
    <row r="14" spans="1:14" x14ac:dyDescent="0.35">
      <c r="A14" s="16">
        <v>5</v>
      </c>
      <c r="B14" s="1160" t="s">
        <v>599</v>
      </c>
      <c r="C14" s="1571" t="s">
        <v>1608</v>
      </c>
      <c r="D14" s="1148" t="s">
        <v>599</v>
      </c>
      <c r="E14" s="1530">
        <v>0</v>
      </c>
      <c r="F14" s="1531">
        <v>1</v>
      </c>
      <c r="G14" s="1531">
        <v>0</v>
      </c>
      <c r="H14" s="1531">
        <v>0</v>
      </c>
      <c r="I14" s="1531">
        <v>0</v>
      </c>
      <c r="J14" s="1531">
        <v>0</v>
      </c>
      <c r="K14" s="1531">
        <v>0</v>
      </c>
      <c r="L14" s="1531">
        <v>0</v>
      </c>
      <c r="M14" s="1534">
        <v>0</v>
      </c>
      <c r="N14" s="1531">
        <f t="shared" si="0"/>
        <v>1</v>
      </c>
    </row>
    <row r="15" spans="1:14" x14ac:dyDescent="0.35">
      <c r="A15" s="16">
        <v>6</v>
      </c>
      <c r="B15" s="1160" t="s">
        <v>103</v>
      </c>
      <c r="C15" s="1571" t="s">
        <v>1612</v>
      </c>
      <c r="D15" s="1148" t="s">
        <v>103</v>
      </c>
      <c r="E15" s="1530">
        <v>0</v>
      </c>
      <c r="F15" s="1531">
        <v>0</v>
      </c>
      <c r="G15" s="1531">
        <v>0</v>
      </c>
      <c r="H15" s="1531">
        <v>0</v>
      </c>
      <c r="I15" s="1531">
        <v>0</v>
      </c>
      <c r="J15" s="1531">
        <v>0</v>
      </c>
      <c r="K15" s="1531">
        <v>0</v>
      </c>
      <c r="L15" s="1531">
        <v>0</v>
      </c>
      <c r="M15" s="1534">
        <v>0</v>
      </c>
      <c r="N15" s="1531">
        <f t="shared" si="0"/>
        <v>0</v>
      </c>
    </row>
    <row r="16" spans="1:14" x14ac:dyDescent="0.35">
      <c r="A16" s="16">
        <v>7</v>
      </c>
      <c r="B16" s="1160" t="s">
        <v>104</v>
      </c>
      <c r="C16" s="1571" t="s">
        <v>1610</v>
      </c>
      <c r="D16" s="1148" t="s">
        <v>104</v>
      </c>
      <c r="E16" s="1530">
        <v>0</v>
      </c>
      <c r="F16" s="1531">
        <v>0</v>
      </c>
      <c r="G16" s="1531">
        <v>0</v>
      </c>
      <c r="H16" s="1531">
        <v>0</v>
      </c>
      <c r="I16" s="1531">
        <v>0</v>
      </c>
      <c r="J16" s="1531">
        <v>0</v>
      </c>
      <c r="K16" s="1531">
        <v>0</v>
      </c>
      <c r="L16" s="1531">
        <v>0</v>
      </c>
      <c r="M16" s="1534">
        <v>0</v>
      </c>
      <c r="N16" s="1531">
        <f t="shared" si="0"/>
        <v>0</v>
      </c>
    </row>
    <row r="17" spans="1:14" x14ac:dyDescent="0.35">
      <c r="A17" s="16">
        <v>8</v>
      </c>
      <c r="B17" s="1160" t="s">
        <v>105</v>
      </c>
      <c r="C17" s="1571" t="s">
        <v>1611</v>
      </c>
      <c r="D17" s="1148" t="s">
        <v>591</v>
      </c>
      <c r="E17" s="1530">
        <v>0</v>
      </c>
      <c r="F17" s="1531">
        <v>0</v>
      </c>
      <c r="G17" s="1531">
        <v>0</v>
      </c>
      <c r="H17" s="1531">
        <v>0</v>
      </c>
      <c r="I17" s="1531">
        <v>0</v>
      </c>
      <c r="J17" s="1531">
        <v>0</v>
      </c>
      <c r="K17" s="1531">
        <v>0</v>
      </c>
      <c r="L17" s="1531">
        <v>0</v>
      </c>
      <c r="M17" s="1534">
        <v>0</v>
      </c>
      <c r="N17" s="1531">
        <f t="shared" si="0"/>
        <v>0</v>
      </c>
    </row>
    <row r="18" spans="1:14" x14ac:dyDescent="0.35">
      <c r="A18" s="16">
        <v>9</v>
      </c>
      <c r="B18" s="1160" t="s">
        <v>106</v>
      </c>
      <c r="C18" s="1571" t="s">
        <v>1605</v>
      </c>
      <c r="D18" s="1148" t="s">
        <v>590</v>
      </c>
      <c r="E18" s="1530">
        <v>0</v>
      </c>
      <c r="F18" s="1531">
        <v>0</v>
      </c>
      <c r="G18" s="1531">
        <v>0</v>
      </c>
      <c r="H18" s="1531">
        <v>0</v>
      </c>
      <c r="I18" s="1531">
        <v>0</v>
      </c>
      <c r="J18" s="1531">
        <v>0</v>
      </c>
      <c r="K18" s="1531">
        <v>0</v>
      </c>
      <c r="L18" s="1531">
        <v>0</v>
      </c>
      <c r="M18" s="1534">
        <v>0</v>
      </c>
      <c r="N18" s="1531">
        <f t="shared" si="0"/>
        <v>0</v>
      </c>
    </row>
    <row r="19" spans="1:14" x14ac:dyDescent="0.35">
      <c r="A19" s="16">
        <v>10</v>
      </c>
      <c r="B19" s="1160" t="s">
        <v>587</v>
      </c>
      <c r="C19" s="1571" t="s">
        <v>1604</v>
      </c>
      <c r="D19" s="1148" t="s">
        <v>587</v>
      </c>
      <c r="E19" s="1530">
        <v>0</v>
      </c>
      <c r="F19" s="1531">
        <v>0</v>
      </c>
      <c r="G19" s="1531">
        <v>0</v>
      </c>
      <c r="H19" s="1531">
        <v>0</v>
      </c>
      <c r="I19" s="1531">
        <v>0</v>
      </c>
      <c r="J19" s="1531">
        <v>0</v>
      </c>
      <c r="K19" s="1531">
        <v>0</v>
      </c>
      <c r="L19" s="1531">
        <v>0</v>
      </c>
      <c r="M19" s="1534">
        <v>0</v>
      </c>
      <c r="N19" s="1531">
        <f t="shared" si="0"/>
        <v>0</v>
      </c>
    </row>
    <row r="20" spans="1:14" x14ac:dyDescent="0.35">
      <c r="A20" s="16">
        <v>11</v>
      </c>
      <c r="B20" s="1160" t="s">
        <v>108</v>
      </c>
      <c r="C20" s="1571" t="s">
        <v>1606</v>
      </c>
      <c r="D20" s="1148" t="s">
        <v>589</v>
      </c>
      <c r="E20" s="1530">
        <v>0</v>
      </c>
      <c r="F20" s="1531">
        <v>0</v>
      </c>
      <c r="G20" s="1531">
        <v>0</v>
      </c>
      <c r="H20" s="1531">
        <v>0</v>
      </c>
      <c r="I20" s="1531">
        <v>0</v>
      </c>
      <c r="J20" s="1531">
        <v>0</v>
      </c>
      <c r="K20" s="1531">
        <v>0</v>
      </c>
      <c r="L20" s="1531">
        <v>0</v>
      </c>
      <c r="M20" s="1534">
        <v>0</v>
      </c>
      <c r="N20" s="1531">
        <f t="shared" si="0"/>
        <v>0</v>
      </c>
    </row>
    <row r="21" spans="1:14" x14ac:dyDescent="0.35">
      <c r="A21" s="16">
        <v>12</v>
      </c>
      <c r="B21" s="1160" t="s">
        <v>109</v>
      </c>
      <c r="C21" s="1571" t="s">
        <v>1597</v>
      </c>
      <c r="D21" s="1148" t="s">
        <v>109</v>
      </c>
      <c r="E21" s="1530">
        <v>0</v>
      </c>
      <c r="F21" s="1531">
        <v>0</v>
      </c>
      <c r="G21" s="1531">
        <v>0</v>
      </c>
      <c r="H21" s="1531">
        <v>0</v>
      </c>
      <c r="I21" s="1531">
        <v>0</v>
      </c>
      <c r="J21" s="1531">
        <v>0</v>
      </c>
      <c r="K21" s="1531">
        <v>0</v>
      </c>
      <c r="L21" s="1531">
        <v>0</v>
      </c>
      <c r="M21" s="1534">
        <v>0</v>
      </c>
      <c r="N21" s="1531">
        <f t="shared" si="0"/>
        <v>0</v>
      </c>
    </row>
    <row r="22" spans="1:14" x14ac:dyDescent="0.35">
      <c r="A22" s="16">
        <v>13</v>
      </c>
      <c r="B22" s="1160" t="s">
        <v>110</v>
      </c>
      <c r="C22" s="1571" t="s">
        <v>1596</v>
      </c>
      <c r="D22" s="1148" t="s">
        <v>592</v>
      </c>
      <c r="E22" s="1530">
        <v>0</v>
      </c>
      <c r="F22" s="1531">
        <v>0</v>
      </c>
      <c r="G22" s="1531">
        <v>0</v>
      </c>
      <c r="H22" s="1531">
        <v>0</v>
      </c>
      <c r="I22" s="1531">
        <v>0</v>
      </c>
      <c r="J22" s="1531">
        <v>0</v>
      </c>
      <c r="K22" s="1531">
        <v>0</v>
      </c>
      <c r="L22" s="1531">
        <v>0</v>
      </c>
      <c r="M22" s="1534">
        <v>0</v>
      </c>
      <c r="N22" s="1531">
        <f t="shared" si="0"/>
        <v>0</v>
      </c>
    </row>
    <row r="23" spans="1:14" x14ac:dyDescent="0.35">
      <c r="A23" s="16">
        <v>14</v>
      </c>
      <c r="B23" s="1160" t="s">
        <v>111</v>
      </c>
      <c r="C23" s="1571" t="s">
        <v>1598</v>
      </c>
      <c r="D23" s="1148" t="s">
        <v>111</v>
      </c>
      <c r="E23" s="1530">
        <v>0</v>
      </c>
      <c r="F23" s="1531">
        <v>0</v>
      </c>
      <c r="G23" s="1531">
        <v>0</v>
      </c>
      <c r="H23" s="1531">
        <v>0</v>
      </c>
      <c r="I23" s="1531">
        <v>0</v>
      </c>
      <c r="J23" s="1531">
        <v>0</v>
      </c>
      <c r="K23" s="1531">
        <v>0</v>
      </c>
      <c r="L23" s="1531">
        <v>0</v>
      </c>
      <c r="M23" s="1534">
        <v>0</v>
      </c>
      <c r="N23" s="1531">
        <f t="shared" si="0"/>
        <v>0</v>
      </c>
    </row>
    <row r="24" spans="1:14" x14ac:dyDescent="0.35">
      <c r="A24" s="16">
        <v>15</v>
      </c>
      <c r="B24" s="1160" t="s">
        <v>1585</v>
      </c>
      <c r="C24" s="1571" t="s">
        <v>1600</v>
      </c>
      <c r="D24" s="1148" t="s">
        <v>112</v>
      </c>
      <c r="E24" s="1530">
        <v>0</v>
      </c>
      <c r="F24" s="1531">
        <v>0</v>
      </c>
      <c r="G24" s="1531">
        <v>0</v>
      </c>
      <c r="H24" s="1531">
        <v>0</v>
      </c>
      <c r="I24" s="1531">
        <v>0</v>
      </c>
      <c r="J24" s="1531">
        <v>0</v>
      </c>
      <c r="K24" s="1531">
        <v>0</v>
      </c>
      <c r="L24" s="1531">
        <v>0</v>
      </c>
      <c r="M24" s="1534">
        <v>0</v>
      </c>
      <c r="N24" s="1531">
        <f t="shared" si="0"/>
        <v>0</v>
      </c>
    </row>
    <row r="25" spans="1:14" x14ac:dyDescent="0.35">
      <c r="A25" s="16">
        <v>16</v>
      </c>
      <c r="B25" s="1160" t="s">
        <v>113</v>
      </c>
      <c r="C25" s="1571" t="s">
        <v>1601</v>
      </c>
      <c r="D25" s="1148" t="s">
        <v>113</v>
      </c>
      <c r="E25" s="1530">
        <v>0</v>
      </c>
      <c r="F25" s="1531">
        <v>0</v>
      </c>
      <c r="G25" s="1531">
        <v>0</v>
      </c>
      <c r="H25" s="1531">
        <v>0</v>
      </c>
      <c r="I25" s="1531">
        <v>0</v>
      </c>
      <c r="J25" s="1531">
        <v>0</v>
      </c>
      <c r="K25" s="1531">
        <v>0</v>
      </c>
      <c r="L25" s="1531">
        <v>0</v>
      </c>
      <c r="M25" s="1534">
        <v>0</v>
      </c>
      <c r="N25" s="1531">
        <f t="shared" si="0"/>
        <v>0</v>
      </c>
    </row>
    <row r="26" spans="1:14" x14ac:dyDescent="0.35">
      <c r="A26" s="16">
        <v>17</v>
      </c>
      <c r="B26" s="1160" t="s">
        <v>114</v>
      </c>
      <c r="C26" s="1571" t="s">
        <v>1599</v>
      </c>
      <c r="D26" s="1148" t="s">
        <v>114</v>
      </c>
      <c r="E26" s="1530">
        <v>0</v>
      </c>
      <c r="F26" s="1531">
        <v>0</v>
      </c>
      <c r="G26" s="1531">
        <v>0</v>
      </c>
      <c r="H26" s="1531">
        <v>0</v>
      </c>
      <c r="I26" s="1531">
        <v>0</v>
      </c>
      <c r="J26" s="1531">
        <v>0</v>
      </c>
      <c r="K26" s="1531">
        <v>0</v>
      </c>
      <c r="L26" s="1531">
        <v>0</v>
      </c>
      <c r="M26" s="1534">
        <v>0</v>
      </c>
      <c r="N26" s="1531">
        <f t="shared" si="0"/>
        <v>0</v>
      </c>
    </row>
    <row r="27" spans="1:14" x14ac:dyDescent="0.35">
      <c r="A27" s="16">
        <v>18</v>
      </c>
      <c r="B27" s="1160" t="s">
        <v>115</v>
      </c>
      <c r="C27" s="1571" t="s">
        <v>1613</v>
      </c>
      <c r="D27" s="1148" t="s">
        <v>594</v>
      </c>
      <c r="E27" s="1530">
        <v>0</v>
      </c>
      <c r="F27" s="1531">
        <v>0</v>
      </c>
      <c r="G27" s="1531">
        <v>0</v>
      </c>
      <c r="H27" s="1531">
        <v>0</v>
      </c>
      <c r="I27" s="1531">
        <v>0</v>
      </c>
      <c r="J27" s="1531">
        <v>0</v>
      </c>
      <c r="K27" s="1531">
        <v>0</v>
      </c>
      <c r="L27" s="1531">
        <v>0</v>
      </c>
      <c r="M27" s="1534">
        <v>0</v>
      </c>
      <c r="N27" s="1531">
        <f t="shared" si="0"/>
        <v>0</v>
      </c>
    </row>
    <row r="28" spans="1:14" x14ac:dyDescent="0.35">
      <c r="A28" s="16">
        <v>19</v>
      </c>
      <c r="B28" s="1160" t="s">
        <v>115</v>
      </c>
      <c r="C28" s="1571" t="s">
        <v>1613</v>
      </c>
      <c r="D28" s="1148" t="s">
        <v>597</v>
      </c>
      <c r="E28" s="1530">
        <v>0</v>
      </c>
      <c r="F28" s="1531">
        <v>0</v>
      </c>
      <c r="G28" s="1531">
        <v>0</v>
      </c>
      <c r="H28" s="1531">
        <v>0</v>
      </c>
      <c r="I28" s="1531">
        <v>0</v>
      </c>
      <c r="J28" s="1531">
        <v>0</v>
      </c>
      <c r="K28" s="1531">
        <v>0</v>
      </c>
      <c r="L28" s="1531">
        <v>0</v>
      </c>
      <c r="M28" s="1534">
        <v>0</v>
      </c>
      <c r="N28" s="1531">
        <f t="shared" si="0"/>
        <v>0</v>
      </c>
    </row>
    <row r="29" spans="1:14" x14ac:dyDescent="0.35">
      <c r="A29" s="16">
        <v>20</v>
      </c>
      <c r="B29" s="1160" t="s">
        <v>115</v>
      </c>
      <c r="C29" s="1571" t="s">
        <v>1613</v>
      </c>
      <c r="D29" s="1148" t="s">
        <v>595</v>
      </c>
      <c r="E29" s="1530">
        <v>0</v>
      </c>
      <c r="F29" s="1531">
        <v>0</v>
      </c>
      <c r="G29" s="1531">
        <v>0</v>
      </c>
      <c r="H29" s="1531">
        <v>0</v>
      </c>
      <c r="I29" s="1531">
        <v>0</v>
      </c>
      <c r="J29" s="1531">
        <v>0</v>
      </c>
      <c r="K29" s="1531">
        <v>0</v>
      </c>
      <c r="L29" s="1531">
        <v>0</v>
      </c>
      <c r="M29" s="1534">
        <v>0</v>
      </c>
      <c r="N29" s="1531">
        <f t="shared" si="0"/>
        <v>0</v>
      </c>
    </row>
    <row r="30" spans="1:14" x14ac:dyDescent="0.35">
      <c r="A30" s="660">
        <v>21</v>
      </c>
      <c r="B30" s="1160" t="s">
        <v>116</v>
      </c>
      <c r="C30" s="1571" t="s">
        <v>1614</v>
      </c>
      <c r="D30" s="1148" t="s">
        <v>116</v>
      </c>
      <c r="E30" s="1530">
        <v>0</v>
      </c>
      <c r="F30" s="1531">
        <v>0</v>
      </c>
      <c r="G30" s="1531">
        <v>0</v>
      </c>
      <c r="H30" s="1531">
        <v>0</v>
      </c>
      <c r="I30" s="1531">
        <v>0</v>
      </c>
      <c r="J30" s="1531">
        <v>0</v>
      </c>
      <c r="K30" s="1531">
        <v>0</v>
      </c>
      <c r="L30" s="1531">
        <v>0</v>
      </c>
      <c r="M30" s="1534">
        <v>0</v>
      </c>
      <c r="N30" s="1531">
        <f t="shared" si="0"/>
        <v>0</v>
      </c>
    </row>
    <row r="31" spans="1:14" x14ac:dyDescent="0.35">
      <c r="A31" s="660"/>
      <c r="B31" s="661"/>
      <c r="C31" s="661"/>
      <c r="D31" s="661"/>
      <c r="E31" s="1530">
        <v>0</v>
      </c>
      <c r="F31" s="1531">
        <v>0</v>
      </c>
      <c r="G31" s="1531">
        <v>0</v>
      </c>
      <c r="H31" s="1531">
        <v>0</v>
      </c>
      <c r="I31" s="1531">
        <v>0</v>
      </c>
      <c r="J31" s="1531">
        <v>0</v>
      </c>
      <c r="K31" s="1531">
        <v>0</v>
      </c>
      <c r="L31" s="1531">
        <v>0</v>
      </c>
      <c r="M31" s="1534">
        <v>0</v>
      </c>
      <c r="N31" s="1531">
        <f t="shared" si="0"/>
        <v>0</v>
      </c>
    </row>
    <row r="32" spans="1:14" x14ac:dyDescent="0.35">
      <c r="A32" s="660"/>
      <c r="B32" s="661"/>
      <c r="C32" s="661"/>
      <c r="D32" s="661"/>
      <c r="E32" s="1530">
        <v>0</v>
      </c>
      <c r="F32" s="1531">
        <v>0</v>
      </c>
      <c r="G32" s="1531">
        <v>0</v>
      </c>
      <c r="H32" s="1531">
        <v>0</v>
      </c>
      <c r="I32" s="1531">
        <v>0</v>
      </c>
      <c r="J32" s="1531">
        <v>0</v>
      </c>
      <c r="K32" s="1531">
        <v>0</v>
      </c>
      <c r="L32" s="1531">
        <v>0</v>
      </c>
      <c r="M32" s="1534">
        <v>0</v>
      </c>
      <c r="N32" s="1531">
        <f t="shared" si="0"/>
        <v>0</v>
      </c>
    </row>
    <row r="33" spans="1:14" x14ac:dyDescent="0.35">
      <c r="A33" s="662"/>
      <c r="B33" s="661"/>
      <c r="C33" s="661"/>
      <c r="D33" s="661"/>
      <c r="E33" s="1530">
        <v>0</v>
      </c>
      <c r="F33" s="1531">
        <v>0</v>
      </c>
      <c r="G33" s="1531">
        <v>0</v>
      </c>
      <c r="H33" s="1531">
        <v>0</v>
      </c>
      <c r="I33" s="1531">
        <v>0</v>
      </c>
      <c r="J33" s="1531">
        <v>0</v>
      </c>
      <c r="K33" s="1531">
        <v>0</v>
      </c>
      <c r="L33" s="1531">
        <v>0</v>
      </c>
      <c r="M33" s="1534">
        <v>0</v>
      </c>
      <c r="N33" s="1532">
        <f t="shared" si="0"/>
        <v>0</v>
      </c>
    </row>
    <row r="34" spans="1:14" ht="21.75" customHeight="1" thickBot="1" x14ac:dyDescent="0.4">
      <c r="A34" s="1703" t="s">
        <v>713</v>
      </c>
      <c r="B34" s="1704"/>
      <c r="C34" s="1704"/>
      <c r="D34" s="1705"/>
      <c r="E34" s="1533">
        <f t="shared" ref="E34:N34" si="1">SUM(E10:E33)</f>
        <v>2</v>
      </c>
      <c r="F34" s="1533">
        <f t="shared" si="1"/>
        <v>1</v>
      </c>
      <c r="G34" s="1533">
        <f t="shared" si="1"/>
        <v>0</v>
      </c>
      <c r="H34" s="1533">
        <f t="shared" si="1"/>
        <v>0</v>
      </c>
      <c r="I34" s="1533">
        <f t="shared" si="1"/>
        <v>0</v>
      </c>
      <c r="J34" s="1533">
        <f t="shared" si="1"/>
        <v>0</v>
      </c>
      <c r="K34" s="1533">
        <f t="shared" si="1"/>
        <v>0</v>
      </c>
      <c r="L34" s="1533">
        <f t="shared" si="1"/>
        <v>0</v>
      </c>
      <c r="M34" s="1533">
        <f t="shared" si="1"/>
        <v>0</v>
      </c>
      <c r="N34" s="1535">
        <f t="shared" si="1"/>
        <v>3</v>
      </c>
    </row>
    <row r="35" spans="1:14" x14ac:dyDescent="0.35">
      <c r="B35" s="652"/>
      <c r="C35" s="652"/>
      <c r="D35" s="652"/>
      <c r="E35" s="652"/>
    </row>
    <row r="36" spans="1:14" x14ac:dyDescent="0.35">
      <c r="A36" s="140" t="s">
        <v>1529</v>
      </c>
      <c r="B36" s="140"/>
      <c r="C36" s="140"/>
    </row>
    <row r="37" spans="1:14" x14ac:dyDescent="0.35">
      <c r="A37" s="140" t="s">
        <v>1190</v>
      </c>
      <c r="B37" s="140" t="s">
        <v>1191</v>
      </c>
      <c r="C37" s="140"/>
    </row>
    <row r="38" spans="1:14" x14ac:dyDescent="0.35">
      <c r="A38" s="140" t="s">
        <v>1192</v>
      </c>
      <c r="B38" s="140" t="s">
        <v>1193</v>
      </c>
      <c r="C38" s="140"/>
    </row>
    <row r="39" spans="1:14" x14ac:dyDescent="0.35">
      <c r="A39" s="140" t="s">
        <v>1194</v>
      </c>
      <c r="B39" s="140" t="s">
        <v>1195</v>
      </c>
      <c r="C39" s="140"/>
    </row>
  </sheetData>
  <sheetProtection algorithmName="SHA-512" hashValue="EjRkx9LZ6oUA999xRhENYMOLZLib6EmdrxmQg0DeHZoxLhdHI0szVtF6HKpyJevcujcsaYC+9be3B6Wu3NFm5Q==" saltValue="CkNR1nqUqtC2Wsgi/LapWg==" spinCount="100000" sheet="1" objects="1" scenarios="1" sort="0" autoFilter="0" pivotTables="0"/>
  <mergeCells count="7">
    <mergeCell ref="A34:D34"/>
    <mergeCell ref="A4:N4"/>
    <mergeCell ref="A5:N5"/>
    <mergeCell ref="A7:A8"/>
    <mergeCell ref="B7:B8"/>
    <mergeCell ref="D7:D8"/>
    <mergeCell ref="E7:N7"/>
  </mergeCells>
  <pageMargins left="0.7" right="0.7" top="0.75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39"/>
  <sheetViews>
    <sheetView zoomScale="69" zoomScaleNormal="69" workbookViewId="0">
      <selection activeCell="D20" sqref="D20"/>
    </sheetView>
  </sheetViews>
  <sheetFormatPr defaultRowHeight="15.5" x14ac:dyDescent="0.35"/>
  <cols>
    <col min="1" max="1" width="5.54296875" style="648" customWidth="1"/>
    <col min="2" max="2" width="25.453125" style="648" bestFit="1" customWidth="1"/>
    <col min="3" max="3" width="25.453125" style="648" customWidth="1"/>
    <col min="4" max="4" width="21.54296875" style="648" customWidth="1"/>
    <col min="5" max="13" width="10.453125" style="648" customWidth="1"/>
    <col min="14" max="14" width="11.81640625" style="648" customWidth="1"/>
    <col min="15" max="20" width="10.453125" style="648" customWidth="1"/>
    <col min="21" max="21" width="14.7265625" style="648" customWidth="1"/>
    <col min="22" max="251" width="9.1796875" style="648"/>
    <col min="252" max="252" width="5.54296875" style="648" customWidth="1"/>
    <col min="253" max="254" width="21.54296875" style="648" customWidth="1"/>
    <col min="255" max="272" width="10.453125" style="648" customWidth="1"/>
    <col min="273" max="507" width="9.1796875" style="648"/>
    <col min="508" max="508" width="5.54296875" style="648" customWidth="1"/>
    <col min="509" max="510" width="21.54296875" style="648" customWidth="1"/>
    <col min="511" max="528" width="10.453125" style="648" customWidth="1"/>
    <col min="529" max="763" width="9.1796875" style="648"/>
    <col min="764" max="764" width="5.54296875" style="648" customWidth="1"/>
    <col min="765" max="766" width="21.54296875" style="648" customWidth="1"/>
    <col min="767" max="784" width="10.453125" style="648" customWidth="1"/>
    <col min="785" max="1019" width="9.1796875" style="648"/>
    <col min="1020" max="1020" width="5.54296875" style="648" customWidth="1"/>
    <col min="1021" max="1022" width="21.54296875" style="648" customWidth="1"/>
    <col min="1023" max="1040" width="10.453125" style="648" customWidth="1"/>
    <col min="1041" max="1275" width="9.1796875" style="648"/>
    <col min="1276" max="1276" width="5.54296875" style="648" customWidth="1"/>
    <col min="1277" max="1278" width="21.54296875" style="648" customWidth="1"/>
    <col min="1279" max="1296" width="10.453125" style="648" customWidth="1"/>
    <col min="1297" max="1531" width="9.1796875" style="648"/>
    <col min="1532" max="1532" width="5.54296875" style="648" customWidth="1"/>
    <col min="1533" max="1534" width="21.54296875" style="648" customWidth="1"/>
    <col min="1535" max="1552" width="10.453125" style="648" customWidth="1"/>
    <col min="1553" max="1787" width="9.1796875" style="648"/>
    <col min="1788" max="1788" width="5.54296875" style="648" customWidth="1"/>
    <col min="1789" max="1790" width="21.54296875" style="648" customWidth="1"/>
    <col min="1791" max="1808" width="10.453125" style="648" customWidth="1"/>
    <col min="1809" max="2043" width="9.1796875" style="648"/>
    <col min="2044" max="2044" width="5.54296875" style="648" customWidth="1"/>
    <col min="2045" max="2046" width="21.54296875" style="648" customWidth="1"/>
    <col min="2047" max="2064" width="10.453125" style="648" customWidth="1"/>
    <col min="2065" max="2299" width="9.1796875" style="648"/>
    <col min="2300" max="2300" width="5.54296875" style="648" customWidth="1"/>
    <col min="2301" max="2302" width="21.54296875" style="648" customWidth="1"/>
    <col min="2303" max="2320" width="10.453125" style="648" customWidth="1"/>
    <col min="2321" max="2555" width="9.1796875" style="648"/>
    <col min="2556" max="2556" width="5.54296875" style="648" customWidth="1"/>
    <col min="2557" max="2558" width="21.54296875" style="648" customWidth="1"/>
    <col min="2559" max="2576" width="10.453125" style="648" customWidth="1"/>
    <col min="2577" max="2811" width="9.1796875" style="648"/>
    <col min="2812" max="2812" width="5.54296875" style="648" customWidth="1"/>
    <col min="2813" max="2814" width="21.54296875" style="648" customWidth="1"/>
    <col min="2815" max="2832" width="10.453125" style="648" customWidth="1"/>
    <col min="2833" max="3067" width="9.1796875" style="648"/>
    <col min="3068" max="3068" width="5.54296875" style="648" customWidth="1"/>
    <col min="3069" max="3070" width="21.54296875" style="648" customWidth="1"/>
    <col min="3071" max="3088" width="10.453125" style="648" customWidth="1"/>
    <col min="3089" max="3323" width="9.1796875" style="648"/>
    <col min="3324" max="3324" width="5.54296875" style="648" customWidth="1"/>
    <col min="3325" max="3326" width="21.54296875" style="648" customWidth="1"/>
    <col min="3327" max="3344" width="10.453125" style="648" customWidth="1"/>
    <col min="3345" max="3579" width="9.1796875" style="648"/>
    <col min="3580" max="3580" width="5.54296875" style="648" customWidth="1"/>
    <col min="3581" max="3582" width="21.54296875" style="648" customWidth="1"/>
    <col min="3583" max="3600" width="10.453125" style="648" customWidth="1"/>
    <col min="3601" max="3835" width="9.1796875" style="648"/>
    <col min="3836" max="3836" width="5.54296875" style="648" customWidth="1"/>
    <col min="3837" max="3838" width="21.54296875" style="648" customWidth="1"/>
    <col min="3839" max="3856" width="10.453125" style="648" customWidth="1"/>
    <col min="3857" max="4091" width="9.1796875" style="648"/>
    <col min="4092" max="4092" width="5.54296875" style="648" customWidth="1"/>
    <col min="4093" max="4094" width="21.54296875" style="648" customWidth="1"/>
    <col min="4095" max="4112" width="10.453125" style="648" customWidth="1"/>
    <col min="4113" max="4347" width="9.1796875" style="648"/>
    <col min="4348" max="4348" width="5.54296875" style="648" customWidth="1"/>
    <col min="4349" max="4350" width="21.54296875" style="648" customWidth="1"/>
    <col min="4351" max="4368" width="10.453125" style="648" customWidth="1"/>
    <col min="4369" max="4603" width="9.1796875" style="648"/>
    <col min="4604" max="4604" width="5.54296875" style="648" customWidth="1"/>
    <col min="4605" max="4606" width="21.54296875" style="648" customWidth="1"/>
    <col min="4607" max="4624" width="10.453125" style="648" customWidth="1"/>
    <col min="4625" max="4859" width="9.1796875" style="648"/>
    <col min="4860" max="4860" width="5.54296875" style="648" customWidth="1"/>
    <col min="4861" max="4862" width="21.54296875" style="648" customWidth="1"/>
    <col min="4863" max="4880" width="10.453125" style="648" customWidth="1"/>
    <col min="4881" max="5115" width="9.1796875" style="648"/>
    <col min="5116" max="5116" width="5.54296875" style="648" customWidth="1"/>
    <col min="5117" max="5118" width="21.54296875" style="648" customWidth="1"/>
    <col min="5119" max="5136" width="10.453125" style="648" customWidth="1"/>
    <col min="5137" max="5371" width="9.1796875" style="648"/>
    <col min="5372" max="5372" width="5.54296875" style="648" customWidth="1"/>
    <col min="5373" max="5374" width="21.54296875" style="648" customWidth="1"/>
    <col min="5375" max="5392" width="10.453125" style="648" customWidth="1"/>
    <col min="5393" max="5627" width="9.1796875" style="648"/>
    <col min="5628" max="5628" width="5.54296875" style="648" customWidth="1"/>
    <col min="5629" max="5630" width="21.54296875" style="648" customWidth="1"/>
    <col min="5631" max="5648" width="10.453125" style="648" customWidth="1"/>
    <col min="5649" max="5883" width="9.1796875" style="648"/>
    <col min="5884" max="5884" width="5.54296875" style="648" customWidth="1"/>
    <col min="5885" max="5886" width="21.54296875" style="648" customWidth="1"/>
    <col min="5887" max="5904" width="10.453125" style="648" customWidth="1"/>
    <col min="5905" max="6139" width="9.1796875" style="648"/>
    <col min="6140" max="6140" width="5.54296875" style="648" customWidth="1"/>
    <col min="6141" max="6142" width="21.54296875" style="648" customWidth="1"/>
    <col min="6143" max="6160" width="10.453125" style="648" customWidth="1"/>
    <col min="6161" max="6395" width="9.1796875" style="648"/>
    <col min="6396" max="6396" width="5.54296875" style="648" customWidth="1"/>
    <col min="6397" max="6398" width="21.54296875" style="648" customWidth="1"/>
    <col min="6399" max="6416" width="10.453125" style="648" customWidth="1"/>
    <col min="6417" max="6651" width="9.1796875" style="648"/>
    <col min="6652" max="6652" width="5.54296875" style="648" customWidth="1"/>
    <col min="6653" max="6654" width="21.54296875" style="648" customWidth="1"/>
    <col min="6655" max="6672" width="10.453125" style="648" customWidth="1"/>
    <col min="6673" max="6907" width="9.1796875" style="648"/>
    <col min="6908" max="6908" width="5.54296875" style="648" customWidth="1"/>
    <col min="6909" max="6910" width="21.54296875" style="648" customWidth="1"/>
    <col min="6911" max="6928" width="10.453125" style="648" customWidth="1"/>
    <col min="6929" max="7163" width="9.1796875" style="648"/>
    <col min="7164" max="7164" width="5.54296875" style="648" customWidth="1"/>
    <col min="7165" max="7166" width="21.54296875" style="648" customWidth="1"/>
    <col min="7167" max="7184" width="10.453125" style="648" customWidth="1"/>
    <col min="7185" max="7419" width="9.1796875" style="648"/>
    <col min="7420" max="7420" width="5.54296875" style="648" customWidth="1"/>
    <col min="7421" max="7422" width="21.54296875" style="648" customWidth="1"/>
    <col min="7423" max="7440" width="10.453125" style="648" customWidth="1"/>
    <col min="7441" max="7675" width="9.1796875" style="648"/>
    <col min="7676" max="7676" width="5.54296875" style="648" customWidth="1"/>
    <col min="7677" max="7678" width="21.54296875" style="648" customWidth="1"/>
    <col min="7679" max="7696" width="10.453125" style="648" customWidth="1"/>
    <col min="7697" max="7931" width="9.1796875" style="648"/>
    <col min="7932" max="7932" width="5.54296875" style="648" customWidth="1"/>
    <col min="7933" max="7934" width="21.54296875" style="648" customWidth="1"/>
    <col min="7935" max="7952" width="10.453125" style="648" customWidth="1"/>
    <col min="7953" max="8187" width="9.1796875" style="648"/>
    <col min="8188" max="8188" width="5.54296875" style="648" customWidth="1"/>
    <col min="8189" max="8190" width="21.54296875" style="648" customWidth="1"/>
    <col min="8191" max="8208" width="10.453125" style="648" customWidth="1"/>
    <col min="8209" max="8443" width="9.1796875" style="648"/>
    <col min="8444" max="8444" width="5.54296875" style="648" customWidth="1"/>
    <col min="8445" max="8446" width="21.54296875" style="648" customWidth="1"/>
    <col min="8447" max="8464" width="10.453125" style="648" customWidth="1"/>
    <col min="8465" max="8699" width="9.1796875" style="648"/>
    <col min="8700" max="8700" width="5.54296875" style="648" customWidth="1"/>
    <col min="8701" max="8702" width="21.54296875" style="648" customWidth="1"/>
    <col min="8703" max="8720" width="10.453125" style="648" customWidth="1"/>
    <col min="8721" max="8955" width="9.1796875" style="648"/>
    <col min="8956" max="8956" width="5.54296875" style="648" customWidth="1"/>
    <col min="8957" max="8958" width="21.54296875" style="648" customWidth="1"/>
    <col min="8959" max="8976" width="10.453125" style="648" customWidth="1"/>
    <col min="8977" max="9211" width="9.1796875" style="648"/>
    <col min="9212" max="9212" width="5.54296875" style="648" customWidth="1"/>
    <col min="9213" max="9214" width="21.54296875" style="648" customWidth="1"/>
    <col min="9215" max="9232" width="10.453125" style="648" customWidth="1"/>
    <col min="9233" max="9467" width="9.1796875" style="648"/>
    <col min="9468" max="9468" width="5.54296875" style="648" customWidth="1"/>
    <col min="9469" max="9470" width="21.54296875" style="648" customWidth="1"/>
    <col min="9471" max="9488" width="10.453125" style="648" customWidth="1"/>
    <col min="9489" max="9723" width="9.1796875" style="648"/>
    <col min="9724" max="9724" width="5.54296875" style="648" customWidth="1"/>
    <col min="9725" max="9726" width="21.54296875" style="648" customWidth="1"/>
    <col min="9727" max="9744" width="10.453125" style="648" customWidth="1"/>
    <col min="9745" max="9979" width="9.1796875" style="648"/>
    <col min="9980" max="9980" width="5.54296875" style="648" customWidth="1"/>
    <col min="9981" max="9982" width="21.54296875" style="648" customWidth="1"/>
    <col min="9983" max="10000" width="10.453125" style="648" customWidth="1"/>
    <col min="10001" max="10235" width="9.1796875" style="648"/>
    <col min="10236" max="10236" width="5.54296875" style="648" customWidth="1"/>
    <col min="10237" max="10238" width="21.54296875" style="648" customWidth="1"/>
    <col min="10239" max="10256" width="10.453125" style="648" customWidth="1"/>
    <col min="10257" max="10491" width="9.1796875" style="648"/>
    <col min="10492" max="10492" width="5.54296875" style="648" customWidth="1"/>
    <col min="10493" max="10494" width="21.54296875" style="648" customWidth="1"/>
    <col min="10495" max="10512" width="10.453125" style="648" customWidth="1"/>
    <col min="10513" max="10747" width="9.1796875" style="648"/>
    <col min="10748" max="10748" width="5.54296875" style="648" customWidth="1"/>
    <col min="10749" max="10750" width="21.54296875" style="648" customWidth="1"/>
    <col min="10751" max="10768" width="10.453125" style="648" customWidth="1"/>
    <col min="10769" max="11003" width="9.1796875" style="648"/>
    <col min="11004" max="11004" width="5.54296875" style="648" customWidth="1"/>
    <col min="11005" max="11006" width="21.54296875" style="648" customWidth="1"/>
    <col min="11007" max="11024" width="10.453125" style="648" customWidth="1"/>
    <col min="11025" max="11259" width="9.1796875" style="648"/>
    <col min="11260" max="11260" width="5.54296875" style="648" customWidth="1"/>
    <col min="11261" max="11262" width="21.54296875" style="648" customWidth="1"/>
    <col min="11263" max="11280" width="10.453125" style="648" customWidth="1"/>
    <col min="11281" max="11515" width="9.1796875" style="648"/>
    <col min="11516" max="11516" width="5.54296875" style="648" customWidth="1"/>
    <col min="11517" max="11518" width="21.54296875" style="648" customWidth="1"/>
    <col min="11519" max="11536" width="10.453125" style="648" customWidth="1"/>
    <col min="11537" max="11771" width="9.1796875" style="648"/>
    <col min="11772" max="11772" width="5.54296875" style="648" customWidth="1"/>
    <col min="11773" max="11774" width="21.54296875" style="648" customWidth="1"/>
    <col min="11775" max="11792" width="10.453125" style="648" customWidth="1"/>
    <col min="11793" max="12027" width="9.1796875" style="648"/>
    <col min="12028" max="12028" width="5.54296875" style="648" customWidth="1"/>
    <col min="12029" max="12030" width="21.54296875" style="648" customWidth="1"/>
    <col min="12031" max="12048" width="10.453125" style="648" customWidth="1"/>
    <col min="12049" max="12283" width="9.1796875" style="648"/>
    <col min="12284" max="12284" width="5.54296875" style="648" customWidth="1"/>
    <col min="12285" max="12286" width="21.54296875" style="648" customWidth="1"/>
    <col min="12287" max="12304" width="10.453125" style="648" customWidth="1"/>
    <col min="12305" max="12539" width="9.1796875" style="648"/>
    <col min="12540" max="12540" width="5.54296875" style="648" customWidth="1"/>
    <col min="12541" max="12542" width="21.54296875" style="648" customWidth="1"/>
    <col min="12543" max="12560" width="10.453125" style="648" customWidth="1"/>
    <col min="12561" max="12795" width="9.1796875" style="648"/>
    <col min="12796" max="12796" width="5.54296875" style="648" customWidth="1"/>
    <col min="12797" max="12798" width="21.54296875" style="648" customWidth="1"/>
    <col min="12799" max="12816" width="10.453125" style="648" customWidth="1"/>
    <col min="12817" max="13051" width="9.1796875" style="648"/>
    <col min="13052" max="13052" width="5.54296875" style="648" customWidth="1"/>
    <col min="13053" max="13054" width="21.54296875" style="648" customWidth="1"/>
    <col min="13055" max="13072" width="10.453125" style="648" customWidth="1"/>
    <col min="13073" max="13307" width="9.1796875" style="648"/>
    <col min="13308" max="13308" width="5.54296875" style="648" customWidth="1"/>
    <col min="13309" max="13310" width="21.54296875" style="648" customWidth="1"/>
    <col min="13311" max="13328" width="10.453125" style="648" customWidth="1"/>
    <col min="13329" max="13563" width="9.1796875" style="648"/>
    <col min="13564" max="13564" width="5.54296875" style="648" customWidth="1"/>
    <col min="13565" max="13566" width="21.54296875" style="648" customWidth="1"/>
    <col min="13567" max="13584" width="10.453125" style="648" customWidth="1"/>
    <col min="13585" max="13819" width="9.1796875" style="648"/>
    <col min="13820" max="13820" width="5.54296875" style="648" customWidth="1"/>
    <col min="13821" max="13822" width="21.54296875" style="648" customWidth="1"/>
    <col min="13823" max="13840" width="10.453125" style="648" customWidth="1"/>
    <col min="13841" max="14075" width="9.1796875" style="648"/>
    <col min="14076" max="14076" width="5.54296875" style="648" customWidth="1"/>
    <col min="14077" max="14078" width="21.54296875" style="648" customWidth="1"/>
    <col min="14079" max="14096" width="10.453125" style="648" customWidth="1"/>
    <col min="14097" max="14331" width="9.1796875" style="648"/>
    <col min="14332" max="14332" width="5.54296875" style="648" customWidth="1"/>
    <col min="14333" max="14334" width="21.54296875" style="648" customWidth="1"/>
    <col min="14335" max="14352" width="10.453125" style="648" customWidth="1"/>
    <col min="14353" max="14587" width="9.1796875" style="648"/>
    <col min="14588" max="14588" width="5.54296875" style="648" customWidth="1"/>
    <col min="14589" max="14590" width="21.54296875" style="648" customWidth="1"/>
    <col min="14591" max="14608" width="10.453125" style="648" customWidth="1"/>
    <col min="14609" max="14843" width="9.1796875" style="648"/>
    <col min="14844" max="14844" width="5.54296875" style="648" customWidth="1"/>
    <col min="14845" max="14846" width="21.54296875" style="648" customWidth="1"/>
    <col min="14847" max="14864" width="10.453125" style="648" customWidth="1"/>
    <col min="14865" max="15099" width="9.1796875" style="648"/>
    <col min="15100" max="15100" width="5.54296875" style="648" customWidth="1"/>
    <col min="15101" max="15102" width="21.54296875" style="648" customWidth="1"/>
    <col min="15103" max="15120" width="10.453125" style="648" customWidth="1"/>
    <col min="15121" max="15355" width="9.1796875" style="648"/>
    <col min="15356" max="15356" width="5.54296875" style="648" customWidth="1"/>
    <col min="15357" max="15358" width="21.54296875" style="648" customWidth="1"/>
    <col min="15359" max="15376" width="10.453125" style="648" customWidth="1"/>
    <col min="15377" max="15611" width="9.1796875" style="648"/>
    <col min="15612" max="15612" width="5.54296875" style="648" customWidth="1"/>
    <col min="15613" max="15614" width="21.54296875" style="648" customWidth="1"/>
    <col min="15615" max="15632" width="10.453125" style="648" customWidth="1"/>
    <col min="15633" max="15867" width="9.1796875" style="648"/>
    <col min="15868" max="15868" width="5.54296875" style="648" customWidth="1"/>
    <col min="15869" max="15870" width="21.54296875" style="648" customWidth="1"/>
    <col min="15871" max="15888" width="10.453125" style="648" customWidth="1"/>
    <col min="15889" max="16123" width="9.1796875" style="648"/>
    <col min="16124" max="16124" width="5.54296875" style="648" customWidth="1"/>
    <col min="16125" max="16126" width="21.54296875" style="648" customWidth="1"/>
    <col min="16127" max="16144" width="10.453125" style="648" customWidth="1"/>
    <col min="16145" max="16384" width="9.1796875" style="648"/>
  </cols>
  <sheetData>
    <row r="1" spans="1:24" x14ac:dyDescent="0.35">
      <c r="A1" s="679" t="s">
        <v>1196</v>
      </c>
    </row>
    <row r="3" spans="1:24" s="650" customFormat="1" ht="16.5" x14ac:dyDescent="0.35">
      <c r="A3" s="1706" t="s">
        <v>1197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</row>
    <row r="4" spans="1:24" s="650" customFormat="1" ht="16.5" x14ac:dyDescent="0.35">
      <c r="A4" s="1706" t="s">
        <v>561</v>
      </c>
      <c r="B4" s="1706"/>
      <c r="C4" s="1706"/>
      <c r="D4" s="1706"/>
      <c r="E4" s="1706"/>
      <c r="F4" s="1706"/>
      <c r="G4" s="1706"/>
      <c r="H4" s="1706"/>
      <c r="I4" s="1706"/>
      <c r="J4" s="1706"/>
      <c r="K4" s="1706"/>
      <c r="L4" s="1706"/>
      <c r="M4" s="1706"/>
      <c r="N4" s="1706"/>
      <c r="O4" s="1706"/>
      <c r="P4" s="1706"/>
      <c r="Q4" s="1706"/>
      <c r="R4" s="1706"/>
      <c r="S4" s="1706"/>
      <c r="T4" s="1706"/>
    </row>
    <row r="5" spans="1:24" s="650" customFormat="1" ht="16.5" x14ac:dyDescent="0.35">
      <c r="A5" s="651"/>
      <c r="B5" s="651"/>
      <c r="C5" s="651"/>
      <c r="D5" s="651"/>
      <c r="E5" s="651"/>
      <c r="F5" s="651"/>
      <c r="G5" s="651"/>
      <c r="H5" s="651"/>
      <c r="I5" s="28" t="str">
        <f>'[3]1'!E6</f>
        <v>TAHUN</v>
      </c>
      <c r="J5" s="7">
        <v>2024</v>
      </c>
      <c r="K5" s="651"/>
      <c r="L5" s="651"/>
      <c r="M5" s="651"/>
      <c r="N5" s="649"/>
      <c r="O5" s="649"/>
      <c r="P5" s="649"/>
      <c r="Q5" s="649"/>
      <c r="R5" s="649"/>
      <c r="S5" s="649"/>
      <c r="T5" s="649"/>
    </row>
    <row r="6" spans="1:24" ht="16" thickBot="1" x14ac:dyDescent="0.4">
      <c r="A6" s="680"/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</row>
    <row r="7" spans="1:24" x14ac:dyDescent="0.35">
      <c r="A7" s="1707" t="s">
        <v>5</v>
      </c>
      <c r="B7" s="1707" t="s">
        <v>6</v>
      </c>
      <c r="C7" s="1551"/>
      <c r="D7" s="1707" t="s">
        <v>61</v>
      </c>
      <c r="E7" s="1709" t="s">
        <v>1198</v>
      </c>
      <c r="F7" s="1710"/>
      <c r="G7" s="1710"/>
      <c r="H7" s="1710"/>
      <c r="I7" s="1710"/>
      <c r="J7" s="681"/>
      <c r="K7" s="681"/>
      <c r="L7" s="1711" t="s">
        <v>1199</v>
      </c>
      <c r="M7" s="1712"/>
      <c r="N7" s="1712"/>
      <c r="O7" s="1712"/>
      <c r="P7" s="1712"/>
      <c r="Q7" s="1712"/>
      <c r="R7" s="1712"/>
      <c r="S7" s="1712"/>
      <c r="T7" s="1713"/>
    </row>
    <row r="8" spans="1:24" ht="43.5" customHeight="1" x14ac:dyDescent="0.35">
      <c r="A8" s="1698"/>
      <c r="B8" s="1698"/>
      <c r="C8" s="1548" t="s">
        <v>1615</v>
      </c>
      <c r="D8" s="1698"/>
      <c r="E8" s="1714" t="s">
        <v>8</v>
      </c>
      <c r="F8" s="1715" t="s">
        <v>1200</v>
      </c>
      <c r="G8" s="1716"/>
      <c r="H8" s="1715" t="s">
        <v>1201</v>
      </c>
      <c r="I8" s="1716"/>
      <c r="J8" s="1717" t="s">
        <v>1202</v>
      </c>
      <c r="K8" s="1718"/>
      <c r="L8" s="1714" t="s">
        <v>8</v>
      </c>
      <c r="M8" s="1715" t="s">
        <v>1203</v>
      </c>
      <c r="N8" s="1716"/>
      <c r="O8" s="1715" t="s">
        <v>1204</v>
      </c>
      <c r="P8" s="1716"/>
      <c r="Q8" s="1715" t="s">
        <v>1205</v>
      </c>
      <c r="R8" s="1716"/>
      <c r="S8" s="1715" t="s">
        <v>1206</v>
      </c>
      <c r="T8" s="1716"/>
    </row>
    <row r="9" spans="1:24" x14ac:dyDescent="0.35">
      <c r="A9" s="1708"/>
      <c r="B9" s="1708"/>
      <c r="C9" s="654"/>
      <c r="D9" s="1708"/>
      <c r="E9" s="1708"/>
      <c r="F9" s="682" t="s">
        <v>8</v>
      </c>
      <c r="G9" s="682" t="s">
        <v>65</v>
      </c>
      <c r="H9" s="682" t="s">
        <v>8</v>
      </c>
      <c r="I9" s="682" t="s">
        <v>65</v>
      </c>
      <c r="J9" s="682" t="s">
        <v>8</v>
      </c>
      <c r="K9" s="682" t="s">
        <v>65</v>
      </c>
      <c r="L9" s="1708"/>
      <c r="M9" s="682" t="s">
        <v>8</v>
      </c>
      <c r="N9" s="682" t="s">
        <v>65</v>
      </c>
      <c r="O9" s="682" t="s">
        <v>8</v>
      </c>
      <c r="P9" s="682" t="s">
        <v>65</v>
      </c>
      <c r="Q9" s="682" t="s">
        <v>8</v>
      </c>
      <c r="R9" s="682" t="s">
        <v>65</v>
      </c>
      <c r="S9" s="682" t="s">
        <v>8</v>
      </c>
      <c r="T9" s="682" t="s">
        <v>65</v>
      </c>
    </row>
    <row r="10" spans="1:24" x14ac:dyDescent="0.35">
      <c r="A10" s="656">
        <v>1</v>
      </c>
      <c r="B10" s="656">
        <v>2</v>
      </c>
      <c r="C10" s="683"/>
      <c r="D10" s="683">
        <v>3</v>
      </c>
      <c r="E10" s="683">
        <v>4</v>
      </c>
      <c r="F10" s="683">
        <v>5</v>
      </c>
      <c r="G10" s="683">
        <v>6</v>
      </c>
      <c r="H10" s="656">
        <v>7</v>
      </c>
      <c r="I10" s="683">
        <v>8</v>
      </c>
      <c r="J10" s="683">
        <v>9</v>
      </c>
      <c r="K10" s="683">
        <v>10</v>
      </c>
      <c r="L10" s="683">
        <v>11</v>
      </c>
      <c r="M10" s="683">
        <v>12</v>
      </c>
      <c r="N10" s="683">
        <v>13</v>
      </c>
      <c r="O10" s="683">
        <v>14</v>
      </c>
      <c r="P10" s="683">
        <v>15</v>
      </c>
      <c r="Q10" s="683">
        <v>16</v>
      </c>
      <c r="R10" s="683">
        <v>17</v>
      </c>
      <c r="S10" s="683">
        <v>18</v>
      </c>
      <c r="T10" s="683">
        <v>19</v>
      </c>
      <c r="U10" s="631"/>
      <c r="V10" s="631"/>
      <c r="W10" s="631"/>
      <c r="X10" s="631"/>
    </row>
    <row r="11" spans="1:24" ht="28.5" customHeight="1" x14ac:dyDescent="0.35">
      <c r="A11" s="33">
        <v>1</v>
      </c>
      <c r="B11" s="1193" t="s">
        <v>1588</v>
      </c>
      <c r="C11" s="1570" t="s">
        <v>1596</v>
      </c>
      <c r="D11" s="1164" t="s">
        <v>769</v>
      </c>
      <c r="E11" s="1167">
        <v>90</v>
      </c>
      <c r="F11" s="1180">
        <v>76</v>
      </c>
      <c r="G11" s="1181">
        <f>F11/E11*100</f>
        <v>84.444444444444443</v>
      </c>
      <c r="H11" s="1183">
        <v>74</v>
      </c>
      <c r="I11" s="1181">
        <f>H11/E11*100</f>
        <v>82.222222222222214</v>
      </c>
      <c r="J11" s="1184">
        <v>72</v>
      </c>
      <c r="K11" s="1184">
        <f>J11/E11*100</f>
        <v>80</v>
      </c>
      <c r="L11" s="1186">
        <v>85</v>
      </c>
      <c r="M11" s="1188">
        <v>70</v>
      </c>
      <c r="N11" s="1184">
        <f t="shared" ref="N11:N31" si="0">M11/L11*100</f>
        <v>82.35294117647058</v>
      </c>
      <c r="O11" s="1188">
        <v>70</v>
      </c>
      <c r="P11" s="1191">
        <f t="shared" ref="P11:P31" si="1">O11/L11*100</f>
        <v>82.35294117647058</v>
      </c>
      <c r="Q11" s="1188">
        <v>70</v>
      </c>
      <c r="R11" s="1191">
        <f>Q11/L11*100</f>
        <v>82.35294117647058</v>
      </c>
      <c r="S11" s="1188">
        <v>70</v>
      </c>
      <c r="T11" s="1192">
        <f t="shared" ref="T11:T31" si="2">S11/L11*100</f>
        <v>82.35294117647058</v>
      </c>
      <c r="U11" s="634"/>
      <c r="V11" s="635"/>
      <c r="W11" s="636"/>
      <c r="X11" s="631"/>
    </row>
    <row r="12" spans="1:24" ht="20.149999999999999" customHeight="1" x14ac:dyDescent="0.35">
      <c r="A12" s="16">
        <v>2</v>
      </c>
      <c r="B12" s="1193" t="s">
        <v>767</v>
      </c>
      <c r="C12" s="1571" t="s">
        <v>1597</v>
      </c>
      <c r="D12" s="1165" t="s">
        <v>767</v>
      </c>
      <c r="E12" s="1174">
        <v>32</v>
      </c>
      <c r="F12" s="685">
        <v>30</v>
      </c>
      <c r="G12" s="1168">
        <f t="shared" ref="G12:G35" si="3">F12/E12*100</f>
        <v>93.75</v>
      </c>
      <c r="H12" s="1169">
        <v>28</v>
      </c>
      <c r="I12" s="1168">
        <f t="shared" ref="I12:I31" si="4">H12/E12*100</f>
        <v>87.5</v>
      </c>
      <c r="J12" s="1170">
        <v>26</v>
      </c>
      <c r="K12" s="1170">
        <f t="shared" ref="K12:K31" si="5">J12/E12*100</f>
        <v>81.25</v>
      </c>
      <c r="L12" s="1171">
        <v>35</v>
      </c>
      <c r="M12" s="1189">
        <v>31</v>
      </c>
      <c r="N12" s="1170">
        <f t="shared" si="0"/>
        <v>88.571428571428569</v>
      </c>
      <c r="O12" s="1189">
        <v>31</v>
      </c>
      <c r="P12" s="1172">
        <f t="shared" si="1"/>
        <v>88.571428571428569</v>
      </c>
      <c r="Q12" s="1189">
        <v>31</v>
      </c>
      <c r="R12" s="1172">
        <f t="shared" ref="R12:R31" si="6">Q12/L12*100</f>
        <v>88.571428571428569</v>
      </c>
      <c r="S12" s="1189">
        <v>31</v>
      </c>
      <c r="T12" s="1173">
        <f t="shared" si="2"/>
        <v>88.571428571428569</v>
      </c>
      <c r="U12" s="634"/>
      <c r="V12" s="635"/>
      <c r="W12" s="636"/>
      <c r="X12" s="631"/>
    </row>
    <row r="13" spans="1:24" ht="20.149999999999999" customHeight="1" x14ac:dyDescent="0.35">
      <c r="A13" s="16">
        <v>3</v>
      </c>
      <c r="B13" s="1193" t="s">
        <v>770</v>
      </c>
      <c r="C13" s="1571" t="s">
        <v>1599</v>
      </c>
      <c r="D13" s="1165" t="s">
        <v>770</v>
      </c>
      <c r="E13" s="1174">
        <v>76</v>
      </c>
      <c r="F13" s="685">
        <v>68</v>
      </c>
      <c r="G13" s="1168">
        <f t="shared" si="3"/>
        <v>89.473684210526315</v>
      </c>
      <c r="H13" s="1169">
        <v>62</v>
      </c>
      <c r="I13" s="1168">
        <f t="shared" si="4"/>
        <v>81.578947368421055</v>
      </c>
      <c r="J13" s="1170">
        <v>60</v>
      </c>
      <c r="K13" s="1170">
        <f t="shared" si="5"/>
        <v>78.94736842105263</v>
      </c>
      <c r="L13" s="1171">
        <v>68</v>
      </c>
      <c r="M13" s="1189">
        <v>57</v>
      </c>
      <c r="N13" s="1170">
        <f t="shared" si="0"/>
        <v>83.82352941176471</v>
      </c>
      <c r="O13" s="1189">
        <v>57</v>
      </c>
      <c r="P13" s="1172">
        <f t="shared" si="1"/>
        <v>83.82352941176471</v>
      </c>
      <c r="Q13" s="1189">
        <v>57</v>
      </c>
      <c r="R13" s="1172">
        <f t="shared" si="6"/>
        <v>83.82352941176471</v>
      </c>
      <c r="S13" s="1189">
        <v>57</v>
      </c>
      <c r="T13" s="1173">
        <f t="shared" si="2"/>
        <v>83.82352941176471</v>
      </c>
      <c r="U13" s="634"/>
      <c r="V13" s="635"/>
      <c r="W13" s="636"/>
      <c r="X13" s="631"/>
    </row>
    <row r="14" spans="1:24" ht="20.149999999999999" customHeight="1" x14ac:dyDescent="0.35">
      <c r="A14" s="16">
        <v>4</v>
      </c>
      <c r="B14" s="1193" t="s">
        <v>771</v>
      </c>
      <c r="C14" s="1571" t="s">
        <v>1601</v>
      </c>
      <c r="D14" s="1165" t="s">
        <v>771</v>
      </c>
      <c r="E14" s="1174">
        <v>46</v>
      </c>
      <c r="F14" s="685">
        <v>42</v>
      </c>
      <c r="G14" s="1168">
        <f t="shared" si="3"/>
        <v>91.304347826086953</v>
      </c>
      <c r="H14" s="1169">
        <v>40</v>
      </c>
      <c r="I14" s="1168">
        <f t="shared" si="4"/>
        <v>86.956521739130437</v>
      </c>
      <c r="J14" s="1170">
        <v>38</v>
      </c>
      <c r="K14" s="1170">
        <f t="shared" si="5"/>
        <v>82.608695652173907</v>
      </c>
      <c r="L14" s="1171">
        <v>42</v>
      </c>
      <c r="M14" s="1189">
        <v>38</v>
      </c>
      <c r="N14" s="1170">
        <f t="shared" si="0"/>
        <v>90.476190476190482</v>
      </c>
      <c r="O14" s="1189">
        <v>38</v>
      </c>
      <c r="P14" s="1172">
        <f t="shared" si="1"/>
        <v>90.476190476190482</v>
      </c>
      <c r="Q14" s="1189">
        <v>38</v>
      </c>
      <c r="R14" s="1172">
        <f t="shared" si="6"/>
        <v>90.476190476190482</v>
      </c>
      <c r="S14" s="1189">
        <v>38</v>
      </c>
      <c r="T14" s="1173">
        <f t="shared" si="2"/>
        <v>90.476190476190482</v>
      </c>
      <c r="U14" s="634"/>
      <c r="V14" s="635"/>
      <c r="W14" s="636"/>
      <c r="X14" s="631"/>
    </row>
    <row r="15" spans="1:24" ht="20.149999999999999" customHeight="1" x14ac:dyDescent="0.35">
      <c r="A15" s="16">
        <v>5</v>
      </c>
      <c r="B15" s="1193" t="s">
        <v>772</v>
      </c>
      <c r="C15" s="1571" t="s">
        <v>1598</v>
      </c>
      <c r="D15" s="1165" t="s">
        <v>772</v>
      </c>
      <c r="E15" s="1174">
        <v>87.999999999999986</v>
      </c>
      <c r="F15" s="685">
        <v>75</v>
      </c>
      <c r="G15" s="1168">
        <f t="shared" si="3"/>
        <v>85.227272727272734</v>
      </c>
      <c r="H15" s="1169">
        <v>72</v>
      </c>
      <c r="I15" s="1168">
        <f t="shared" si="4"/>
        <v>81.818181818181841</v>
      </c>
      <c r="J15" s="1170">
        <v>70</v>
      </c>
      <c r="K15" s="1170">
        <f t="shared" si="5"/>
        <v>79.545454545454561</v>
      </c>
      <c r="L15" s="1171">
        <v>86</v>
      </c>
      <c r="M15" s="1189">
        <v>69</v>
      </c>
      <c r="N15" s="1170">
        <f t="shared" si="0"/>
        <v>80.232558139534888</v>
      </c>
      <c r="O15" s="1189">
        <v>68</v>
      </c>
      <c r="P15" s="1172">
        <f t="shared" si="1"/>
        <v>79.069767441860463</v>
      </c>
      <c r="Q15" s="1189">
        <v>68</v>
      </c>
      <c r="R15" s="1172">
        <f t="shared" si="6"/>
        <v>79.069767441860463</v>
      </c>
      <c r="S15" s="1189">
        <v>68</v>
      </c>
      <c r="T15" s="1173">
        <f t="shared" si="2"/>
        <v>79.069767441860463</v>
      </c>
      <c r="U15" s="634"/>
      <c r="V15" s="635"/>
      <c r="W15" s="636"/>
      <c r="X15" s="631"/>
    </row>
    <row r="16" spans="1:24" ht="20.149999999999999" customHeight="1" x14ac:dyDescent="0.35">
      <c r="A16" s="16">
        <v>6</v>
      </c>
      <c r="B16" s="1193" t="s">
        <v>1589</v>
      </c>
      <c r="C16" s="1571" t="s">
        <v>1600</v>
      </c>
      <c r="D16" s="1165" t="s">
        <v>773</v>
      </c>
      <c r="E16" s="1174">
        <v>43</v>
      </c>
      <c r="F16" s="685">
        <v>38</v>
      </c>
      <c r="G16" s="1168">
        <f t="shared" si="3"/>
        <v>88.372093023255815</v>
      </c>
      <c r="H16" s="1169">
        <v>36</v>
      </c>
      <c r="I16" s="1168">
        <f t="shared" si="4"/>
        <v>83.720930232558146</v>
      </c>
      <c r="J16" s="1170">
        <v>35</v>
      </c>
      <c r="K16" s="1170">
        <f t="shared" si="5"/>
        <v>81.395348837209298</v>
      </c>
      <c r="L16" s="1171">
        <v>40</v>
      </c>
      <c r="M16" s="1189">
        <v>35</v>
      </c>
      <c r="N16" s="1170">
        <f t="shared" si="0"/>
        <v>87.5</v>
      </c>
      <c r="O16" s="1189">
        <v>35</v>
      </c>
      <c r="P16" s="1172">
        <f t="shared" si="1"/>
        <v>87.5</v>
      </c>
      <c r="Q16" s="1189">
        <v>35</v>
      </c>
      <c r="R16" s="1172">
        <f t="shared" si="6"/>
        <v>87.5</v>
      </c>
      <c r="S16" s="1189">
        <v>35</v>
      </c>
      <c r="T16" s="1173">
        <f t="shared" si="2"/>
        <v>87.5</v>
      </c>
      <c r="U16" s="634"/>
      <c r="V16" s="635"/>
      <c r="W16" s="636"/>
      <c r="X16" s="631"/>
    </row>
    <row r="17" spans="1:24" ht="20.149999999999999" customHeight="1" x14ac:dyDescent="0.35">
      <c r="A17" s="16">
        <v>7</v>
      </c>
      <c r="B17" s="1165" t="s">
        <v>777</v>
      </c>
      <c r="C17" s="1571" t="s">
        <v>1602</v>
      </c>
      <c r="D17" s="1165" t="s">
        <v>777</v>
      </c>
      <c r="E17" s="1174">
        <v>211.99999999999997</v>
      </c>
      <c r="F17" s="685">
        <v>204</v>
      </c>
      <c r="G17" s="1168">
        <f t="shared" si="3"/>
        <v>96.226415094339629</v>
      </c>
      <c r="H17" s="1169">
        <v>186</v>
      </c>
      <c r="I17" s="1168">
        <f t="shared" si="4"/>
        <v>87.735849056603783</v>
      </c>
      <c r="J17" s="1170">
        <v>174</v>
      </c>
      <c r="K17" s="1170">
        <f t="shared" si="5"/>
        <v>82.075471698113219</v>
      </c>
      <c r="L17" s="1171">
        <v>196</v>
      </c>
      <c r="M17" s="1189">
        <v>169</v>
      </c>
      <c r="N17" s="1170">
        <f t="shared" si="0"/>
        <v>86.224489795918373</v>
      </c>
      <c r="O17" s="1189">
        <v>169</v>
      </c>
      <c r="P17" s="1172">
        <f t="shared" si="1"/>
        <v>86.224489795918373</v>
      </c>
      <c r="Q17" s="1189">
        <v>169</v>
      </c>
      <c r="R17" s="1172">
        <f t="shared" si="6"/>
        <v>86.224489795918373</v>
      </c>
      <c r="S17" s="1189">
        <v>169</v>
      </c>
      <c r="T17" s="1173">
        <f t="shared" si="2"/>
        <v>86.224489795918373</v>
      </c>
      <c r="U17" s="634"/>
      <c r="V17" s="635"/>
      <c r="W17" s="636"/>
      <c r="X17" s="631"/>
    </row>
    <row r="18" spans="1:24" ht="20.149999999999999" customHeight="1" x14ac:dyDescent="0.35">
      <c r="A18" s="16">
        <v>8</v>
      </c>
      <c r="B18" s="1193" t="s">
        <v>774</v>
      </c>
      <c r="C18" s="1571" t="s">
        <v>1603</v>
      </c>
      <c r="D18" s="1165" t="s">
        <v>775</v>
      </c>
      <c r="E18" s="1174">
        <v>45</v>
      </c>
      <c r="F18" s="685">
        <v>38</v>
      </c>
      <c r="G18" s="1168">
        <f t="shared" si="3"/>
        <v>84.444444444444443</v>
      </c>
      <c r="H18" s="1169">
        <v>38</v>
      </c>
      <c r="I18" s="1168">
        <f t="shared" si="4"/>
        <v>84.444444444444443</v>
      </c>
      <c r="J18" s="1170">
        <v>38</v>
      </c>
      <c r="K18" s="1170">
        <f t="shared" si="5"/>
        <v>84.444444444444443</v>
      </c>
      <c r="L18" s="1171">
        <v>43</v>
      </c>
      <c r="M18" s="1189">
        <v>40</v>
      </c>
      <c r="N18" s="1170">
        <f t="shared" si="0"/>
        <v>93.023255813953483</v>
      </c>
      <c r="O18" s="1189">
        <v>40</v>
      </c>
      <c r="P18" s="1172">
        <f t="shared" si="1"/>
        <v>93.023255813953483</v>
      </c>
      <c r="Q18" s="1189">
        <v>40</v>
      </c>
      <c r="R18" s="1172">
        <f t="shared" si="6"/>
        <v>93.023255813953483</v>
      </c>
      <c r="S18" s="1189">
        <v>40</v>
      </c>
      <c r="T18" s="1173">
        <f t="shared" si="2"/>
        <v>93.023255813953483</v>
      </c>
      <c r="U18" s="634"/>
      <c r="V18" s="635"/>
      <c r="W18" s="636"/>
      <c r="X18" s="631"/>
    </row>
    <row r="19" spans="1:24" ht="20.149999999999999" customHeight="1" x14ac:dyDescent="0.35">
      <c r="A19" s="16">
        <v>9</v>
      </c>
      <c r="B19" s="1193" t="s">
        <v>782</v>
      </c>
      <c r="C19" s="1571" t="s">
        <v>1609</v>
      </c>
      <c r="D19" s="1165" t="s">
        <v>782</v>
      </c>
      <c r="E19" s="1174">
        <v>30</v>
      </c>
      <c r="F19" s="685">
        <v>23</v>
      </c>
      <c r="G19" s="1168">
        <f t="shared" si="3"/>
        <v>76.666666666666671</v>
      </c>
      <c r="H19" s="1169">
        <v>23</v>
      </c>
      <c r="I19" s="1168">
        <f t="shared" si="4"/>
        <v>76.666666666666671</v>
      </c>
      <c r="J19" s="1170">
        <v>23</v>
      </c>
      <c r="K19" s="1170">
        <f t="shared" si="5"/>
        <v>76.666666666666671</v>
      </c>
      <c r="L19" s="1171">
        <v>28</v>
      </c>
      <c r="M19" s="1189">
        <v>23</v>
      </c>
      <c r="N19" s="1170">
        <f t="shared" si="0"/>
        <v>82.142857142857139</v>
      </c>
      <c r="O19" s="1189">
        <v>23</v>
      </c>
      <c r="P19" s="1172">
        <f t="shared" si="1"/>
        <v>82.142857142857139</v>
      </c>
      <c r="Q19" s="1189">
        <v>23</v>
      </c>
      <c r="R19" s="1172">
        <f t="shared" si="6"/>
        <v>82.142857142857139</v>
      </c>
      <c r="S19" s="1189">
        <v>23</v>
      </c>
      <c r="T19" s="1173">
        <f t="shared" si="2"/>
        <v>82.142857142857139</v>
      </c>
      <c r="U19" s="634"/>
      <c r="V19" s="635"/>
      <c r="W19" s="636"/>
      <c r="X19" s="631"/>
    </row>
    <row r="20" spans="1:24" ht="20.149999999999999" customHeight="1" x14ac:dyDescent="0.35">
      <c r="A20" s="16">
        <v>10</v>
      </c>
      <c r="B20" s="1193" t="s">
        <v>781</v>
      </c>
      <c r="C20" s="1571" t="s">
        <v>1607</v>
      </c>
      <c r="D20" s="1165" t="s">
        <v>781</v>
      </c>
      <c r="E20" s="1174">
        <v>90</v>
      </c>
      <c r="F20" s="685">
        <v>85</v>
      </c>
      <c r="G20" s="1168">
        <f t="shared" si="3"/>
        <v>94.444444444444443</v>
      </c>
      <c r="H20" s="1169">
        <v>80</v>
      </c>
      <c r="I20" s="1168">
        <f t="shared" si="4"/>
        <v>88.888888888888886</v>
      </c>
      <c r="J20" s="1170">
        <v>75</v>
      </c>
      <c r="K20" s="1170">
        <f t="shared" si="5"/>
        <v>83.333333333333343</v>
      </c>
      <c r="L20" s="1171">
        <v>85</v>
      </c>
      <c r="M20" s="1189">
        <v>70</v>
      </c>
      <c r="N20" s="1170">
        <f t="shared" si="0"/>
        <v>82.35294117647058</v>
      </c>
      <c r="O20" s="1189">
        <v>68</v>
      </c>
      <c r="P20" s="1172">
        <f t="shared" si="1"/>
        <v>80</v>
      </c>
      <c r="Q20" s="1189">
        <v>68</v>
      </c>
      <c r="R20" s="1172">
        <f t="shared" si="6"/>
        <v>80</v>
      </c>
      <c r="S20" s="1189">
        <v>68</v>
      </c>
      <c r="T20" s="1173">
        <f t="shared" si="2"/>
        <v>80</v>
      </c>
      <c r="U20" s="634"/>
      <c r="V20" s="635"/>
      <c r="W20" s="636"/>
      <c r="X20" s="631"/>
    </row>
    <row r="21" spans="1:24" ht="20.149999999999999" customHeight="1" x14ac:dyDescent="0.35">
      <c r="A21" s="16">
        <v>11</v>
      </c>
      <c r="B21" s="1193" t="s">
        <v>784</v>
      </c>
      <c r="C21" s="1571" t="s">
        <v>1608</v>
      </c>
      <c r="D21" s="1165" t="s">
        <v>784</v>
      </c>
      <c r="E21" s="1174">
        <v>94</v>
      </c>
      <c r="F21" s="685">
        <v>85</v>
      </c>
      <c r="G21" s="1168">
        <f t="shared" si="3"/>
        <v>90.425531914893625</v>
      </c>
      <c r="H21" s="1169">
        <v>80</v>
      </c>
      <c r="I21" s="1168">
        <f t="shared" si="4"/>
        <v>85.106382978723403</v>
      </c>
      <c r="J21" s="1170">
        <v>78</v>
      </c>
      <c r="K21" s="1170">
        <f t="shared" si="5"/>
        <v>82.978723404255319</v>
      </c>
      <c r="L21" s="1171">
        <v>90</v>
      </c>
      <c r="M21" s="1189">
        <v>78</v>
      </c>
      <c r="N21" s="1170">
        <f t="shared" si="0"/>
        <v>86.666666666666671</v>
      </c>
      <c r="O21" s="1189">
        <v>77</v>
      </c>
      <c r="P21" s="1172">
        <f t="shared" si="1"/>
        <v>85.555555555555557</v>
      </c>
      <c r="Q21" s="1189">
        <v>77</v>
      </c>
      <c r="R21" s="1172">
        <f t="shared" si="6"/>
        <v>85.555555555555557</v>
      </c>
      <c r="S21" s="1189">
        <v>77</v>
      </c>
      <c r="T21" s="1173">
        <f t="shared" si="2"/>
        <v>85.555555555555557</v>
      </c>
      <c r="U21" s="634"/>
      <c r="V21" s="635"/>
      <c r="W21" s="636"/>
      <c r="X21" s="631"/>
    </row>
    <row r="22" spans="1:24" ht="20.149999999999999" customHeight="1" x14ac:dyDescent="0.35">
      <c r="A22" s="16">
        <v>12</v>
      </c>
      <c r="B22" s="1193" t="s">
        <v>785</v>
      </c>
      <c r="C22" s="1571" t="s">
        <v>1612</v>
      </c>
      <c r="D22" s="1165" t="s">
        <v>785</v>
      </c>
      <c r="E22" s="1174">
        <v>85</v>
      </c>
      <c r="F22" s="685">
        <v>78</v>
      </c>
      <c r="G22" s="1168">
        <f t="shared" si="3"/>
        <v>91.764705882352942</v>
      </c>
      <c r="H22" s="1169">
        <v>74</v>
      </c>
      <c r="I22" s="1168">
        <f t="shared" si="4"/>
        <v>87.058823529411768</v>
      </c>
      <c r="J22" s="1170">
        <v>72</v>
      </c>
      <c r="K22" s="1170">
        <f t="shared" si="5"/>
        <v>84.705882352941174</v>
      </c>
      <c r="L22" s="1171">
        <v>80</v>
      </c>
      <c r="M22" s="1189">
        <v>70</v>
      </c>
      <c r="N22" s="1170">
        <f t="shared" si="0"/>
        <v>87.5</v>
      </c>
      <c r="O22" s="1189">
        <v>70</v>
      </c>
      <c r="P22" s="1172">
        <f t="shared" si="1"/>
        <v>87.5</v>
      </c>
      <c r="Q22" s="1189">
        <v>70</v>
      </c>
      <c r="R22" s="1172">
        <f t="shared" si="6"/>
        <v>87.5</v>
      </c>
      <c r="S22" s="1189">
        <v>70</v>
      </c>
      <c r="T22" s="1173">
        <f t="shared" si="2"/>
        <v>87.5</v>
      </c>
      <c r="U22" s="634"/>
      <c r="V22" s="635"/>
      <c r="W22" s="636"/>
      <c r="X22" s="631"/>
    </row>
    <row r="23" spans="1:24" ht="20.149999999999999" customHeight="1" x14ac:dyDescent="0.35">
      <c r="A23" s="16">
        <v>13</v>
      </c>
      <c r="B23" s="1193" t="s">
        <v>792</v>
      </c>
      <c r="C23" s="1571" t="s">
        <v>1613</v>
      </c>
      <c r="D23" s="1165" t="s">
        <v>792</v>
      </c>
      <c r="E23" s="1174">
        <v>8</v>
      </c>
      <c r="F23" s="685">
        <v>6</v>
      </c>
      <c r="G23" s="1168">
        <f t="shared" si="3"/>
        <v>75</v>
      </c>
      <c r="H23" s="1169">
        <v>6</v>
      </c>
      <c r="I23" s="1168">
        <f t="shared" si="4"/>
        <v>75</v>
      </c>
      <c r="J23" s="1170">
        <v>6</v>
      </c>
      <c r="K23" s="1170">
        <f t="shared" si="5"/>
        <v>75</v>
      </c>
      <c r="L23" s="1171">
        <v>8</v>
      </c>
      <c r="M23" s="1189">
        <v>6</v>
      </c>
      <c r="N23" s="1170">
        <f t="shared" si="0"/>
        <v>75</v>
      </c>
      <c r="O23" s="1189">
        <v>6</v>
      </c>
      <c r="P23" s="1172">
        <f t="shared" si="1"/>
        <v>75</v>
      </c>
      <c r="Q23" s="1189">
        <v>6</v>
      </c>
      <c r="R23" s="1172">
        <f t="shared" si="6"/>
        <v>75</v>
      </c>
      <c r="S23" s="1189">
        <v>6</v>
      </c>
      <c r="T23" s="1173">
        <f t="shared" si="2"/>
        <v>75</v>
      </c>
      <c r="U23" s="634"/>
      <c r="V23" s="635"/>
      <c r="W23" s="636"/>
      <c r="X23" s="631"/>
    </row>
    <row r="24" spans="1:24" ht="20.149999999999999" customHeight="1" x14ac:dyDescent="0.35">
      <c r="A24" s="16">
        <v>14</v>
      </c>
      <c r="B24" s="1193" t="s">
        <v>795</v>
      </c>
      <c r="C24" s="1571" t="s">
        <v>1614</v>
      </c>
      <c r="D24" s="1165" t="s">
        <v>795</v>
      </c>
      <c r="E24" s="1174">
        <v>5.9999999999999991</v>
      </c>
      <c r="F24" s="685">
        <v>5</v>
      </c>
      <c r="G24" s="1168">
        <f t="shared" si="3"/>
        <v>83.333333333333343</v>
      </c>
      <c r="H24" s="1169">
        <v>4</v>
      </c>
      <c r="I24" s="1168">
        <f t="shared" si="4"/>
        <v>66.666666666666671</v>
      </c>
      <c r="J24" s="1170">
        <v>2</v>
      </c>
      <c r="K24" s="1170">
        <f t="shared" si="5"/>
        <v>33.333333333333336</v>
      </c>
      <c r="L24" s="1171">
        <v>6</v>
      </c>
      <c r="M24" s="1189">
        <v>2</v>
      </c>
      <c r="N24" s="1170">
        <f t="shared" si="0"/>
        <v>33.333333333333329</v>
      </c>
      <c r="O24" s="1189">
        <v>2</v>
      </c>
      <c r="P24" s="1172">
        <f t="shared" si="1"/>
        <v>33.333333333333329</v>
      </c>
      <c r="Q24" s="1189">
        <v>2</v>
      </c>
      <c r="R24" s="1172">
        <f t="shared" si="6"/>
        <v>33.333333333333329</v>
      </c>
      <c r="S24" s="1189">
        <v>2</v>
      </c>
      <c r="T24" s="1173">
        <f t="shared" si="2"/>
        <v>33.333333333333329</v>
      </c>
      <c r="U24" s="634"/>
      <c r="V24" s="635"/>
      <c r="W24" s="636"/>
      <c r="X24" s="631"/>
    </row>
    <row r="25" spans="1:24" ht="20.149999999999999" customHeight="1" x14ac:dyDescent="0.35">
      <c r="A25" s="16">
        <v>15</v>
      </c>
      <c r="B25" s="1193" t="s">
        <v>786</v>
      </c>
      <c r="C25" s="1571" t="s">
        <v>1610</v>
      </c>
      <c r="D25" s="1165" t="s">
        <v>786</v>
      </c>
      <c r="E25" s="1174">
        <v>55.000000000000007</v>
      </c>
      <c r="F25" s="685">
        <v>46</v>
      </c>
      <c r="G25" s="1168">
        <f t="shared" si="3"/>
        <v>83.636363636363626</v>
      </c>
      <c r="H25" s="1169">
        <v>43</v>
      </c>
      <c r="I25" s="1168">
        <f t="shared" si="4"/>
        <v>78.181818181818173</v>
      </c>
      <c r="J25" s="1170">
        <v>42</v>
      </c>
      <c r="K25" s="1170">
        <f t="shared" si="5"/>
        <v>76.36363636363636</v>
      </c>
      <c r="L25" s="1171">
        <v>50</v>
      </c>
      <c r="M25" s="1189">
        <v>42</v>
      </c>
      <c r="N25" s="1170">
        <f t="shared" si="0"/>
        <v>84</v>
      </c>
      <c r="O25" s="1189">
        <v>42</v>
      </c>
      <c r="P25" s="1172">
        <f t="shared" si="1"/>
        <v>84</v>
      </c>
      <c r="Q25" s="1189">
        <v>42</v>
      </c>
      <c r="R25" s="1172">
        <f t="shared" si="6"/>
        <v>84</v>
      </c>
      <c r="S25" s="1189">
        <v>42</v>
      </c>
      <c r="T25" s="1173">
        <f t="shared" si="2"/>
        <v>84</v>
      </c>
      <c r="U25" s="634"/>
      <c r="V25" s="635"/>
      <c r="W25" s="636"/>
      <c r="X25" s="631"/>
    </row>
    <row r="26" spans="1:24" ht="20.149999999999999" customHeight="1" x14ac:dyDescent="0.35">
      <c r="A26" s="16">
        <v>16</v>
      </c>
      <c r="B26" s="1193" t="s">
        <v>787</v>
      </c>
      <c r="C26" s="1571" t="s">
        <v>1611</v>
      </c>
      <c r="D26" s="1165" t="s">
        <v>788</v>
      </c>
      <c r="E26" s="1174">
        <v>60</v>
      </c>
      <c r="F26" s="685">
        <v>56</v>
      </c>
      <c r="G26" s="1168">
        <f t="shared" si="3"/>
        <v>93.333333333333329</v>
      </c>
      <c r="H26" s="1169">
        <v>52</v>
      </c>
      <c r="I26" s="1168">
        <f t="shared" si="4"/>
        <v>86.666666666666671</v>
      </c>
      <c r="J26" s="1170">
        <v>50</v>
      </c>
      <c r="K26" s="1170">
        <f t="shared" si="5"/>
        <v>83.333333333333343</v>
      </c>
      <c r="L26" s="1171">
        <v>56</v>
      </c>
      <c r="M26" s="1189">
        <v>48</v>
      </c>
      <c r="N26" s="1170">
        <f t="shared" si="0"/>
        <v>85.714285714285708</v>
      </c>
      <c r="O26" s="1189">
        <v>48</v>
      </c>
      <c r="P26" s="1172">
        <f t="shared" si="1"/>
        <v>85.714285714285708</v>
      </c>
      <c r="Q26" s="1189">
        <v>48</v>
      </c>
      <c r="R26" s="1172">
        <f t="shared" si="6"/>
        <v>85.714285714285708</v>
      </c>
      <c r="S26" s="1189">
        <v>48</v>
      </c>
      <c r="T26" s="1173">
        <f t="shared" si="2"/>
        <v>85.714285714285708</v>
      </c>
      <c r="U26" s="634"/>
      <c r="V26" s="635"/>
      <c r="W26" s="636"/>
      <c r="X26" s="631"/>
    </row>
    <row r="27" spans="1:24" ht="20.149999999999999" customHeight="1" x14ac:dyDescent="0.35">
      <c r="A27" s="16">
        <v>17</v>
      </c>
      <c r="B27" s="1193" t="s">
        <v>789</v>
      </c>
      <c r="C27" s="1571" t="s">
        <v>1605</v>
      </c>
      <c r="D27" s="1165" t="s">
        <v>790</v>
      </c>
      <c r="E27" s="1174">
        <v>65</v>
      </c>
      <c r="F27" s="685">
        <v>62</v>
      </c>
      <c r="G27" s="1168">
        <f t="shared" si="3"/>
        <v>95.384615384615387</v>
      </c>
      <c r="H27" s="1169">
        <v>58</v>
      </c>
      <c r="I27" s="1168">
        <f t="shared" si="4"/>
        <v>89.230769230769241</v>
      </c>
      <c r="J27" s="1170">
        <v>54</v>
      </c>
      <c r="K27" s="1170">
        <f t="shared" si="5"/>
        <v>83.07692307692308</v>
      </c>
      <c r="L27" s="1171">
        <v>60</v>
      </c>
      <c r="M27" s="1189">
        <v>50</v>
      </c>
      <c r="N27" s="1170">
        <f t="shared" si="0"/>
        <v>83.333333333333343</v>
      </c>
      <c r="O27" s="1189">
        <v>50</v>
      </c>
      <c r="P27" s="1172">
        <f t="shared" si="1"/>
        <v>83.333333333333343</v>
      </c>
      <c r="Q27" s="1189">
        <v>50</v>
      </c>
      <c r="R27" s="1172">
        <f t="shared" si="6"/>
        <v>83.333333333333343</v>
      </c>
      <c r="S27" s="1189">
        <v>50</v>
      </c>
      <c r="T27" s="1173">
        <f t="shared" si="2"/>
        <v>83.333333333333343</v>
      </c>
      <c r="U27" s="634"/>
      <c r="V27" s="635"/>
      <c r="W27" s="636"/>
      <c r="X27" s="631"/>
    </row>
    <row r="28" spans="1:24" ht="20.149999999999999" customHeight="1" x14ac:dyDescent="0.35">
      <c r="A28" s="16">
        <v>18</v>
      </c>
      <c r="B28" s="1193" t="s">
        <v>780</v>
      </c>
      <c r="C28" s="1571" t="s">
        <v>1604</v>
      </c>
      <c r="D28" s="1165" t="s">
        <v>780</v>
      </c>
      <c r="E28" s="1174">
        <v>90</v>
      </c>
      <c r="F28" s="685">
        <v>85</v>
      </c>
      <c r="G28" s="1168">
        <f t="shared" si="3"/>
        <v>94.444444444444443</v>
      </c>
      <c r="H28" s="1169">
        <v>80</v>
      </c>
      <c r="I28" s="1168">
        <f t="shared" si="4"/>
        <v>88.888888888888886</v>
      </c>
      <c r="J28" s="1170">
        <v>75</v>
      </c>
      <c r="K28" s="1170">
        <f t="shared" si="5"/>
        <v>83.333333333333343</v>
      </c>
      <c r="L28" s="1171">
        <v>85</v>
      </c>
      <c r="M28" s="1189">
        <v>68</v>
      </c>
      <c r="N28" s="1170">
        <f t="shared" si="0"/>
        <v>80</v>
      </c>
      <c r="O28" s="1189">
        <v>68</v>
      </c>
      <c r="P28" s="1172">
        <f t="shared" si="1"/>
        <v>80</v>
      </c>
      <c r="Q28" s="1189">
        <v>68</v>
      </c>
      <c r="R28" s="1172">
        <f t="shared" si="6"/>
        <v>80</v>
      </c>
      <c r="S28" s="1189">
        <v>68</v>
      </c>
      <c r="T28" s="1173">
        <f t="shared" si="2"/>
        <v>80</v>
      </c>
      <c r="U28" s="634"/>
      <c r="V28" s="635"/>
      <c r="W28" s="636"/>
      <c r="X28" s="631"/>
    </row>
    <row r="29" spans="1:24" ht="20.149999999999999" customHeight="1" x14ac:dyDescent="0.35">
      <c r="A29" s="16">
        <v>19</v>
      </c>
      <c r="B29" s="1193" t="s">
        <v>778</v>
      </c>
      <c r="C29" s="1571" t="s">
        <v>1606</v>
      </c>
      <c r="D29" s="1165" t="s">
        <v>779</v>
      </c>
      <c r="E29" s="1174">
        <v>60</v>
      </c>
      <c r="F29" s="685">
        <v>48</v>
      </c>
      <c r="G29" s="1168">
        <f t="shared" si="3"/>
        <v>80</v>
      </c>
      <c r="H29" s="1169">
        <v>46</v>
      </c>
      <c r="I29" s="1168">
        <f t="shared" si="4"/>
        <v>76.666666666666671</v>
      </c>
      <c r="J29" s="1170">
        <v>45</v>
      </c>
      <c r="K29" s="1170">
        <f t="shared" si="5"/>
        <v>75</v>
      </c>
      <c r="L29" s="1171">
        <v>56</v>
      </c>
      <c r="M29" s="1189">
        <v>45</v>
      </c>
      <c r="N29" s="1170">
        <f t="shared" si="0"/>
        <v>80.357142857142861</v>
      </c>
      <c r="O29" s="1189">
        <v>45</v>
      </c>
      <c r="P29" s="1172">
        <f t="shared" si="1"/>
        <v>80.357142857142861</v>
      </c>
      <c r="Q29" s="1189">
        <v>45</v>
      </c>
      <c r="R29" s="1172">
        <f t="shared" si="6"/>
        <v>80.357142857142861</v>
      </c>
      <c r="S29" s="1189">
        <v>45</v>
      </c>
      <c r="T29" s="1173">
        <f t="shared" si="2"/>
        <v>80.357142857142861</v>
      </c>
      <c r="U29" s="634"/>
      <c r="V29" s="635"/>
      <c r="W29" s="636"/>
      <c r="X29" s="631"/>
    </row>
    <row r="30" spans="1:24" ht="20.149999999999999" customHeight="1" x14ac:dyDescent="0.35">
      <c r="A30" s="16">
        <v>20</v>
      </c>
      <c r="B30" s="1193" t="s">
        <v>791</v>
      </c>
      <c r="C30" s="1571" t="s">
        <v>1613</v>
      </c>
      <c r="D30" s="1165" t="s">
        <v>794</v>
      </c>
      <c r="E30" s="1174">
        <v>17</v>
      </c>
      <c r="F30" s="685">
        <v>13</v>
      </c>
      <c r="G30" s="1168">
        <f t="shared" si="3"/>
        <v>76.470588235294116</v>
      </c>
      <c r="H30" s="1169">
        <v>13</v>
      </c>
      <c r="I30" s="1168">
        <f t="shared" si="4"/>
        <v>76.470588235294116</v>
      </c>
      <c r="J30" s="1170">
        <v>13</v>
      </c>
      <c r="K30" s="1170">
        <f t="shared" si="5"/>
        <v>76.470588235294116</v>
      </c>
      <c r="L30" s="1171">
        <v>15</v>
      </c>
      <c r="M30" s="1189">
        <v>13</v>
      </c>
      <c r="N30" s="1170">
        <f t="shared" si="0"/>
        <v>86.666666666666671</v>
      </c>
      <c r="O30" s="1189">
        <v>13</v>
      </c>
      <c r="P30" s="1172">
        <f t="shared" si="1"/>
        <v>86.666666666666671</v>
      </c>
      <c r="Q30" s="1189">
        <v>13</v>
      </c>
      <c r="R30" s="1172">
        <f t="shared" si="6"/>
        <v>86.666666666666671</v>
      </c>
      <c r="S30" s="1189">
        <v>13</v>
      </c>
      <c r="T30" s="1173">
        <f t="shared" si="2"/>
        <v>86.666666666666671</v>
      </c>
      <c r="U30" s="634"/>
      <c r="V30" s="635"/>
      <c r="W30" s="636"/>
      <c r="X30" s="631"/>
    </row>
    <row r="31" spans="1:24" ht="20.149999999999999" customHeight="1" x14ac:dyDescent="0.35">
      <c r="A31" s="660">
        <v>21</v>
      </c>
      <c r="B31" s="1193" t="s">
        <v>791</v>
      </c>
      <c r="C31" s="1571" t="s">
        <v>1613</v>
      </c>
      <c r="D31" s="1165" t="s">
        <v>793</v>
      </c>
      <c r="E31" s="1174">
        <v>8</v>
      </c>
      <c r="F31" s="685">
        <v>6</v>
      </c>
      <c r="G31" s="1168">
        <f t="shared" si="3"/>
        <v>75</v>
      </c>
      <c r="H31" s="1169">
        <v>5</v>
      </c>
      <c r="I31" s="1168">
        <f t="shared" si="4"/>
        <v>62.5</v>
      </c>
      <c r="J31" s="1170">
        <v>4</v>
      </c>
      <c r="K31" s="1170">
        <f t="shared" si="5"/>
        <v>50</v>
      </c>
      <c r="L31" s="1171">
        <v>8</v>
      </c>
      <c r="M31" s="1189">
        <v>4</v>
      </c>
      <c r="N31" s="1170">
        <f t="shared" si="0"/>
        <v>50</v>
      </c>
      <c r="O31" s="1189">
        <v>4</v>
      </c>
      <c r="P31" s="1172">
        <f t="shared" si="1"/>
        <v>50</v>
      </c>
      <c r="Q31" s="1189">
        <v>4</v>
      </c>
      <c r="R31" s="1172">
        <f t="shared" si="6"/>
        <v>50</v>
      </c>
      <c r="S31" s="1189">
        <v>4</v>
      </c>
      <c r="T31" s="1173">
        <f t="shared" si="2"/>
        <v>50</v>
      </c>
      <c r="U31" s="634"/>
      <c r="V31" s="635"/>
      <c r="W31" s="636"/>
      <c r="X31" s="631"/>
    </row>
    <row r="32" spans="1:24" ht="20.149999999999999" customHeight="1" x14ac:dyDescent="0.35">
      <c r="A32" s="660"/>
      <c r="B32" s="684"/>
      <c r="C32" s="684"/>
      <c r="D32" s="684"/>
      <c r="E32" s="1174"/>
      <c r="F32" s="685"/>
      <c r="G32" s="1168"/>
      <c r="H32" s="1169"/>
      <c r="I32" s="1168"/>
      <c r="J32" s="1170"/>
      <c r="K32" s="1170"/>
      <c r="L32" s="1171"/>
      <c r="M32" s="1189"/>
      <c r="N32" s="1170"/>
      <c r="O32" s="1171"/>
      <c r="P32" s="1172"/>
      <c r="Q32" s="1171"/>
      <c r="R32" s="1172"/>
      <c r="S32" s="1175"/>
      <c r="T32" s="1173"/>
      <c r="U32" s="631"/>
      <c r="V32" s="639"/>
      <c r="W32" s="636"/>
      <c r="X32" s="631"/>
    </row>
    <row r="33" spans="1:20" ht="20.149999999999999" customHeight="1" x14ac:dyDescent="0.35">
      <c r="A33" s="660"/>
      <c r="B33" s="684"/>
      <c r="C33" s="684"/>
      <c r="D33" s="684"/>
      <c r="E33" s="1169"/>
      <c r="F33" s="660"/>
      <c r="G33" s="1168"/>
      <c r="H33" s="1169"/>
      <c r="I33" s="1168"/>
      <c r="J33" s="1170"/>
      <c r="K33" s="1170"/>
      <c r="L33" s="1171"/>
      <c r="M33" s="1189"/>
      <c r="N33" s="1170"/>
      <c r="O33" s="1171"/>
      <c r="P33" s="1170"/>
      <c r="Q33" s="1171"/>
      <c r="R33" s="1172"/>
      <c r="S33" s="1169"/>
      <c r="T33" s="1176"/>
    </row>
    <row r="34" spans="1:20" ht="20.149999999999999" customHeight="1" x14ac:dyDescent="0.35">
      <c r="A34" s="662"/>
      <c r="B34" s="684"/>
      <c r="C34" s="684"/>
      <c r="D34" s="1166"/>
      <c r="E34" s="1177"/>
      <c r="F34" s="1177"/>
      <c r="G34" s="1182"/>
      <c r="H34" s="1177"/>
      <c r="I34" s="1182"/>
      <c r="J34" s="1185"/>
      <c r="K34" s="1185"/>
      <c r="L34" s="1187"/>
      <c r="M34" s="1190"/>
      <c r="N34" s="1185"/>
      <c r="O34" s="1187"/>
      <c r="P34" s="1185"/>
      <c r="Q34" s="1187"/>
      <c r="R34" s="1178"/>
      <c r="S34" s="1177"/>
      <c r="T34" s="1179"/>
    </row>
    <row r="35" spans="1:20" ht="19.5" customHeight="1" thickBot="1" x14ac:dyDescent="0.4">
      <c r="A35" s="687" t="s">
        <v>713</v>
      </c>
      <c r="B35" s="667"/>
      <c r="C35" s="1572"/>
      <c r="D35" s="1163"/>
      <c r="E35" s="1536">
        <f>SUM(E11:E34)</f>
        <v>1300</v>
      </c>
      <c r="F35" s="1536">
        <f>SUM(F11:F34)</f>
        <v>1169</v>
      </c>
      <c r="G35" s="1182">
        <f t="shared" si="3"/>
        <v>89.923076923076934</v>
      </c>
      <c r="H35" s="1536">
        <f>SUM(H11:H34)</f>
        <v>1100</v>
      </c>
      <c r="I35" s="1537">
        <f>H35/E35*100</f>
        <v>84.615384615384613</v>
      </c>
      <c r="J35" s="1538">
        <f>SUM(J11:J34)</f>
        <v>1052</v>
      </c>
      <c r="K35" s="1539">
        <f>J35/E35*100</f>
        <v>80.92307692307692</v>
      </c>
      <c r="L35" s="1538">
        <f>SUM(L11:L34)</f>
        <v>1222</v>
      </c>
      <c r="M35" s="1538">
        <f>SUM(M11:M34)</f>
        <v>1028</v>
      </c>
      <c r="N35" s="1539">
        <f>M35/L35*100</f>
        <v>84.124386252045824</v>
      </c>
      <c r="O35" s="1538">
        <f>SUM(O11:O34)</f>
        <v>1024</v>
      </c>
      <c r="P35" s="1539">
        <f>O35/L35*100</f>
        <v>83.797054009819973</v>
      </c>
      <c r="Q35" s="1538">
        <f>SUM(Q11:Q34)</f>
        <v>1024</v>
      </c>
      <c r="R35" s="1540">
        <f>Q35/L35*100</f>
        <v>83.797054009819973</v>
      </c>
      <c r="S35" s="1536">
        <f>SUM(S11:S34)</f>
        <v>1024</v>
      </c>
      <c r="T35" s="1541">
        <f>S35/L35*100</f>
        <v>83.797054009819973</v>
      </c>
    </row>
    <row r="36" spans="1:20" x14ac:dyDescent="0.35">
      <c r="A36" s="652"/>
      <c r="B36" s="652"/>
      <c r="C36" s="652"/>
      <c r="D36" s="652"/>
      <c r="E36" s="652"/>
      <c r="F36" s="652"/>
      <c r="G36" s="652"/>
      <c r="H36" s="652"/>
      <c r="I36" s="652"/>
      <c r="J36" s="652"/>
      <c r="K36" s="652"/>
      <c r="L36" s="652"/>
      <c r="M36" s="652"/>
      <c r="N36" s="652"/>
      <c r="O36" s="652"/>
      <c r="P36" s="652"/>
      <c r="Q36" s="652"/>
      <c r="R36" s="652"/>
      <c r="S36" s="652"/>
      <c r="T36" s="652"/>
    </row>
    <row r="37" spans="1:20" x14ac:dyDescent="0.35">
      <c r="A37" s="140" t="s">
        <v>1529</v>
      </c>
    </row>
    <row r="38" spans="1:20" x14ac:dyDescent="0.35">
      <c r="A38" s="140"/>
    </row>
    <row r="39" spans="1:20" x14ac:dyDescent="0.35">
      <c r="A39" s="140"/>
    </row>
  </sheetData>
  <sheetProtection algorithmName="SHA-512" hashValue="H/St7yscesv2dJzT+No6CIUN0YaUXJO/smJXYyNqVe+7Op7log0vMTtx+Uxvjlh09djNsxK8mbDGrry70yRU0A==" saltValue="GQmwUM9EL1/Ry1FPNVPklQ==" spinCount="100000" sheet="1" objects="1" scenarios="1" sort="0" autoFilter="0" pivotTables="0"/>
  <mergeCells count="16">
    <mergeCell ref="A3:T3"/>
    <mergeCell ref="A7:A9"/>
    <mergeCell ref="B7:B9"/>
    <mergeCell ref="D7:D9"/>
    <mergeCell ref="E7:I7"/>
    <mergeCell ref="L7:T7"/>
    <mergeCell ref="E8:E9"/>
    <mergeCell ref="F8:G8"/>
    <mergeCell ref="H8:I8"/>
    <mergeCell ref="J8:K8"/>
    <mergeCell ref="L8:L9"/>
    <mergeCell ref="M8:N8"/>
    <mergeCell ref="O8:P8"/>
    <mergeCell ref="Q8:R8"/>
    <mergeCell ref="S8:T8"/>
    <mergeCell ref="A4:T4"/>
  </mergeCells>
  <pageMargins left="0.7" right="0.7" top="0.75" bottom="0.7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35"/>
  <sheetViews>
    <sheetView topLeftCell="A6" zoomScale="70" zoomScaleNormal="70" workbookViewId="0">
      <selection activeCell="F21" sqref="F21"/>
    </sheetView>
  </sheetViews>
  <sheetFormatPr defaultColWidth="9.1796875" defaultRowHeight="15.5" x14ac:dyDescent="0.35"/>
  <cols>
    <col min="1" max="1" width="5.7265625" style="3" customWidth="1"/>
    <col min="2" max="2" width="25" style="3" bestFit="1" customWidth="1"/>
    <col min="3" max="3" width="25" style="3" customWidth="1"/>
    <col min="4" max="4" width="21.7265625" style="3" customWidth="1"/>
    <col min="5" max="5" width="15.26953125" style="3" customWidth="1"/>
    <col min="6" max="17" width="10.7265625" style="3" customWidth="1"/>
    <col min="18" max="257" width="9.1796875" style="3"/>
    <col min="258" max="258" width="5.7265625" style="3" customWidth="1"/>
    <col min="259" max="260" width="21.7265625" style="3" customWidth="1"/>
    <col min="261" max="261" width="15.26953125" style="3" customWidth="1"/>
    <col min="262" max="273" width="10.7265625" style="3" customWidth="1"/>
    <col min="274" max="513" width="9.1796875" style="3"/>
    <col min="514" max="514" width="5.7265625" style="3" customWidth="1"/>
    <col min="515" max="516" width="21.7265625" style="3" customWidth="1"/>
    <col min="517" max="517" width="15.26953125" style="3" customWidth="1"/>
    <col min="518" max="529" width="10.7265625" style="3" customWidth="1"/>
    <col min="530" max="769" width="9.1796875" style="3"/>
    <col min="770" max="770" width="5.7265625" style="3" customWidth="1"/>
    <col min="771" max="772" width="21.7265625" style="3" customWidth="1"/>
    <col min="773" max="773" width="15.26953125" style="3" customWidth="1"/>
    <col min="774" max="785" width="10.7265625" style="3" customWidth="1"/>
    <col min="786" max="1025" width="9.1796875" style="3"/>
    <col min="1026" max="1026" width="5.7265625" style="3" customWidth="1"/>
    <col min="1027" max="1028" width="21.7265625" style="3" customWidth="1"/>
    <col min="1029" max="1029" width="15.26953125" style="3" customWidth="1"/>
    <col min="1030" max="1041" width="10.7265625" style="3" customWidth="1"/>
    <col min="1042" max="1281" width="9.1796875" style="3"/>
    <col min="1282" max="1282" width="5.7265625" style="3" customWidth="1"/>
    <col min="1283" max="1284" width="21.7265625" style="3" customWidth="1"/>
    <col min="1285" max="1285" width="15.26953125" style="3" customWidth="1"/>
    <col min="1286" max="1297" width="10.7265625" style="3" customWidth="1"/>
    <col min="1298" max="1537" width="9.1796875" style="3"/>
    <col min="1538" max="1538" width="5.7265625" style="3" customWidth="1"/>
    <col min="1539" max="1540" width="21.7265625" style="3" customWidth="1"/>
    <col min="1541" max="1541" width="15.26953125" style="3" customWidth="1"/>
    <col min="1542" max="1553" width="10.7265625" style="3" customWidth="1"/>
    <col min="1554" max="1793" width="9.1796875" style="3"/>
    <col min="1794" max="1794" width="5.7265625" style="3" customWidth="1"/>
    <col min="1795" max="1796" width="21.7265625" style="3" customWidth="1"/>
    <col min="1797" max="1797" width="15.26953125" style="3" customWidth="1"/>
    <col min="1798" max="1809" width="10.7265625" style="3" customWidth="1"/>
    <col min="1810" max="2049" width="9.1796875" style="3"/>
    <col min="2050" max="2050" width="5.7265625" style="3" customWidth="1"/>
    <col min="2051" max="2052" width="21.7265625" style="3" customWidth="1"/>
    <col min="2053" max="2053" width="15.26953125" style="3" customWidth="1"/>
    <col min="2054" max="2065" width="10.7265625" style="3" customWidth="1"/>
    <col min="2066" max="2305" width="9.1796875" style="3"/>
    <col min="2306" max="2306" width="5.7265625" style="3" customWidth="1"/>
    <col min="2307" max="2308" width="21.7265625" style="3" customWidth="1"/>
    <col min="2309" max="2309" width="15.26953125" style="3" customWidth="1"/>
    <col min="2310" max="2321" width="10.7265625" style="3" customWidth="1"/>
    <col min="2322" max="2561" width="9.1796875" style="3"/>
    <col min="2562" max="2562" width="5.7265625" style="3" customWidth="1"/>
    <col min="2563" max="2564" width="21.7265625" style="3" customWidth="1"/>
    <col min="2565" max="2565" width="15.26953125" style="3" customWidth="1"/>
    <col min="2566" max="2577" width="10.7265625" style="3" customWidth="1"/>
    <col min="2578" max="2817" width="9.1796875" style="3"/>
    <col min="2818" max="2818" width="5.7265625" style="3" customWidth="1"/>
    <col min="2819" max="2820" width="21.7265625" style="3" customWidth="1"/>
    <col min="2821" max="2821" width="15.26953125" style="3" customWidth="1"/>
    <col min="2822" max="2833" width="10.7265625" style="3" customWidth="1"/>
    <col min="2834" max="3073" width="9.1796875" style="3"/>
    <col min="3074" max="3074" width="5.7265625" style="3" customWidth="1"/>
    <col min="3075" max="3076" width="21.7265625" style="3" customWidth="1"/>
    <col min="3077" max="3077" width="15.26953125" style="3" customWidth="1"/>
    <col min="3078" max="3089" width="10.7265625" style="3" customWidth="1"/>
    <col min="3090" max="3329" width="9.1796875" style="3"/>
    <col min="3330" max="3330" width="5.7265625" style="3" customWidth="1"/>
    <col min="3331" max="3332" width="21.7265625" style="3" customWidth="1"/>
    <col min="3333" max="3333" width="15.26953125" style="3" customWidth="1"/>
    <col min="3334" max="3345" width="10.7265625" style="3" customWidth="1"/>
    <col min="3346" max="3585" width="9.1796875" style="3"/>
    <col min="3586" max="3586" width="5.7265625" style="3" customWidth="1"/>
    <col min="3587" max="3588" width="21.7265625" style="3" customWidth="1"/>
    <col min="3589" max="3589" width="15.26953125" style="3" customWidth="1"/>
    <col min="3590" max="3601" width="10.7265625" style="3" customWidth="1"/>
    <col min="3602" max="3841" width="9.1796875" style="3"/>
    <col min="3842" max="3842" width="5.7265625" style="3" customWidth="1"/>
    <col min="3843" max="3844" width="21.7265625" style="3" customWidth="1"/>
    <col min="3845" max="3845" width="15.26953125" style="3" customWidth="1"/>
    <col min="3846" max="3857" width="10.7265625" style="3" customWidth="1"/>
    <col min="3858" max="4097" width="9.1796875" style="3"/>
    <col min="4098" max="4098" width="5.7265625" style="3" customWidth="1"/>
    <col min="4099" max="4100" width="21.7265625" style="3" customWidth="1"/>
    <col min="4101" max="4101" width="15.26953125" style="3" customWidth="1"/>
    <col min="4102" max="4113" width="10.7265625" style="3" customWidth="1"/>
    <col min="4114" max="4353" width="9.1796875" style="3"/>
    <col min="4354" max="4354" width="5.7265625" style="3" customWidth="1"/>
    <col min="4355" max="4356" width="21.7265625" style="3" customWidth="1"/>
    <col min="4357" max="4357" width="15.26953125" style="3" customWidth="1"/>
    <col min="4358" max="4369" width="10.7265625" style="3" customWidth="1"/>
    <col min="4370" max="4609" width="9.1796875" style="3"/>
    <col min="4610" max="4610" width="5.7265625" style="3" customWidth="1"/>
    <col min="4611" max="4612" width="21.7265625" style="3" customWidth="1"/>
    <col min="4613" max="4613" width="15.26953125" style="3" customWidth="1"/>
    <col min="4614" max="4625" width="10.7265625" style="3" customWidth="1"/>
    <col min="4626" max="4865" width="9.1796875" style="3"/>
    <col min="4866" max="4866" width="5.7265625" style="3" customWidth="1"/>
    <col min="4867" max="4868" width="21.7265625" style="3" customWidth="1"/>
    <col min="4869" max="4869" width="15.26953125" style="3" customWidth="1"/>
    <col min="4870" max="4881" width="10.7265625" style="3" customWidth="1"/>
    <col min="4882" max="5121" width="9.1796875" style="3"/>
    <col min="5122" max="5122" width="5.7265625" style="3" customWidth="1"/>
    <col min="5123" max="5124" width="21.7265625" style="3" customWidth="1"/>
    <col min="5125" max="5125" width="15.26953125" style="3" customWidth="1"/>
    <col min="5126" max="5137" width="10.7265625" style="3" customWidth="1"/>
    <col min="5138" max="5377" width="9.1796875" style="3"/>
    <col min="5378" max="5378" width="5.7265625" style="3" customWidth="1"/>
    <col min="5379" max="5380" width="21.7265625" style="3" customWidth="1"/>
    <col min="5381" max="5381" width="15.26953125" style="3" customWidth="1"/>
    <col min="5382" max="5393" width="10.7265625" style="3" customWidth="1"/>
    <col min="5394" max="5633" width="9.1796875" style="3"/>
    <col min="5634" max="5634" width="5.7265625" style="3" customWidth="1"/>
    <col min="5635" max="5636" width="21.7265625" style="3" customWidth="1"/>
    <col min="5637" max="5637" width="15.26953125" style="3" customWidth="1"/>
    <col min="5638" max="5649" width="10.7265625" style="3" customWidth="1"/>
    <col min="5650" max="5889" width="9.1796875" style="3"/>
    <col min="5890" max="5890" width="5.7265625" style="3" customWidth="1"/>
    <col min="5891" max="5892" width="21.7265625" style="3" customWidth="1"/>
    <col min="5893" max="5893" width="15.26953125" style="3" customWidth="1"/>
    <col min="5894" max="5905" width="10.7265625" style="3" customWidth="1"/>
    <col min="5906" max="6145" width="9.1796875" style="3"/>
    <col min="6146" max="6146" width="5.7265625" style="3" customWidth="1"/>
    <col min="6147" max="6148" width="21.7265625" style="3" customWidth="1"/>
    <col min="6149" max="6149" width="15.26953125" style="3" customWidth="1"/>
    <col min="6150" max="6161" width="10.7265625" style="3" customWidth="1"/>
    <col min="6162" max="6401" width="9.1796875" style="3"/>
    <col min="6402" max="6402" width="5.7265625" style="3" customWidth="1"/>
    <col min="6403" max="6404" width="21.7265625" style="3" customWidth="1"/>
    <col min="6405" max="6405" width="15.26953125" style="3" customWidth="1"/>
    <col min="6406" max="6417" width="10.7265625" style="3" customWidth="1"/>
    <col min="6418" max="6657" width="9.1796875" style="3"/>
    <col min="6658" max="6658" width="5.7265625" style="3" customWidth="1"/>
    <col min="6659" max="6660" width="21.7265625" style="3" customWidth="1"/>
    <col min="6661" max="6661" width="15.26953125" style="3" customWidth="1"/>
    <col min="6662" max="6673" width="10.7265625" style="3" customWidth="1"/>
    <col min="6674" max="6913" width="9.1796875" style="3"/>
    <col min="6914" max="6914" width="5.7265625" style="3" customWidth="1"/>
    <col min="6915" max="6916" width="21.7265625" style="3" customWidth="1"/>
    <col min="6917" max="6917" width="15.26953125" style="3" customWidth="1"/>
    <col min="6918" max="6929" width="10.7265625" style="3" customWidth="1"/>
    <col min="6930" max="7169" width="9.1796875" style="3"/>
    <col min="7170" max="7170" width="5.7265625" style="3" customWidth="1"/>
    <col min="7171" max="7172" width="21.7265625" style="3" customWidth="1"/>
    <col min="7173" max="7173" width="15.26953125" style="3" customWidth="1"/>
    <col min="7174" max="7185" width="10.7265625" style="3" customWidth="1"/>
    <col min="7186" max="7425" width="9.1796875" style="3"/>
    <col min="7426" max="7426" width="5.7265625" style="3" customWidth="1"/>
    <col min="7427" max="7428" width="21.7265625" style="3" customWidth="1"/>
    <col min="7429" max="7429" width="15.26953125" style="3" customWidth="1"/>
    <col min="7430" max="7441" width="10.7265625" style="3" customWidth="1"/>
    <col min="7442" max="7681" width="9.1796875" style="3"/>
    <col min="7682" max="7682" width="5.7265625" style="3" customWidth="1"/>
    <col min="7683" max="7684" width="21.7265625" style="3" customWidth="1"/>
    <col min="7685" max="7685" width="15.26953125" style="3" customWidth="1"/>
    <col min="7686" max="7697" width="10.7265625" style="3" customWidth="1"/>
    <col min="7698" max="7937" width="9.1796875" style="3"/>
    <col min="7938" max="7938" width="5.7265625" style="3" customWidth="1"/>
    <col min="7939" max="7940" width="21.7265625" style="3" customWidth="1"/>
    <col min="7941" max="7941" width="15.26953125" style="3" customWidth="1"/>
    <col min="7942" max="7953" width="10.7265625" style="3" customWidth="1"/>
    <col min="7954" max="8193" width="9.1796875" style="3"/>
    <col min="8194" max="8194" width="5.7265625" style="3" customWidth="1"/>
    <col min="8195" max="8196" width="21.7265625" style="3" customWidth="1"/>
    <col min="8197" max="8197" width="15.26953125" style="3" customWidth="1"/>
    <col min="8198" max="8209" width="10.7265625" style="3" customWidth="1"/>
    <col min="8210" max="8449" width="9.1796875" style="3"/>
    <col min="8450" max="8450" width="5.7265625" style="3" customWidth="1"/>
    <col min="8451" max="8452" width="21.7265625" style="3" customWidth="1"/>
    <col min="8453" max="8453" width="15.26953125" style="3" customWidth="1"/>
    <col min="8454" max="8465" width="10.7265625" style="3" customWidth="1"/>
    <col min="8466" max="8705" width="9.1796875" style="3"/>
    <col min="8706" max="8706" width="5.7265625" style="3" customWidth="1"/>
    <col min="8707" max="8708" width="21.7265625" style="3" customWidth="1"/>
    <col min="8709" max="8709" width="15.26953125" style="3" customWidth="1"/>
    <col min="8710" max="8721" width="10.7265625" style="3" customWidth="1"/>
    <col min="8722" max="8961" width="9.1796875" style="3"/>
    <col min="8962" max="8962" width="5.7265625" style="3" customWidth="1"/>
    <col min="8963" max="8964" width="21.7265625" style="3" customWidth="1"/>
    <col min="8965" max="8965" width="15.26953125" style="3" customWidth="1"/>
    <col min="8966" max="8977" width="10.7265625" style="3" customWidth="1"/>
    <col min="8978" max="9217" width="9.1796875" style="3"/>
    <col min="9218" max="9218" width="5.7265625" style="3" customWidth="1"/>
    <col min="9219" max="9220" width="21.7265625" style="3" customWidth="1"/>
    <col min="9221" max="9221" width="15.26953125" style="3" customWidth="1"/>
    <col min="9222" max="9233" width="10.7265625" style="3" customWidth="1"/>
    <col min="9234" max="9473" width="9.1796875" style="3"/>
    <col min="9474" max="9474" width="5.7265625" style="3" customWidth="1"/>
    <col min="9475" max="9476" width="21.7265625" style="3" customWidth="1"/>
    <col min="9477" max="9477" width="15.26953125" style="3" customWidth="1"/>
    <col min="9478" max="9489" width="10.7265625" style="3" customWidth="1"/>
    <col min="9490" max="9729" width="9.1796875" style="3"/>
    <col min="9730" max="9730" width="5.7265625" style="3" customWidth="1"/>
    <col min="9731" max="9732" width="21.7265625" style="3" customWidth="1"/>
    <col min="9733" max="9733" width="15.26953125" style="3" customWidth="1"/>
    <col min="9734" max="9745" width="10.7265625" style="3" customWidth="1"/>
    <col min="9746" max="9985" width="9.1796875" style="3"/>
    <col min="9986" max="9986" width="5.7265625" style="3" customWidth="1"/>
    <col min="9987" max="9988" width="21.7265625" style="3" customWidth="1"/>
    <col min="9989" max="9989" width="15.26953125" style="3" customWidth="1"/>
    <col min="9990" max="10001" width="10.7265625" style="3" customWidth="1"/>
    <col min="10002" max="10241" width="9.1796875" style="3"/>
    <col min="10242" max="10242" width="5.7265625" style="3" customWidth="1"/>
    <col min="10243" max="10244" width="21.7265625" style="3" customWidth="1"/>
    <col min="10245" max="10245" width="15.26953125" style="3" customWidth="1"/>
    <col min="10246" max="10257" width="10.7265625" style="3" customWidth="1"/>
    <col min="10258" max="10497" width="9.1796875" style="3"/>
    <col min="10498" max="10498" width="5.7265625" style="3" customWidth="1"/>
    <col min="10499" max="10500" width="21.7265625" style="3" customWidth="1"/>
    <col min="10501" max="10501" width="15.26953125" style="3" customWidth="1"/>
    <col min="10502" max="10513" width="10.7265625" style="3" customWidth="1"/>
    <col min="10514" max="10753" width="9.1796875" style="3"/>
    <col min="10754" max="10754" width="5.7265625" style="3" customWidth="1"/>
    <col min="10755" max="10756" width="21.7265625" style="3" customWidth="1"/>
    <col min="10757" max="10757" width="15.26953125" style="3" customWidth="1"/>
    <col min="10758" max="10769" width="10.7265625" style="3" customWidth="1"/>
    <col min="10770" max="11009" width="9.1796875" style="3"/>
    <col min="11010" max="11010" width="5.7265625" style="3" customWidth="1"/>
    <col min="11011" max="11012" width="21.7265625" style="3" customWidth="1"/>
    <col min="11013" max="11013" width="15.26953125" style="3" customWidth="1"/>
    <col min="11014" max="11025" width="10.7265625" style="3" customWidth="1"/>
    <col min="11026" max="11265" width="9.1796875" style="3"/>
    <col min="11266" max="11266" width="5.7265625" style="3" customWidth="1"/>
    <col min="11267" max="11268" width="21.7265625" style="3" customWidth="1"/>
    <col min="11269" max="11269" width="15.26953125" style="3" customWidth="1"/>
    <col min="11270" max="11281" width="10.7265625" style="3" customWidth="1"/>
    <col min="11282" max="11521" width="9.1796875" style="3"/>
    <col min="11522" max="11522" width="5.7265625" style="3" customWidth="1"/>
    <col min="11523" max="11524" width="21.7265625" style="3" customWidth="1"/>
    <col min="11525" max="11525" width="15.26953125" style="3" customWidth="1"/>
    <col min="11526" max="11537" width="10.7265625" style="3" customWidth="1"/>
    <col min="11538" max="11777" width="9.1796875" style="3"/>
    <col min="11778" max="11778" width="5.7265625" style="3" customWidth="1"/>
    <col min="11779" max="11780" width="21.7265625" style="3" customWidth="1"/>
    <col min="11781" max="11781" width="15.26953125" style="3" customWidth="1"/>
    <col min="11782" max="11793" width="10.7265625" style="3" customWidth="1"/>
    <col min="11794" max="12033" width="9.1796875" style="3"/>
    <col min="12034" max="12034" width="5.7265625" style="3" customWidth="1"/>
    <col min="12035" max="12036" width="21.7265625" style="3" customWidth="1"/>
    <col min="12037" max="12037" width="15.26953125" style="3" customWidth="1"/>
    <col min="12038" max="12049" width="10.7265625" style="3" customWidth="1"/>
    <col min="12050" max="12289" width="9.1796875" style="3"/>
    <col min="12290" max="12290" width="5.7265625" style="3" customWidth="1"/>
    <col min="12291" max="12292" width="21.7265625" style="3" customWidth="1"/>
    <col min="12293" max="12293" width="15.26953125" style="3" customWidth="1"/>
    <col min="12294" max="12305" width="10.7265625" style="3" customWidth="1"/>
    <col min="12306" max="12545" width="9.1796875" style="3"/>
    <col min="12546" max="12546" width="5.7265625" style="3" customWidth="1"/>
    <col min="12547" max="12548" width="21.7265625" style="3" customWidth="1"/>
    <col min="12549" max="12549" width="15.26953125" style="3" customWidth="1"/>
    <col min="12550" max="12561" width="10.7265625" style="3" customWidth="1"/>
    <col min="12562" max="12801" width="9.1796875" style="3"/>
    <col min="12802" max="12802" width="5.7265625" style="3" customWidth="1"/>
    <col min="12803" max="12804" width="21.7265625" style="3" customWidth="1"/>
    <col min="12805" max="12805" width="15.26953125" style="3" customWidth="1"/>
    <col min="12806" max="12817" width="10.7265625" style="3" customWidth="1"/>
    <col min="12818" max="13057" width="9.1796875" style="3"/>
    <col min="13058" max="13058" width="5.7265625" style="3" customWidth="1"/>
    <col min="13059" max="13060" width="21.7265625" style="3" customWidth="1"/>
    <col min="13061" max="13061" width="15.26953125" style="3" customWidth="1"/>
    <col min="13062" max="13073" width="10.7265625" style="3" customWidth="1"/>
    <col min="13074" max="13313" width="9.1796875" style="3"/>
    <col min="13314" max="13314" width="5.7265625" style="3" customWidth="1"/>
    <col min="13315" max="13316" width="21.7265625" style="3" customWidth="1"/>
    <col min="13317" max="13317" width="15.26953125" style="3" customWidth="1"/>
    <col min="13318" max="13329" width="10.7265625" style="3" customWidth="1"/>
    <col min="13330" max="13569" width="9.1796875" style="3"/>
    <col min="13570" max="13570" width="5.7265625" style="3" customWidth="1"/>
    <col min="13571" max="13572" width="21.7265625" style="3" customWidth="1"/>
    <col min="13573" max="13573" width="15.26953125" style="3" customWidth="1"/>
    <col min="13574" max="13585" width="10.7265625" style="3" customWidth="1"/>
    <col min="13586" max="13825" width="9.1796875" style="3"/>
    <col min="13826" max="13826" width="5.7265625" style="3" customWidth="1"/>
    <col min="13827" max="13828" width="21.7265625" style="3" customWidth="1"/>
    <col min="13829" max="13829" width="15.26953125" style="3" customWidth="1"/>
    <col min="13830" max="13841" width="10.7265625" style="3" customWidth="1"/>
    <col min="13842" max="14081" width="9.1796875" style="3"/>
    <col min="14082" max="14082" width="5.7265625" style="3" customWidth="1"/>
    <col min="14083" max="14084" width="21.7265625" style="3" customWidth="1"/>
    <col min="14085" max="14085" width="15.26953125" style="3" customWidth="1"/>
    <col min="14086" max="14097" width="10.7265625" style="3" customWidth="1"/>
    <col min="14098" max="14337" width="9.1796875" style="3"/>
    <col min="14338" max="14338" width="5.7265625" style="3" customWidth="1"/>
    <col min="14339" max="14340" width="21.7265625" style="3" customWidth="1"/>
    <col min="14341" max="14341" width="15.26953125" style="3" customWidth="1"/>
    <col min="14342" max="14353" width="10.7265625" style="3" customWidth="1"/>
    <col min="14354" max="14593" width="9.1796875" style="3"/>
    <col min="14594" max="14594" width="5.7265625" style="3" customWidth="1"/>
    <col min="14595" max="14596" width="21.7265625" style="3" customWidth="1"/>
    <col min="14597" max="14597" width="15.26953125" style="3" customWidth="1"/>
    <col min="14598" max="14609" width="10.7265625" style="3" customWidth="1"/>
    <col min="14610" max="14849" width="9.1796875" style="3"/>
    <col min="14850" max="14850" width="5.7265625" style="3" customWidth="1"/>
    <col min="14851" max="14852" width="21.7265625" style="3" customWidth="1"/>
    <col min="14853" max="14853" width="15.26953125" style="3" customWidth="1"/>
    <col min="14854" max="14865" width="10.7265625" style="3" customWidth="1"/>
    <col min="14866" max="15105" width="9.1796875" style="3"/>
    <col min="15106" max="15106" width="5.7265625" style="3" customWidth="1"/>
    <col min="15107" max="15108" width="21.7265625" style="3" customWidth="1"/>
    <col min="15109" max="15109" width="15.26953125" style="3" customWidth="1"/>
    <col min="15110" max="15121" width="10.7265625" style="3" customWidth="1"/>
    <col min="15122" max="15361" width="9.1796875" style="3"/>
    <col min="15362" max="15362" width="5.7265625" style="3" customWidth="1"/>
    <col min="15363" max="15364" width="21.7265625" style="3" customWidth="1"/>
    <col min="15365" max="15365" width="15.26953125" style="3" customWidth="1"/>
    <col min="15366" max="15377" width="10.7265625" style="3" customWidth="1"/>
    <col min="15378" max="15617" width="9.1796875" style="3"/>
    <col min="15618" max="15618" width="5.7265625" style="3" customWidth="1"/>
    <col min="15619" max="15620" width="21.7265625" style="3" customWidth="1"/>
    <col min="15621" max="15621" width="15.26953125" style="3" customWidth="1"/>
    <col min="15622" max="15633" width="10.7265625" style="3" customWidth="1"/>
    <col min="15634" max="15873" width="9.1796875" style="3"/>
    <col min="15874" max="15874" width="5.7265625" style="3" customWidth="1"/>
    <col min="15875" max="15876" width="21.7265625" style="3" customWidth="1"/>
    <col min="15877" max="15877" width="15.26953125" style="3" customWidth="1"/>
    <col min="15878" max="15889" width="10.7265625" style="3" customWidth="1"/>
    <col min="15890" max="16129" width="9.1796875" style="3"/>
    <col min="16130" max="16130" width="5.7265625" style="3" customWidth="1"/>
    <col min="16131" max="16132" width="21.7265625" style="3" customWidth="1"/>
    <col min="16133" max="16133" width="15.26953125" style="3" customWidth="1"/>
    <col min="16134" max="16145" width="10.7265625" style="3" customWidth="1"/>
    <col min="16146" max="16384" width="9.1796875" style="3"/>
  </cols>
  <sheetData>
    <row r="1" spans="1:17" x14ac:dyDescent="0.35">
      <c r="A1" s="1" t="s">
        <v>799</v>
      </c>
    </row>
    <row r="3" spans="1:17" x14ac:dyDescent="0.35">
      <c r="A3" s="4" t="s">
        <v>800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</row>
    <row r="5" spans="1:17" x14ac:dyDescent="0.35">
      <c r="A5" s="2"/>
      <c r="B5" s="2"/>
      <c r="C5" s="2"/>
      <c r="D5" s="2"/>
      <c r="E5" s="2"/>
      <c r="F5" s="2"/>
      <c r="G5" s="28"/>
      <c r="H5" s="28" t="str">
        <f>'[3]1'!E6</f>
        <v>TAHUN</v>
      </c>
      <c r="I5" s="7">
        <v>2024</v>
      </c>
      <c r="J5" s="2"/>
      <c r="K5" s="2"/>
      <c r="L5" s="4"/>
      <c r="M5" s="4"/>
      <c r="N5" s="4"/>
      <c r="O5" s="4"/>
      <c r="P5" s="4"/>
      <c r="Q5" s="4"/>
    </row>
    <row r="6" spans="1:17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8" customHeight="1" x14ac:dyDescent="0.35">
      <c r="A7" s="1596" t="s">
        <v>5</v>
      </c>
      <c r="B7" s="1596" t="s">
        <v>6</v>
      </c>
      <c r="C7" s="10"/>
      <c r="D7" s="1596" t="s">
        <v>61</v>
      </c>
      <c r="E7" s="1601" t="s">
        <v>801</v>
      </c>
      <c r="F7" s="1660" t="s">
        <v>802</v>
      </c>
      <c r="G7" s="1661"/>
      <c r="H7" s="1661"/>
      <c r="I7" s="1661"/>
      <c r="J7" s="1661"/>
      <c r="K7" s="1661"/>
      <c r="L7" s="1661"/>
      <c r="M7" s="1661"/>
      <c r="N7" s="1661"/>
      <c r="O7" s="1661"/>
      <c r="P7" s="1661"/>
      <c r="Q7" s="1662"/>
    </row>
    <row r="8" spans="1:17" ht="18" customHeight="1" x14ac:dyDescent="0.35">
      <c r="A8" s="1596"/>
      <c r="B8" s="1596"/>
      <c r="C8" s="10" t="s">
        <v>1615</v>
      </c>
      <c r="D8" s="1596"/>
      <c r="E8" s="1601"/>
      <c r="F8" s="291" t="s">
        <v>803</v>
      </c>
      <c r="G8" s="388"/>
      <c r="H8" s="291" t="s">
        <v>804</v>
      </c>
      <c r="I8" s="388"/>
      <c r="J8" s="291" t="s">
        <v>805</v>
      </c>
      <c r="K8" s="388"/>
      <c r="L8" s="291" t="s">
        <v>806</v>
      </c>
      <c r="M8" s="388"/>
      <c r="N8" s="291" t="s">
        <v>807</v>
      </c>
      <c r="O8" s="389"/>
      <c r="P8" s="291" t="s">
        <v>808</v>
      </c>
      <c r="Q8" s="389"/>
    </row>
    <row r="9" spans="1:17" ht="18" customHeight="1" x14ac:dyDescent="0.35">
      <c r="A9" s="1597"/>
      <c r="B9" s="1597"/>
      <c r="C9" s="12"/>
      <c r="D9" s="1597"/>
      <c r="E9" s="1602"/>
      <c r="F9" s="61" t="s">
        <v>8</v>
      </c>
      <c r="G9" s="61" t="s">
        <v>65</v>
      </c>
      <c r="H9" s="61" t="s">
        <v>8</v>
      </c>
      <c r="I9" s="61" t="s">
        <v>65</v>
      </c>
      <c r="J9" s="61" t="s">
        <v>8</v>
      </c>
      <c r="K9" s="61" t="s">
        <v>65</v>
      </c>
      <c r="L9" s="61" t="s">
        <v>8</v>
      </c>
      <c r="M9" s="61" t="s">
        <v>65</v>
      </c>
      <c r="N9" s="61" t="s">
        <v>8</v>
      </c>
      <c r="O9" s="61" t="s">
        <v>65</v>
      </c>
      <c r="P9" s="61" t="s">
        <v>8</v>
      </c>
      <c r="Q9" s="61" t="s">
        <v>65</v>
      </c>
    </row>
    <row r="10" spans="1:17" s="15" customFormat="1" ht="11.5" x14ac:dyDescent="0.35">
      <c r="A10" s="295">
        <v>1</v>
      </c>
      <c r="B10" s="13">
        <v>2</v>
      </c>
      <c r="C10" s="295"/>
      <c r="D10" s="295">
        <v>3</v>
      </c>
      <c r="E10" s="295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</row>
    <row r="11" spans="1:17" ht="18" customHeight="1" x14ac:dyDescent="0.35">
      <c r="A11" s="33">
        <v>1</v>
      </c>
      <c r="B11" s="230" t="s">
        <v>767</v>
      </c>
      <c r="C11" s="1570" t="s">
        <v>1597</v>
      </c>
      <c r="D11" s="1195" t="s">
        <v>767</v>
      </c>
      <c r="E11" s="1197">
        <v>92.4</v>
      </c>
      <c r="F11" s="375">
        <v>3</v>
      </c>
      <c r="G11" s="1198">
        <f>F11/$E11*100</f>
        <v>3.2467532467532463</v>
      </c>
      <c r="H11" s="302">
        <v>6</v>
      </c>
      <c r="I11" s="1198">
        <f>H11/$E11*100</f>
        <v>6.4935064935064926</v>
      </c>
      <c r="J11" s="302">
        <v>5</v>
      </c>
      <c r="K11" s="1198">
        <f>J11/$E11*100</f>
        <v>5.4112554112554108</v>
      </c>
      <c r="L11" s="302">
        <v>0</v>
      </c>
      <c r="M11" s="1198">
        <f>L11/$E11*100</f>
        <v>0</v>
      </c>
      <c r="N11" s="302">
        <v>1</v>
      </c>
      <c r="O11" s="1198">
        <f>N11/$E11*100</f>
        <v>1.0822510822510822</v>
      </c>
      <c r="P11" s="302">
        <f>SUM(H11,J11,L11,N11)</f>
        <v>12</v>
      </c>
      <c r="Q11" s="1198">
        <f>P11/$E11*100</f>
        <v>12.987012987012985</v>
      </c>
    </row>
    <row r="12" spans="1:17" ht="18" customHeight="1" x14ac:dyDescent="0.35">
      <c r="A12" s="16">
        <v>2</v>
      </c>
      <c r="B12" s="230" t="s">
        <v>768</v>
      </c>
      <c r="C12" s="1571" t="s">
        <v>1596</v>
      </c>
      <c r="D12" s="1196" t="s">
        <v>769</v>
      </c>
      <c r="E12" s="1199">
        <v>114.4</v>
      </c>
      <c r="F12" s="375">
        <v>18</v>
      </c>
      <c r="G12" s="1198">
        <f>F12/$E12*100</f>
        <v>15.734265734265735</v>
      </c>
      <c r="H12" s="302">
        <v>9</v>
      </c>
      <c r="I12" s="1198">
        <f>H12/$E12*100</f>
        <v>7.8671328671328675</v>
      </c>
      <c r="J12" s="302">
        <v>11</v>
      </c>
      <c r="K12" s="1198">
        <f>J12/$E12*100</f>
        <v>9.615384615384615</v>
      </c>
      <c r="L12" s="302">
        <v>6</v>
      </c>
      <c r="M12" s="1198">
        <f>L12/$E12*100</f>
        <v>5.244755244755245</v>
      </c>
      <c r="N12" s="302">
        <v>2</v>
      </c>
      <c r="O12" s="1198">
        <f>N12/$E12*100</f>
        <v>1.7482517482517481</v>
      </c>
      <c r="P12" s="302">
        <f t="shared" ref="P12:P31" si="0">SUM(H12,J12,L12,N12)</f>
        <v>28</v>
      </c>
      <c r="Q12" s="1198">
        <f>P12/$E12*100</f>
        <v>24.475524475524473</v>
      </c>
    </row>
    <row r="13" spans="1:17" ht="18" customHeight="1" x14ac:dyDescent="0.35">
      <c r="A13" s="16">
        <v>3</v>
      </c>
      <c r="B13" s="230" t="s">
        <v>770</v>
      </c>
      <c r="C13" s="1571" t="s">
        <v>1599</v>
      </c>
      <c r="D13" s="1196" t="s">
        <v>770</v>
      </c>
      <c r="E13" s="1199">
        <v>115</v>
      </c>
      <c r="F13" s="375">
        <v>14</v>
      </c>
      <c r="G13" s="1198">
        <f t="shared" ref="G13:G31" si="1">F13/$E13*100</f>
        <v>12.173913043478262</v>
      </c>
      <c r="H13" s="302">
        <v>24</v>
      </c>
      <c r="I13" s="1198">
        <f t="shared" ref="I13:I31" si="2">H13/$E13*100</f>
        <v>20.869565217391305</v>
      </c>
      <c r="J13" s="302">
        <v>3</v>
      </c>
      <c r="K13" s="1198">
        <f t="shared" ref="K13:K31" si="3">J13/$E13*100</f>
        <v>2.6086956521739131</v>
      </c>
      <c r="L13" s="302">
        <v>1</v>
      </c>
      <c r="M13" s="1198">
        <f t="shared" ref="M13:M31" si="4">L13/$E13*100</f>
        <v>0.86956521739130432</v>
      </c>
      <c r="N13" s="302">
        <v>1</v>
      </c>
      <c r="O13" s="1198">
        <f t="shared" ref="O13:O31" si="5">N13/$E13*100</f>
        <v>0.86956521739130432</v>
      </c>
      <c r="P13" s="302">
        <f t="shared" si="0"/>
        <v>29</v>
      </c>
      <c r="Q13" s="1198">
        <f>P13/$E13*100</f>
        <v>25.217391304347824</v>
      </c>
    </row>
    <row r="14" spans="1:17" ht="18" customHeight="1" x14ac:dyDescent="0.35">
      <c r="A14" s="16">
        <v>4</v>
      </c>
      <c r="B14" s="230" t="s">
        <v>771</v>
      </c>
      <c r="C14" s="1571" t="s">
        <v>1601</v>
      </c>
      <c r="D14" s="1196" t="s">
        <v>771</v>
      </c>
      <c r="E14" s="1199">
        <v>56</v>
      </c>
      <c r="F14" s="375">
        <v>23</v>
      </c>
      <c r="G14" s="1198">
        <f t="shared" si="1"/>
        <v>41.071428571428569</v>
      </c>
      <c r="H14" s="302">
        <v>17</v>
      </c>
      <c r="I14" s="1198">
        <f t="shared" si="2"/>
        <v>30.357142857142854</v>
      </c>
      <c r="J14" s="302">
        <v>0</v>
      </c>
      <c r="K14" s="1198">
        <f t="shared" si="3"/>
        <v>0</v>
      </c>
      <c r="L14" s="302">
        <v>0</v>
      </c>
      <c r="M14" s="1198">
        <f t="shared" si="4"/>
        <v>0</v>
      </c>
      <c r="N14" s="302">
        <v>7</v>
      </c>
      <c r="O14" s="1198">
        <f>N14/$E14*100</f>
        <v>12.5</v>
      </c>
      <c r="P14" s="302">
        <f t="shared" si="0"/>
        <v>24</v>
      </c>
      <c r="Q14" s="1198">
        <f>P14/$E14*100</f>
        <v>42.857142857142854</v>
      </c>
    </row>
    <row r="15" spans="1:17" ht="18" customHeight="1" x14ac:dyDescent="0.35">
      <c r="A15" s="16">
        <v>5</v>
      </c>
      <c r="B15" s="230" t="s">
        <v>772</v>
      </c>
      <c r="C15" s="1571" t="s">
        <v>1598</v>
      </c>
      <c r="D15" s="1196" t="s">
        <v>772</v>
      </c>
      <c r="E15" s="1199">
        <v>126.5</v>
      </c>
      <c r="F15" s="375">
        <v>40</v>
      </c>
      <c r="G15" s="1198">
        <f t="shared" si="1"/>
        <v>31.620553359683797</v>
      </c>
      <c r="H15" s="302">
        <v>42</v>
      </c>
      <c r="I15" s="1198">
        <f t="shared" si="2"/>
        <v>33.201581027667984</v>
      </c>
      <c r="J15" s="302">
        <v>7</v>
      </c>
      <c r="K15" s="1198">
        <f t="shared" si="3"/>
        <v>5.5335968379446641</v>
      </c>
      <c r="L15" s="302">
        <v>0</v>
      </c>
      <c r="M15" s="1198">
        <f t="shared" si="4"/>
        <v>0</v>
      </c>
      <c r="N15" s="302">
        <v>0</v>
      </c>
      <c r="O15" s="1198">
        <f t="shared" si="5"/>
        <v>0</v>
      </c>
      <c r="P15" s="302">
        <f t="shared" si="0"/>
        <v>49</v>
      </c>
      <c r="Q15" s="1198">
        <f t="shared" ref="Q15:Q31" si="6">P15/$E15*100</f>
        <v>38.735177865612648</v>
      </c>
    </row>
    <row r="16" spans="1:17" ht="18" customHeight="1" x14ac:dyDescent="0.35">
      <c r="A16" s="16">
        <v>6</v>
      </c>
      <c r="B16" s="230" t="s">
        <v>773</v>
      </c>
      <c r="C16" s="1571" t="s">
        <v>1600</v>
      </c>
      <c r="D16" s="1196" t="s">
        <v>773</v>
      </c>
      <c r="E16" s="1199">
        <v>63.8</v>
      </c>
      <c r="F16" s="375">
        <v>11</v>
      </c>
      <c r="G16" s="1198">
        <f t="shared" si="1"/>
        <v>17.241379310344829</v>
      </c>
      <c r="H16" s="302">
        <v>12</v>
      </c>
      <c r="I16" s="1198">
        <f t="shared" si="2"/>
        <v>18.808777429467085</v>
      </c>
      <c r="J16" s="302">
        <v>1</v>
      </c>
      <c r="K16" s="1198">
        <f t="shared" si="3"/>
        <v>1.5673981191222572</v>
      </c>
      <c r="L16" s="302">
        <v>2</v>
      </c>
      <c r="M16" s="1198">
        <f t="shared" si="4"/>
        <v>3.1347962382445145</v>
      </c>
      <c r="N16" s="302">
        <v>11</v>
      </c>
      <c r="O16" s="1198">
        <f t="shared" si="5"/>
        <v>17.241379310344829</v>
      </c>
      <c r="P16" s="302">
        <f t="shared" si="0"/>
        <v>26</v>
      </c>
      <c r="Q16" s="1198">
        <f t="shared" si="6"/>
        <v>40.752351097178682</v>
      </c>
    </row>
    <row r="17" spans="1:17" ht="18" customHeight="1" x14ac:dyDescent="0.35">
      <c r="A17" s="16">
        <v>7</v>
      </c>
      <c r="B17" s="230" t="s">
        <v>774</v>
      </c>
      <c r="C17" s="1571" t="s">
        <v>1603</v>
      </c>
      <c r="D17" s="1196" t="s">
        <v>775</v>
      </c>
      <c r="E17" s="1199">
        <v>62.7</v>
      </c>
      <c r="F17" s="375">
        <v>6</v>
      </c>
      <c r="G17" s="1198">
        <f t="shared" si="1"/>
        <v>9.5693779904306222</v>
      </c>
      <c r="H17" s="302">
        <v>9</v>
      </c>
      <c r="I17" s="1198">
        <f t="shared" si="2"/>
        <v>14.354066985645932</v>
      </c>
      <c r="J17" s="302">
        <v>2</v>
      </c>
      <c r="K17" s="1198">
        <f t="shared" si="3"/>
        <v>3.1897926634768736</v>
      </c>
      <c r="L17" s="302">
        <v>0</v>
      </c>
      <c r="M17" s="1198">
        <f>L17/$E17*100</f>
        <v>0</v>
      </c>
      <c r="N17" s="302">
        <v>0</v>
      </c>
      <c r="O17" s="1198">
        <f t="shared" si="5"/>
        <v>0</v>
      </c>
      <c r="P17" s="302">
        <f t="shared" si="0"/>
        <v>11</v>
      </c>
      <c r="Q17" s="1198">
        <f t="shared" si="6"/>
        <v>17.543859649122805</v>
      </c>
    </row>
    <row r="18" spans="1:17" ht="18" customHeight="1" x14ac:dyDescent="0.35">
      <c r="A18" s="16">
        <v>8</v>
      </c>
      <c r="B18" s="230" t="s">
        <v>776</v>
      </c>
      <c r="C18" s="1571" t="s">
        <v>1602</v>
      </c>
      <c r="D18" s="1196" t="s">
        <v>777</v>
      </c>
      <c r="E18" s="1199">
        <v>180</v>
      </c>
      <c r="F18" s="375">
        <v>13</v>
      </c>
      <c r="G18" s="1198">
        <f t="shared" si="1"/>
        <v>7.2222222222222214</v>
      </c>
      <c r="H18" s="302">
        <v>12</v>
      </c>
      <c r="I18" s="1198">
        <f t="shared" si="2"/>
        <v>6.666666666666667</v>
      </c>
      <c r="J18" s="302">
        <v>3</v>
      </c>
      <c r="K18" s="1198">
        <f t="shared" si="3"/>
        <v>1.6666666666666667</v>
      </c>
      <c r="L18" s="302">
        <v>1</v>
      </c>
      <c r="M18" s="1198">
        <f t="shared" si="4"/>
        <v>0.55555555555555558</v>
      </c>
      <c r="N18" s="302">
        <v>3</v>
      </c>
      <c r="O18" s="1198">
        <f t="shared" si="5"/>
        <v>1.6666666666666667</v>
      </c>
      <c r="P18" s="302">
        <f t="shared" si="0"/>
        <v>19</v>
      </c>
      <c r="Q18" s="1198">
        <f t="shared" si="6"/>
        <v>10.555555555555555</v>
      </c>
    </row>
    <row r="19" spans="1:17" ht="18" customHeight="1" x14ac:dyDescent="0.35">
      <c r="A19" s="16">
        <v>9</v>
      </c>
      <c r="B19" s="230" t="s">
        <v>778</v>
      </c>
      <c r="C19" s="1571" t="s">
        <v>1606</v>
      </c>
      <c r="D19" s="1196" t="s">
        <v>779</v>
      </c>
      <c r="E19" s="1199">
        <v>64</v>
      </c>
      <c r="F19" s="375">
        <v>16</v>
      </c>
      <c r="G19" s="1198">
        <f t="shared" si="1"/>
        <v>25</v>
      </c>
      <c r="H19" s="302">
        <v>16</v>
      </c>
      <c r="I19" s="1198">
        <f t="shared" si="2"/>
        <v>25</v>
      </c>
      <c r="J19" s="302">
        <v>7</v>
      </c>
      <c r="K19" s="1198">
        <f t="shared" si="3"/>
        <v>10.9375</v>
      </c>
      <c r="L19" s="302">
        <v>11</v>
      </c>
      <c r="M19" s="1198">
        <f t="shared" si="4"/>
        <v>17.1875</v>
      </c>
      <c r="N19" s="302">
        <v>7</v>
      </c>
      <c r="O19" s="1198">
        <f t="shared" si="5"/>
        <v>10.9375</v>
      </c>
      <c r="P19" s="302">
        <f t="shared" si="0"/>
        <v>41</v>
      </c>
      <c r="Q19" s="1198">
        <f t="shared" si="6"/>
        <v>64.0625</v>
      </c>
    </row>
    <row r="20" spans="1:17" ht="18" customHeight="1" x14ac:dyDescent="0.35">
      <c r="A20" s="16">
        <v>10</v>
      </c>
      <c r="B20" s="230" t="s">
        <v>780</v>
      </c>
      <c r="C20" s="1571" t="s">
        <v>1604</v>
      </c>
      <c r="D20" s="1196" t="s">
        <v>780</v>
      </c>
      <c r="E20" s="1199">
        <v>110</v>
      </c>
      <c r="F20" s="375">
        <v>21</v>
      </c>
      <c r="G20" s="1198">
        <f t="shared" si="1"/>
        <v>19.090909090909093</v>
      </c>
      <c r="H20" s="302">
        <v>6</v>
      </c>
      <c r="I20" s="1198">
        <f t="shared" si="2"/>
        <v>5.4545454545454541</v>
      </c>
      <c r="J20" s="302">
        <v>2</v>
      </c>
      <c r="K20" s="1198">
        <f t="shared" si="3"/>
        <v>1.8181818181818181</v>
      </c>
      <c r="L20" s="302">
        <v>3</v>
      </c>
      <c r="M20" s="1198">
        <f t="shared" si="4"/>
        <v>2.7272727272727271</v>
      </c>
      <c r="N20" s="302">
        <v>0</v>
      </c>
      <c r="O20" s="1198">
        <f t="shared" si="5"/>
        <v>0</v>
      </c>
      <c r="P20" s="302">
        <f t="shared" si="0"/>
        <v>11</v>
      </c>
      <c r="Q20" s="1198">
        <f t="shared" si="6"/>
        <v>10</v>
      </c>
    </row>
    <row r="21" spans="1:17" ht="18" customHeight="1" x14ac:dyDescent="0.35">
      <c r="A21" s="16">
        <v>11</v>
      </c>
      <c r="B21" s="230" t="s">
        <v>781</v>
      </c>
      <c r="C21" s="1571" t="s">
        <v>1607</v>
      </c>
      <c r="D21" s="1196" t="s">
        <v>781</v>
      </c>
      <c r="E21" s="1199">
        <v>80</v>
      </c>
      <c r="F21" s="375">
        <v>23</v>
      </c>
      <c r="G21" s="1198">
        <f t="shared" si="1"/>
        <v>28.749999999999996</v>
      </c>
      <c r="H21" s="302">
        <v>24</v>
      </c>
      <c r="I21" s="1198">
        <f t="shared" si="2"/>
        <v>30</v>
      </c>
      <c r="J21" s="302">
        <v>7</v>
      </c>
      <c r="K21" s="1198">
        <f>J21/$E21*100</f>
        <v>8.75</v>
      </c>
      <c r="L21" s="302">
        <v>1</v>
      </c>
      <c r="M21" s="1198">
        <f t="shared" si="4"/>
        <v>1.25</v>
      </c>
      <c r="N21" s="302">
        <v>4</v>
      </c>
      <c r="O21" s="1198">
        <f t="shared" si="5"/>
        <v>5</v>
      </c>
      <c r="P21" s="302">
        <f t="shared" si="0"/>
        <v>36</v>
      </c>
      <c r="Q21" s="1198">
        <f t="shared" si="6"/>
        <v>45</v>
      </c>
    </row>
    <row r="22" spans="1:17" ht="18" customHeight="1" x14ac:dyDescent="0.35">
      <c r="A22" s="16">
        <v>12</v>
      </c>
      <c r="B22" s="230" t="s">
        <v>782</v>
      </c>
      <c r="C22" s="1571" t="s">
        <v>1609</v>
      </c>
      <c r="D22" s="1196" t="s">
        <v>782</v>
      </c>
      <c r="E22" s="1199">
        <v>41.8</v>
      </c>
      <c r="F22" s="375">
        <v>11</v>
      </c>
      <c r="G22" s="1198">
        <f t="shared" si="1"/>
        <v>26.315789473684216</v>
      </c>
      <c r="H22" s="302">
        <v>11</v>
      </c>
      <c r="I22" s="1198">
        <f t="shared" si="2"/>
        <v>26.315789473684216</v>
      </c>
      <c r="J22" s="302">
        <v>0</v>
      </c>
      <c r="K22" s="1198">
        <f t="shared" si="3"/>
        <v>0</v>
      </c>
      <c r="L22" s="302">
        <v>0</v>
      </c>
      <c r="M22" s="1198">
        <f t="shared" si="4"/>
        <v>0</v>
      </c>
      <c r="N22" s="302">
        <v>0</v>
      </c>
      <c r="O22" s="1198">
        <f t="shared" si="5"/>
        <v>0</v>
      </c>
      <c r="P22" s="302">
        <f t="shared" si="0"/>
        <v>11</v>
      </c>
      <c r="Q22" s="1198">
        <f t="shared" si="6"/>
        <v>26.315789473684216</v>
      </c>
    </row>
    <row r="23" spans="1:17" ht="18" customHeight="1" x14ac:dyDescent="0.35">
      <c r="A23" s="16">
        <v>13</v>
      </c>
      <c r="B23" s="230" t="s">
        <v>783</v>
      </c>
      <c r="C23" s="1571" t="s">
        <v>1608</v>
      </c>
      <c r="D23" s="1196" t="s">
        <v>784</v>
      </c>
      <c r="E23" s="1199">
        <v>111</v>
      </c>
      <c r="F23" s="375">
        <v>75</v>
      </c>
      <c r="G23" s="1198">
        <f>F23/$E23*100</f>
        <v>67.567567567567565</v>
      </c>
      <c r="H23" s="302">
        <v>72</v>
      </c>
      <c r="I23" s="1198">
        <f t="shared" si="2"/>
        <v>64.86486486486487</v>
      </c>
      <c r="J23" s="302">
        <v>25</v>
      </c>
      <c r="K23" s="1198">
        <f t="shared" si="3"/>
        <v>22.522522522522522</v>
      </c>
      <c r="L23" s="302">
        <v>15</v>
      </c>
      <c r="M23" s="1198">
        <f t="shared" si="4"/>
        <v>13.513513513513514</v>
      </c>
      <c r="N23" s="302">
        <v>10</v>
      </c>
      <c r="O23" s="1198">
        <f t="shared" si="5"/>
        <v>9.0090090090090094</v>
      </c>
      <c r="P23" s="302">
        <f t="shared" si="0"/>
        <v>122</v>
      </c>
      <c r="Q23" s="1198">
        <f t="shared" si="6"/>
        <v>109.90990990990991</v>
      </c>
    </row>
    <row r="24" spans="1:17" ht="18" customHeight="1" x14ac:dyDescent="0.35">
      <c r="A24" s="16">
        <v>14</v>
      </c>
      <c r="B24" s="230" t="s">
        <v>785</v>
      </c>
      <c r="C24" s="1571" t="s">
        <v>1612</v>
      </c>
      <c r="D24" s="1196" t="s">
        <v>785</v>
      </c>
      <c r="E24" s="1199">
        <v>76</v>
      </c>
      <c r="F24" s="375">
        <v>24</v>
      </c>
      <c r="G24" s="1198">
        <f t="shared" si="1"/>
        <v>31.578947368421051</v>
      </c>
      <c r="H24" s="302">
        <v>17</v>
      </c>
      <c r="I24" s="1198">
        <f t="shared" si="2"/>
        <v>22.368421052631579</v>
      </c>
      <c r="J24" s="302">
        <v>16</v>
      </c>
      <c r="K24" s="1198">
        <f t="shared" si="3"/>
        <v>21.052631578947366</v>
      </c>
      <c r="L24" s="302">
        <v>12</v>
      </c>
      <c r="M24" s="1198">
        <f t="shared" si="4"/>
        <v>15.789473684210526</v>
      </c>
      <c r="N24" s="302">
        <v>7</v>
      </c>
      <c r="O24" s="1198">
        <f t="shared" si="5"/>
        <v>9.2105263157894726</v>
      </c>
      <c r="P24" s="302">
        <f t="shared" si="0"/>
        <v>52</v>
      </c>
      <c r="Q24" s="1198">
        <f t="shared" si="6"/>
        <v>68.421052631578945</v>
      </c>
    </row>
    <row r="25" spans="1:17" ht="18" customHeight="1" x14ac:dyDescent="0.35">
      <c r="A25" s="16">
        <v>15</v>
      </c>
      <c r="B25" s="230" t="s">
        <v>786</v>
      </c>
      <c r="C25" s="1571" t="s">
        <v>1610</v>
      </c>
      <c r="D25" s="1196" t="s">
        <v>786</v>
      </c>
      <c r="E25" s="1199">
        <v>15</v>
      </c>
      <c r="F25" s="375">
        <v>0</v>
      </c>
      <c r="G25" s="1198">
        <f t="shared" si="1"/>
        <v>0</v>
      </c>
      <c r="H25" s="302">
        <v>0</v>
      </c>
      <c r="I25" s="1198">
        <f t="shared" si="2"/>
        <v>0</v>
      </c>
      <c r="J25" s="302">
        <v>2</v>
      </c>
      <c r="K25" s="1198">
        <f t="shared" si="3"/>
        <v>13.333333333333334</v>
      </c>
      <c r="L25" s="302">
        <v>0</v>
      </c>
      <c r="M25" s="1198">
        <f t="shared" si="4"/>
        <v>0</v>
      </c>
      <c r="N25" s="302">
        <v>0</v>
      </c>
      <c r="O25" s="1198">
        <f t="shared" si="5"/>
        <v>0</v>
      </c>
      <c r="P25" s="302">
        <f t="shared" si="0"/>
        <v>2</v>
      </c>
      <c r="Q25" s="1198">
        <f t="shared" si="6"/>
        <v>13.333333333333334</v>
      </c>
    </row>
    <row r="26" spans="1:17" ht="18" customHeight="1" x14ac:dyDescent="0.35">
      <c r="A26" s="16">
        <v>16</v>
      </c>
      <c r="B26" s="230" t="s">
        <v>787</v>
      </c>
      <c r="C26" s="1571" t="s">
        <v>1611</v>
      </c>
      <c r="D26" s="1196" t="s">
        <v>788</v>
      </c>
      <c r="E26" s="1199">
        <v>21</v>
      </c>
      <c r="F26" s="375">
        <v>13</v>
      </c>
      <c r="G26" s="1198">
        <f t="shared" si="1"/>
        <v>61.904761904761905</v>
      </c>
      <c r="H26" s="302">
        <v>10</v>
      </c>
      <c r="I26" s="1198">
        <f t="shared" si="2"/>
        <v>47.619047619047613</v>
      </c>
      <c r="J26" s="302">
        <v>11</v>
      </c>
      <c r="K26" s="1198">
        <f t="shared" si="3"/>
        <v>52.380952380952387</v>
      </c>
      <c r="L26" s="302">
        <v>6</v>
      </c>
      <c r="M26" s="1198">
        <f t="shared" si="4"/>
        <v>28.571428571428569</v>
      </c>
      <c r="N26" s="302">
        <v>0</v>
      </c>
      <c r="O26" s="1198">
        <f t="shared" si="5"/>
        <v>0</v>
      </c>
      <c r="P26" s="302">
        <f t="shared" si="0"/>
        <v>27</v>
      </c>
      <c r="Q26" s="1198">
        <f t="shared" si="6"/>
        <v>128.57142857142858</v>
      </c>
    </row>
    <row r="27" spans="1:17" ht="18" customHeight="1" x14ac:dyDescent="0.35">
      <c r="A27" s="16">
        <v>17</v>
      </c>
      <c r="B27" s="230" t="s">
        <v>789</v>
      </c>
      <c r="C27" s="1571" t="s">
        <v>1605</v>
      </c>
      <c r="D27" s="1196" t="s">
        <v>790</v>
      </c>
      <c r="E27" s="1199">
        <v>75</v>
      </c>
      <c r="F27" s="375">
        <v>0</v>
      </c>
      <c r="G27" s="1198">
        <f t="shared" si="1"/>
        <v>0</v>
      </c>
      <c r="H27" s="302">
        <v>0</v>
      </c>
      <c r="I27" s="1198">
        <f>H27/$E27*100</f>
        <v>0</v>
      </c>
      <c r="J27" s="302">
        <v>0</v>
      </c>
      <c r="K27" s="1198">
        <f t="shared" si="3"/>
        <v>0</v>
      </c>
      <c r="L27" s="302">
        <v>0</v>
      </c>
      <c r="M27" s="1198">
        <f t="shared" si="4"/>
        <v>0</v>
      </c>
      <c r="N27" s="302">
        <v>0</v>
      </c>
      <c r="O27" s="1198">
        <f t="shared" si="5"/>
        <v>0</v>
      </c>
      <c r="P27" s="302">
        <f t="shared" si="0"/>
        <v>0</v>
      </c>
      <c r="Q27" s="1198">
        <f t="shared" si="6"/>
        <v>0</v>
      </c>
    </row>
    <row r="28" spans="1:17" ht="18" customHeight="1" x14ac:dyDescent="0.35">
      <c r="A28" s="16">
        <v>18</v>
      </c>
      <c r="B28" s="230" t="s">
        <v>791</v>
      </c>
      <c r="C28" s="1571" t="s">
        <v>1613</v>
      </c>
      <c r="D28" s="1196" t="s">
        <v>792</v>
      </c>
      <c r="E28" s="1199">
        <v>19.8</v>
      </c>
      <c r="F28" s="375">
        <v>3</v>
      </c>
      <c r="G28" s="1198">
        <f t="shared" si="1"/>
        <v>15.151515151515152</v>
      </c>
      <c r="H28" s="302">
        <v>2</v>
      </c>
      <c r="I28" s="1198">
        <f t="shared" si="2"/>
        <v>10.1010101010101</v>
      </c>
      <c r="J28" s="302">
        <v>0</v>
      </c>
      <c r="K28" s="1198">
        <f t="shared" si="3"/>
        <v>0</v>
      </c>
      <c r="L28" s="302">
        <v>0</v>
      </c>
      <c r="M28" s="1198">
        <f t="shared" si="4"/>
        <v>0</v>
      </c>
      <c r="N28" s="302">
        <v>0</v>
      </c>
      <c r="O28" s="1198">
        <f t="shared" si="5"/>
        <v>0</v>
      </c>
      <c r="P28" s="302">
        <f t="shared" si="0"/>
        <v>2</v>
      </c>
      <c r="Q28" s="1198">
        <f t="shared" si="6"/>
        <v>10.1010101010101</v>
      </c>
    </row>
    <row r="29" spans="1:17" ht="18" customHeight="1" x14ac:dyDescent="0.35">
      <c r="A29" s="16">
        <v>19</v>
      </c>
      <c r="B29" s="230" t="s">
        <v>791</v>
      </c>
      <c r="C29" s="1571" t="s">
        <v>1613</v>
      </c>
      <c r="D29" s="1196" t="s">
        <v>793</v>
      </c>
      <c r="E29" s="1199">
        <v>4</v>
      </c>
      <c r="F29" s="375">
        <v>0</v>
      </c>
      <c r="G29" s="1198">
        <f t="shared" si="1"/>
        <v>0</v>
      </c>
      <c r="H29" s="302">
        <v>1</v>
      </c>
      <c r="I29" s="1198">
        <f t="shared" si="2"/>
        <v>25</v>
      </c>
      <c r="J29" s="302">
        <v>0</v>
      </c>
      <c r="K29" s="1198">
        <f t="shared" si="3"/>
        <v>0</v>
      </c>
      <c r="L29" s="302">
        <v>0</v>
      </c>
      <c r="M29" s="1198">
        <f t="shared" si="4"/>
        <v>0</v>
      </c>
      <c r="N29" s="302">
        <v>0</v>
      </c>
      <c r="O29" s="1198">
        <f t="shared" si="5"/>
        <v>0</v>
      </c>
      <c r="P29" s="302">
        <f t="shared" si="0"/>
        <v>1</v>
      </c>
      <c r="Q29" s="1198">
        <f t="shared" si="6"/>
        <v>25</v>
      </c>
    </row>
    <row r="30" spans="1:17" ht="18" customHeight="1" x14ac:dyDescent="0.35">
      <c r="A30" s="16">
        <v>20</v>
      </c>
      <c r="B30" s="230" t="s">
        <v>791</v>
      </c>
      <c r="C30" s="1571" t="s">
        <v>1613</v>
      </c>
      <c r="D30" s="1196" t="s">
        <v>794</v>
      </c>
      <c r="E30" s="1199">
        <v>4</v>
      </c>
      <c r="F30" s="375">
        <v>0</v>
      </c>
      <c r="G30" s="1198">
        <f t="shared" si="1"/>
        <v>0</v>
      </c>
      <c r="H30" s="302">
        <v>0</v>
      </c>
      <c r="I30" s="1198">
        <f t="shared" si="2"/>
        <v>0</v>
      </c>
      <c r="J30" s="302">
        <v>0</v>
      </c>
      <c r="K30" s="1198">
        <f t="shared" si="3"/>
        <v>0</v>
      </c>
      <c r="L30" s="302">
        <v>0</v>
      </c>
      <c r="M30" s="1198">
        <f t="shared" si="4"/>
        <v>0</v>
      </c>
      <c r="N30" s="302">
        <v>0</v>
      </c>
      <c r="O30" s="1198">
        <f t="shared" si="5"/>
        <v>0</v>
      </c>
      <c r="P30" s="302">
        <f t="shared" si="0"/>
        <v>0</v>
      </c>
      <c r="Q30" s="1198">
        <f t="shared" si="6"/>
        <v>0</v>
      </c>
    </row>
    <row r="31" spans="1:17" ht="18" customHeight="1" x14ac:dyDescent="0.35">
      <c r="A31" s="16">
        <v>21</v>
      </c>
      <c r="B31" s="3" t="s">
        <v>795</v>
      </c>
      <c r="C31" s="1571" t="s">
        <v>1614</v>
      </c>
      <c r="D31" s="1196" t="s">
        <v>795</v>
      </c>
      <c r="E31" s="1199">
        <v>14.3</v>
      </c>
      <c r="F31" s="375">
        <v>0</v>
      </c>
      <c r="G31" s="1198">
        <f t="shared" si="1"/>
        <v>0</v>
      </c>
      <c r="H31" s="302">
        <v>0</v>
      </c>
      <c r="I31" s="1198">
        <f t="shared" si="2"/>
        <v>0</v>
      </c>
      <c r="J31" s="302">
        <v>0</v>
      </c>
      <c r="K31" s="1198">
        <f t="shared" si="3"/>
        <v>0</v>
      </c>
      <c r="L31" s="302">
        <v>0</v>
      </c>
      <c r="M31" s="1198">
        <f t="shared" si="4"/>
        <v>0</v>
      </c>
      <c r="N31" s="302">
        <v>0</v>
      </c>
      <c r="O31" s="1198">
        <f t="shared" si="5"/>
        <v>0</v>
      </c>
      <c r="P31" s="302">
        <f t="shared" si="0"/>
        <v>0</v>
      </c>
      <c r="Q31" s="1198">
        <f t="shared" si="6"/>
        <v>0</v>
      </c>
    </row>
    <row r="32" spans="1:17" ht="18" customHeight="1" x14ac:dyDescent="0.35">
      <c r="A32" s="21"/>
      <c r="B32" s="230"/>
      <c r="C32" s="1035"/>
      <c r="D32" s="1037"/>
      <c r="E32" s="20"/>
      <c r="F32" s="375"/>
      <c r="G32" s="1200"/>
      <c r="H32" s="302"/>
      <c r="I32" s="1200"/>
      <c r="J32" s="302"/>
      <c r="K32" s="1200"/>
      <c r="L32" s="520"/>
      <c r="M32" s="1200"/>
      <c r="N32" s="520">
        <v>0</v>
      </c>
      <c r="O32" s="1200"/>
      <c r="P32" s="520"/>
      <c r="Q32" s="1200"/>
    </row>
    <row r="33" spans="1:17" ht="24" customHeight="1" thickBot="1" x14ac:dyDescent="0.4">
      <c r="A33" s="528" t="s">
        <v>713</v>
      </c>
      <c r="B33" s="44"/>
      <c r="C33" s="509"/>
      <c r="D33" s="1194"/>
      <c r="E33" s="1286">
        <f>SUM(E11:E32)</f>
        <v>1446.7</v>
      </c>
      <c r="F33" s="1205">
        <f>SUM(F11:F32)</f>
        <v>314</v>
      </c>
      <c r="G33" s="1206">
        <f>F33/$E33*100</f>
        <v>21.704569019147023</v>
      </c>
      <c r="H33" s="1205">
        <f>SUM(H11:H32)</f>
        <v>290</v>
      </c>
      <c r="I33" s="1206">
        <f>H33/$E33*100</f>
        <v>20.045621068638972</v>
      </c>
      <c r="J33" s="1205">
        <f>SUM(J11:J32)</f>
        <v>102</v>
      </c>
      <c r="K33" s="1206">
        <f>J33/$E33*100</f>
        <v>7.0505287896592241</v>
      </c>
      <c r="L33" s="1205">
        <f>SUM(L11:L32)</f>
        <v>58</v>
      </c>
      <c r="M33" s="1206">
        <f>L33/$E33*100</f>
        <v>4.0091242137277936</v>
      </c>
      <c r="N33" s="1205">
        <f>SUM(N11:N32)</f>
        <v>53</v>
      </c>
      <c r="O33" s="1206">
        <f>N33/$E33*100</f>
        <v>3.6635100573719499</v>
      </c>
      <c r="P33" s="1205">
        <f>SUM(P11:P32)</f>
        <v>503</v>
      </c>
      <c r="Q33" s="1206">
        <f>P33/$E33*100</f>
        <v>34.768784129397936</v>
      </c>
    </row>
    <row r="34" spans="1:17" x14ac:dyDescent="0.35">
      <c r="A34" s="396"/>
      <c r="B34" s="396"/>
      <c r="C34" s="396"/>
      <c r="D34" s="396"/>
      <c r="E34" s="396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</row>
    <row r="35" spans="1:17" x14ac:dyDescent="0.35">
      <c r="A35" s="27" t="s">
        <v>757</v>
      </c>
    </row>
  </sheetData>
  <sheetProtection algorithmName="SHA-512" hashValue="jlFKXEWq1YHOv0DzB51HBtoYeT5mMkh3a62vkRG9jtKLKX8calhqrSBDkBqUyjaOjNdudao73dKUvHPlWZAL1w==" saltValue="IN2OSsrMnduIXSKZPNjKxQ==" spinCount="100000" sheet="1" objects="1" scenarios="1" sort="0" autoFilter="0" pivotTables="0"/>
  <mergeCells count="6">
    <mergeCell ref="A4:Q4"/>
    <mergeCell ref="A7:A9"/>
    <mergeCell ref="B7:B9"/>
    <mergeCell ref="D7:D9"/>
    <mergeCell ref="E7:E9"/>
    <mergeCell ref="F7:Q7"/>
  </mergeCells>
  <pageMargins left="0.7" right="0.7" top="0.75" bottom="0.75" header="0.3" footer="0.3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35"/>
  <sheetViews>
    <sheetView topLeftCell="A7" zoomScale="70" zoomScaleNormal="70" workbookViewId="0">
      <selection activeCell="G20" sqref="G20"/>
    </sheetView>
  </sheetViews>
  <sheetFormatPr defaultRowHeight="14.5" x14ac:dyDescent="0.35"/>
  <cols>
    <col min="2" max="3" width="23.54296875" customWidth="1"/>
    <col min="4" max="4" width="22.1796875" customWidth="1"/>
    <col min="5" max="5" width="14.81640625" customWidth="1"/>
  </cols>
  <sheetData>
    <row r="1" spans="1:23" ht="15.5" x14ac:dyDescent="0.35">
      <c r="A1" s="1" t="s">
        <v>809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23" ht="15.5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23" ht="15.5" x14ac:dyDescent="0.35">
      <c r="A3" s="4" t="s">
        <v>810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23" ht="15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</row>
    <row r="5" spans="1:23" ht="15.5" x14ac:dyDescent="0.35">
      <c r="A5" s="2"/>
      <c r="B5" s="2"/>
      <c r="C5" s="2"/>
      <c r="D5" s="2"/>
      <c r="E5" s="2"/>
      <c r="F5" s="2"/>
      <c r="G5" s="28" t="str">
        <f>'[3]1'!E6</f>
        <v>TAHUN</v>
      </c>
      <c r="H5" s="7">
        <v>2024</v>
      </c>
      <c r="I5" s="2"/>
      <c r="J5" s="2"/>
      <c r="K5" s="2"/>
      <c r="L5" s="4"/>
      <c r="M5" s="4"/>
      <c r="N5" s="4"/>
      <c r="O5" s="4"/>
    </row>
    <row r="6" spans="1:2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23" ht="15.5" x14ac:dyDescent="0.35">
      <c r="A7" s="1596" t="s">
        <v>5</v>
      </c>
      <c r="B7" s="1596" t="s">
        <v>6</v>
      </c>
      <c r="C7" s="10"/>
      <c r="D7" s="1596" t="s">
        <v>61</v>
      </c>
      <c r="E7" s="1601" t="s">
        <v>811</v>
      </c>
      <c r="F7" s="1660" t="s">
        <v>812</v>
      </c>
      <c r="G7" s="1661"/>
      <c r="H7" s="1661"/>
      <c r="I7" s="1661"/>
      <c r="J7" s="1661"/>
      <c r="K7" s="1661"/>
      <c r="L7" s="1661"/>
      <c r="M7" s="1661"/>
      <c r="N7" s="1661"/>
      <c r="O7" s="1662"/>
    </row>
    <row r="8" spans="1:23" ht="15.5" x14ac:dyDescent="0.35">
      <c r="A8" s="1596"/>
      <c r="B8" s="1596"/>
      <c r="C8" s="10" t="s">
        <v>1615</v>
      </c>
      <c r="D8" s="1596"/>
      <c r="E8" s="1601"/>
      <c r="F8" s="291" t="s">
        <v>803</v>
      </c>
      <c r="G8" s="388"/>
      <c r="H8" s="291" t="s">
        <v>804</v>
      </c>
      <c r="I8" s="388"/>
      <c r="J8" s="291" t="s">
        <v>805</v>
      </c>
      <c r="K8" s="388"/>
      <c r="L8" s="291" t="s">
        <v>806</v>
      </c>
      <c r="M8" s="388"/>
      <c r="N8" s="291" t="s">
        <v>807</v>
      </c>
      <c r="O8" s="389"/>
    </row>
    <row r="9" spans="1:23" ht="31" x14ac:dyDescent="0.35">
      <c r="A9" s="1597"/>
      <c r="B9" s="1597"/>
      <c r="C9" s="12"/>
      <c r="D9" s="1597"/>
      <c r="E9" s="1602"/>
      <c r="F9" s="61" t="s">
        <v>8</v>
      </c>
      <c r="G9" s="61" t="s">
        <v>65</v>
      </c>
      <c r="H9" s="61" t="s">
        <v>8</v>
      </c>
      <c r="I9" s="61" t="s">
        <v>65</v>
      </c>
      <c r="J9" s="61" t="s">
        <v>8</v>
      </c>
      <c r="K9" s="61" t="s">
        <v>65</v>
      </c>
      <c r="L9" s="61" t="s">
        <v>8</v>
      </c>
      <c r="M9" s="61" t="s">
        <v>65</v>
      </c>
      <c r="N9" s="61" t="s">
        <v>8</v>
      </c>
      <c r="O9" s="61" t="s">
        <v>65</v>
      </c>
    </row>
    <row r="10" spans="1:23" x14ac:dyDescent="0.35">
      <c r="A10" s="13">
        <v>1</v>
      </c>
      <c r="B10" s="13">
        <v>2</v>
      </c>
      <c r="C10" s="295"/>
      <c r="D10" s="295">
        <v>3</v>
      </c>
      <c r="E10" s="295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</row>
    <row r="11" spans="1:23" ht="15.5" x14ac:dyDescent="0.35">
      <c r="A11" s="33">
        <v>1</v>
      </c>
      <c r="B11" s="254" t="s">
        <v>767</v>
      </c>
      <c r="C11" s="1570" t="s">
        <v>1597</v>
      </c>
      <c r="D11" s="1195" t="s">
        <v>767</v>
      </c>
      <c r="E11" s="1201">
        <v>738</v>
      </c>
      <c r="F11" s="375">
        <v>5</v>
      </c>
      <c r="G11" s="1198">
        <f>F11/$E11*100</f>
        <v>0.6775067750677507</v>
      </c>
      <c r="H11" s="302">
        <v>2</v>
      </c>
      <c r="I11" s="1198">
        <f>H11/$E11*100</f>
        <v>0.27100271002710025</v>
      </c>
      <c r="J11" s="302">
        <v>1</v>
      </c>
      <c r="K11" s="1198">
        <f>J11/$E11*100</f>
        <v>0.13550135501355012</v>
      </c>
      <c r="L11" s="302">
        <v>0</v>
      </c>
      <c r="M11" s="1198">
        <f>L11/$E11*100</f>
        <v>0</v>
      </c>
      <c r="N11" s="302">
        <v>0</v>
      </c>
      <c r="O11" s="1198">
        <f>N11/$E11*100</f>
        <v>0</v>
      </c>
      <c r="S11" s="397"/>
      <c r="U11" s="397"/>
      <c r="W11" s="398"/>
    </row>
    <row r="12" spans="1:23" ht="15.5" x14ac:dyDescent="0.35">
      <c r="A12" s="16">
        <v>2</v>
      </c>
      <c r="B12" s="254" t="s">
        <v>768</v>
      </c>
      <c r="C12" s="1571" t="s">
        <v>1596</v>
      </c>
      <c r="D12" s="1196" t="s">
        <v>769</v>
      </c>
      <c r="E12" s="1202">
        <v>961</v>
      </c>
      <c r="F12" s="375">
        <v>6</v>
      </c>
      <c r="G12" s="1198">
        <f t="shared" ref="G12:G31" si="0">F12/$E12*100</f>
        <v>0.62434963579604574</v>
      </c>
      <c r="H12" s="302">
        <v>4</v>
      </c>
      <c r="I12" s="1198">
        <f t="shared" ref="I12:I31" si="1">H12/$E12*100</f>
        <v>0.41623309053069724</v>
      </c>
      <c r="J12" s="302">
        <v>0</v>
      </c>
      <c r="K12" s="1198">
        <f t="shared" ref="K12:K31" si="2">J12/$E12*100</f>
        <v>0</v>
      </c>
      <c r="L12" s="302">
        <v>0</v>
      </c>
      <c r="M12" s="1198">
        <f t="shared" ref="M12:M31" si="3">L12/$E12*100</f>
        <v>0</v>
      </c>
      <c r="N12" s="302">
        <v>0</v>
      </c>
      <c r="O12" s="1198">
        <f t="shared" ref="O12:O31" si="4">N12/$E12*100</f>
        <v>0</v>
      </c>
      <c r="S12" s="397"/>
      <c r="U12" s="397"/>
      <c r="W12" s="398"/>
    </row>
    <row r="13" spans="1:23" ht="15.5" x14ac:dyDescent="0.35">
      <c r="A13" s="16">
        <v>3</v>
      </c>
      <c r="B13" s="254" t="s">
        <v>770</v>
      </c>
      <c r="C13" s="1571" t="s">
        <v>1599</v>
      </c>
      <c r="D13" s="1196" t="s">
        <v>770</v>
      </c>
      <c r="E13" s="1202">
        <v>972</v>
      </c>
      <c r="F13" s="375">
        <v>11</v>
      </c>
      <c r="G13" s="1198">
        <f t="shared" si="0"/>
        <v>1.131687242798354</v>
      </c>
      <c r="H13" s="302">
        <v>5</v>
      </c>
      <c r="I13" s="1198">
        <f t="shared" si="1"/>
        <v>0.51440329218106995</v>
      </c>
      <c r="J13" s="302">
        <v>1</v>
      </c>
      <c r="K13" s="1198">
        <f t="shared" si="2"/>
        <v>0.102880658436214</v>
      </c>
      <c r="L13" s="302">
        <v>0</v>
      </c>
      <c r="M13" s="1198">
        <f t="shared" si="3"/>
        <v>0</v>
      </c>
      <c r="N13" s="302">
        <v>0</v>
      </c>
      <c r="O13" s="1198">
        <f t="shared" si="4"/>
        <v>0</v>
      </c>
      <c r="S13" s="397"/>
      <c r="U13" s="397"/>
      <c r="W13" s="398"/>
    </row>
    <row r="14" spans="1:23" ht="15.5" x14ac:dyDescent="0.35">
      <c r="A14" s="16">
        <v>4</v>
      </c>
      <c r="B14" s="254" t="s">
        <v>771</v>
      </c>
      <c r="C14" s="1571" t="s">
        <v>1601</v>
      </c>
      <c r="D14" s="1196" t="s">
        <v>771</v>
      </c>
      <c r="E14" s="1202">
        <v>581</v>
      </c>
      <c r="F14" s="375">
        <v>3</v>
      </c>
      <c r="G14" s="1198">
        <f t="shared" si="0"/>
        <v>0.51635111876075734</v>
      </c>
      <c r="H14" s="302">
        <v>0</v>
      </c>
      <c r="I14" s="1198">
        <f t="shared" si="1"/>
        <v>0</v>
      </c>
      <c r="J14" s="302">
        <v>0</v>
      </c>
      <c r="K14" s="1198">
        <f t="shared" si="2"/>
        <v>0</v>
      </c>
      <c r="L14" s="302">
        <v>0</v>
      </c>
      <c r="M14" s="1198">
        <f t="shared" si="3"/>
        <v>0</v>
      </c>
      <c r="N14" s="302">
        <v>0</v>
      </c>
      <c r="O14" s="1198">
        <f t="shared" si="4"/>
        <v>0</v>
      </c>
      <c r="S14" s="397"/>
      <c r="U14" s="397"/>
      <c r="W14" s="398"/>
    </row>
    <row r="15" spans="1:23" ht="15.5" x14ac:dyDescent="0.35">
      <c r="A15" s="16">
        <v>5</v>
      </c>
      <c r="B15" s="254" t="s">
        <v>772</v>
      </c>
      <c r="C15" s="1571" t="s">
        <v>1598</v>
      </c>
      <c r="D15" s="1196" t="s">
        <v>772</v>
      </c>
      <c r="E15" s="1202">
        <v>1102</v>
      </c>
      <c r="F15" s="375">
        <v>10</v>
      </c>
      <c r="G15" s="1198">
        <f t="shared" si="0"/>
        <v>0.90744101633393837</v>
      </c>
      <c r="H15" s="302">
        <v>3</v>
      </c>
      <c r="I15" s="1198">
        <f t="shared" si="1"/>
        <v>0.27223230490018147</v>
      </c>
      <c r="J15" s="302">
        <v>2</v>
      </c>
      <c r="K15" s="1198">
        <f t="shared" si="2"/>
        <v>0.18148820326678766</v>
      </c>
      <c r="L15" s="302">
        <v>0</v>
      </c>
      <c r="M15" s="1198">
        <f t="shared" si="3"/>
        <v>0</v>
      </c>
      <c r="N15" s="302">
        <v>0</v>
      </c>
      <c r="O15" s="1198">
        <f t="shared" si="4"/>
        <v>0</v>
      </c>
      <c r="S15" s="397"/>
      <c r="U15" s="397"/>
      <c r="W15" s="398"/>
    </row>
    <row r="16" spans="1:23" ht="15.5" x14ac:dyDescent="0.35">
      <c r="A16" s="16">
        <v>6</v>
      </c>
      <c r="B16" s="254" t="s">
        <v>773</v>
      </c>
      <c r="C16" s="1571" t="s">
        <v>1600</v>
      </c>
      <c r="D16" s="1196" t="s">
        <v>773</v>
      </c>
      <c r="E16" s="1202">
        <v>530</v>
      </c>
      <c r="F16" s="375">
        <v>4</v>
      </c>
      <c r="G16" s="1198">
        <f t="shared" si="0"/>
        <v>0.75471698113207553</v>
      </c>
      <c r="H16" s="302">
        <v>0</v>
      </c>
      <c r="I16" s="1198">
        <f t="shared" si="1"/>
        <v>0</v>
      </c>
      <c r="J16" s="302">
        <v>0</v>
      </c>
      <c r="K16" s="1198">
        <f t="shared" si="2"/>
        <v>0</v>
      </c>
      <c r="L16" s="302">
        <v>0</v>
      </c>
      <c r="M16" s="1198">
        <f t="shared" si="3"/>
        <v>0</v>
      </c>
      <c r="N16" s="302">
        <v>0</v>
      </c>
      <c r="O16" s="1198">
        <f t="shared" si="4"/>
        <v>0</v>
      </c>
      <c r="S16" s="397"/>
      <c r="U16" s="397"/>
      <c r="W16" s="398"/>
    </row>
    <row r="17" spans="1:23" ht="15.5" x14ac:dyDescent="0.35">
      <c r="A17" s="16">
        <v>7</v>
      </c>
      <c r="B17" s="254" t="s">
        <v>774</v>
      </c>
      <c r="C17" s="1571" t="s">
        <v>1603</v>
      </c>
      <c r="D17" s="1196" t="s">
        <v>775</v>
      </c>
      <c r="E17" s="1202">
        <v>522</v>
      </c>
      <c r="F17" s="375">
        <v>7</v>
      </c>
      <c r="G17" s="1198">
        <f t="shared" si="0"/>
        <v>1.3409961685823755</v>
      </c>
      <c r="H17" s="302">
        <v>0</v>
      </c>
      <c r="I17" s="1198">
        <f t="shared" si="1"/>
        <v>0</v>
      </c>
      <c r="J17" s="302">
        <v>0</v>
      </c>
      <c r="K17" s="1198">
        <f t="shared" si="2"/>
        <v>0</v>
      </c>
      <c r="L17" s="302">
        <v>0</v>
      </c>
      <c r="M17" s="1198">
        <f t="shared" si="3"/>
        <v>0</v>
      </c>
      <c r="N17" s="302">
        <v>0</v>
      </c>
      <c r="O17" s="1198">
        <f t="shared" si="4"/>
        <v>0</v>
      </c>
      <c r="S17" s="397"/>
      <c r="U17" s="397"/>
      <c r="W17" s="398"/>
    </row>
    <row r="18" spans="1:23" ht="15.5" x14ac:dyDescent="0.35">
      <c r="A18" s="16">
        <v>8</v>
      </c>
      <c r="B18" s="254" t="s">
        <v>776</v>
      </c>
      <c r="C18" s="1571" t="s">
        <v>1602</v>
      </c>
      <c r="D18" s="1196" t="s">
        <v>777</v>
      </c>
      <c r="E18" s="1202">
        <v>1578</v>
      </c>
      <c r="F18" s="375">
        <v>25</v>
      </c>
      <c r="G18" s="1198">
        <f t="shared" si="0"/>
        <v>1.5842839036755387</v>
      </c>
      <c r="H18" s="302">
        <v>2</v>
      </c>
      <c r="I18" s="1198">
        <f t="shared" si="1"/>
        <v>0.12674271229404308</v>
      </c>
      <c r="J18" s="302">
        <v>1</v>
      </c>
      <c r="K18" s="1198">
        <f t="shared" si="2"/>
        <v>6.3371356147021538E-2</v>
      </c>
      <c r="L18" s="302">
        <v>0</v>
      </c>
      <c r="M18" s="1198">
        <f t="shared" si="3"/>
        <v>0</v>
      </c>
      <c r="N18" s="302">
        <v>0</v>
      </c>
      <c r="O18" s="1198">
        <f t="shared" si="4"/>
        <v>0</v>
      </c>
      <c r="S18" s="397"/>
      <c r="U18" s="397"/>
      <c r="W18" s="398"/>
    </row>
    <row r="19" spans="1:23" ht="15.5" x14ac:dyDescent="0.35">
      <c r="A19" s="16">
        <v>9</v>
      </c>
      <c r="B19" s="254" t="s">
        <v>778</v>
      </c>
      <c r="C19" s="1571" t="s">
        <v>1606</v>
      </c>
      <c r="D19" s="1196" t="s">
        <v>779</v>
      </c>
      <c r="E19" s="1202">
        <v>879</v>
      </c>
      <c r="F19" s="375">
        <v>12</v>
      </c>
      <c r="G19" s="1198">
        <f t="shared" si="0"/>
        <v>1.3651877133105803</v>
      </c>
      <c r="H19" s="302">
        <v>5</v>
      </c>
      <c r="I19" s="1198">
        <f t="shared" si="1"/>
        <v>0.56882821387940841</v>
      </c>
      <c r="J19" s="302">
        <v>2</v>
      </c>
      <c r="K19" s="1198">
        <f t="shared" si="2"/>
        <v>0.22753128555176336</v>
      </c>
      <c r="L19" s="302">
        <v>0</v>
      </c>
      <c r="M19" s="1198">
        <f t="shared" si="3"/>
        <v>0</v>
      </c>
      <c r="N19" s="302">
        <v>0</v>
      </c>
      <c r="O19" s="1198">
        <f t="shared" si="4"/>
        <v>0</v>
      </c>
      <c r="S19" s="397"/>
      <c r="U19" s="397"/>
      <c r="W19" s="398"/>
    </row>
    <row r="20" spans="1:23" ht="15.5" x14ac:dyDescent="0.35">
      <c r="A20" s="16">
        <v>10</v>
      </c>
      <c r="B20" s="254" t="s">
        <v>780</v>
      </c>
      <c r="C20" s="1571" t="s">
        <v>1604</v>
      </c>
      <c r="D20" s="1196" t="s">
        <v>780</v>
      </c>
      <c r="E20" s="1202">
        <v>1313</v>
      </c>
      <c r="F20" s="375">
        <v>23</v>
      </c>
      <c r="G20" s="1198">
        <f t="shared" si="0"/>
        <v>1.7517136329017517</v>
      </c>
      <c r="H20" s="302">
        <v>3</v>
      </c>
      <c r="I20" s="1198">
        <f t="shared" si="1"/>
        <v>0.22848438690022849</v>
      </c>
      <c r="J20" s="302">
        <v>0</v>
      </c>
      <c r="K20" s="1198">
        <f t="shared" si="2"/>
        <v>0</v>
      </c>
      <c r="L20" s="302">
        <v>0</v>
      </c>
      <c r="M20" s="1198">
        <f t="shared" si="3"/>
        <v>0</v>
      </c>
      <c r="N20" s="302">
        <v>0</v>
      </c>
      <c r="O20" s="1198">
        <f t="shared" si="4"/>
        <v>0</v>
      </c>
      <c r="S20" s="397"/>
      <c r="U20" s="397"/>
      <c r="W20" s="398"/>
    </row>
    <row r="21" spans="1:23" ht="15.5" x14ac:dyDescent="0.35">
      <c r="A21" s="16">
        <v>11</v>
      </c>
      <c r="B21" s="254" t="s">
        <v>781</v>
      </c>
      <c r="C21" s="1571" t="s">
        <v>1607</v>
      </c>
      <c r="D21" s="1196" t="s">
        <v>781</v>
      </c>
      <c r="E21" s="1202">
        <v>1192</v>
      </c>
      <c r="F21" s="375">
        <v>12</v>
      </c>
      <c r="G21" s="1198">
        <f t="shared" si="0"/>
        <v>1.006711409395973</v>
      </c>
      <c r="H21" s="302">
        <v>5</v>
      </c>
      <c r="I21" s="1198">
        <f t="shared" si="1"/>
        <v>0.41946308724832215</v>
      </c>
      <c r="J21" s="302">
        <v>0</v>
      </c>
      <c r="K21" s="1198">
        <f t="shared" si="2"/>
        <v>0</v>
      </c>
      <c r="L21" s="302">
        <v>0</v>
      </c>
      <c r="M21" s="1198">
        <f t="shared" si="3"/>
        <v>0</v>
      </c>
      <c r="N21" s="302">
        <v>0</v>
      </c>
      <c r="O21" s="1198">
        <f t="shared" si="4"/>
        <v>0</v>
      </c>
      <c r="S21" s="397"/>
      <c r="U21" s="397"/>
      <c r="W21" s="398"/>
    </row>
    <row r="22" spans="1:23" ht="15.5" x14ac:dyDescent="0.35">
      <c r="A22" s="16">
        <v>12</v>
      </c>
      <c r="B22" s="254" t="s">
        <v>782</v>
      </c>
      <c r="C22" s="1571" t="s">
        <v>1609</v>
      </c>
      <c r="D22" s="1196" t="s">
        <v>782</v>
      </c>
      <c r="E22" s="1202">
        <v>335</v>
      </c>
      <c r="F22" s="375">
        <v>4</v>
      </c>
      <c r="G22" s="1198">
        <f t="shared" si="0"/>
        <v>1.1940298507462688</v>
      </c>
      <c r="H22" s="302">
        <v>0</v>
      </c>
      <c r="I22" s="1198">
        <f t="shared" si="1"/>
        <v>0</v>
      </c>
      <c r="J22" s="302">
        <v>0</v>
      </c>
      <c r="K22" s="1198">
        <f t="shared" si="2"/>
        <v>0</v>
      </c>
      <c r="L22" s="302">
        <v>0</v>
      </c>
      <c r="M22" s="1198">
        <f t="shared" si="3"/>
        <v>0</v>
      </c>
      <c r="N22" s="302">
        <v>0</v>
      </c>
      <c r="O22" s="1198">
        <f t="shared" si="4"/>
        <v>0</v>
      </c>
      <c r="S22" s="397"/>
      <c r="U22" s="397"/>
      <c r="W22" s="398"/>
    </row>
    <row r="23" spans="1:23" ht="15.5" x14ac:dyDescent="0.35">
      <c r="A23" s="16">
        <v>13</v>
      </c>
      <c r="B23" s="254" t="s">
        <v>783</v>
      </c>
      <c r="C23" s="1571" t="s">
        <v>1608</v>
      </c>
      <c r="D23" s="1196" t="s">
        <v>784</v>
      </c>
      <c r="E23" s="1202">
        <v>267</v>
      </c>
      <c r="F23" s="375">
        <v>18</v>
      </c>
      <c r="G23" s="1198">
        <f t="shared" si="0"/>
        <v>6.7415730337078648</v>
      </c>
      <c r="H23" s="302">
        <v>5</v>
      </c>
      <c r="I23" s="1198">
        <f t="shared" si="1"/>
        <v>1.8726591760299627</v>
      </c>
      <c r="J23" s="302">
        <v>0</v>
      </c>
      <c r="K23" s="1198">
        <f t="shared" si="2"/>
        <v>0</v>
      </c>
      <c r="L23" s="302">
        <v>0</v>
      </c>
      <c r="M23" s="1198">
        <f t="shared" si="3"/>
        <v>0</v>
      </c>
      <c r="N23" s="302">
        <v>0</v>
      </c>
      <c r="O23" s="1198">
        <f t="shared" si="4"/>
        <v>0</v>
      </c>
      <c r="S23" s="397"/>
      <c r="U23" s="397"/>
      <c r="W23" s="398"/>
    </row>
    <row r="24" spans="1:23" ht="15.5" x14ac:dyDescent="0.35">
      <c r="A24" s="16">
        <v>14</v>
      </c>
      <c r="B24" s="254" t="s">
        <v>785</v>
      </c>
      <c r="C24" s="1571" t="s">
        <v>1612</v>
      </c>
      <c r="D24" s="1196" t="s">
        <v>785</v>
      </c>
      <c r="E24" s="1202">
        <v>970</v>
      </c>
      <c r="F24" s="375">
        <v>26</v>
      </c>
      <c r="G24" s="1198">
        <f t="shared" si="0"/>
        <v>2.6804123711340204</v>
      </c>
      <c r="H24" s="302">
        <v>8</v>
      </c>
      <c r="I24" s="1198">
        <f t="shared" si="1"/>
        <v>0.82474226804123718</v>
      </c>
      <c r="J24" s="302">
        <v>0</v>
      </c>
      <c r="K24" s="1198">
        <f t="shared" si="2"/>
        <v>0</v>
      </c>
      <c r="L24" s="302">
        <v>0</v>
      </c>
      <c r="M24" s="1198">
        <f t="shared" si="3"/>
        <v>0</v>
      </c>
      <c r="N24" s="302">
        <v>0</v>
      </c>
      <c r="O24" s="1198">
        <f t="shared" si="4"/>
        <v>0</v>
      </c>
      <c r="S24" s="397"/>
      <c r="U24" s="397"/>
      <c r="W24" s="398"/>
    </row>
    <row r="25" spans="1:23" ht="15.5" x14ac:dyDescent="0.35">
      <c r="A25" s="16">
        <v>15</v>
      </c>
      <c r="B25" s="254" t="s">
        <v>786</v>
      </c>
      <c r="C25" s="1571" t="s">
        <v>1610</v>
      </c>
      <c r="D25" s="1196" t="s">
        <v>786</v>
      </c>
      <c r="E25" s="1202">
        <v>1037</v>
      </c>
      <c r="F25" s="375">
        <v>7</v>
      </c>
      <c r="G25" s="1198">
        <f t="shared" si="0"/>
        <v>0.67502410800385726</v>
      </c>
      <c r="H25" s="302">
        <v>2</v>
      </c>
      <c r="I25" s="1198">
        <f t="shared" si="1"/>
        <v>0.19286403085824494</v>
      </c>
      <c r="J25" s="302">
        <v>0</v>
      </c>
      <c r="K25" s="1198">
        <f t="shared" si="2"/>
        <v>0</v>
      </c>
      <c r="L25" s="302">
        <v>0</v>
      </c>
      <c r="M25" s="1198">
        <f t="shared" si="3"/>
        <v>0</v>
      </c>
      <c r="N25" s="302">
        <v>0</v>
      </c>
      <c r="O25" s="1198">
        <f t="shared" si="4"/>
        <v>0</v>
      </c>
      <c r="S25" s="397"/>
      <c r="U25" s="397"/>
      <c r="W25" s="398"/>
    </row>
    <row r="26" spans="1:23" ht="15.5" x14ac:dyDescent="0.35">
      <c r="A26" s="16">
        <v>16</v>
      </c>
      <c r="B26" s="254" t="s">
        <v>787</v>
      </c>
      <c r="C26" s="1571" t="s">
        <v>1611</v>
      </c>
      <c r="D26" s="1196" t="s">
        <v>788</v>
      </c>
      <c r="E26" s="1202">
        <v>555</v>
      </c>
      <c r="F26" s="375">
        <v>5</v>
      </c>
      <c r="G26" s="1198">
        <f t="shared" si="0"/>
        <v>0.90090090090090091</v>
      </c>
      <c r="H26" s="302">
        <v>2</v>
      </c>
      <c r="I26" s="1198">
        <f t="shared" si="1"/>
        <v>0.36036036036036034</v>
      </c>
      <c r="J26" s="302">
        <v>0</v>
      </c>
      <c r="K26" s="1198">
        <f t="shared" si="2"/>
        <v>0</v>
      </c>
      <c r="L26" s="302">
        <v>0</v>
      </c>
      <c r="M26" s="1198">
        <f t="shared" si="3"/>
        <v>0</v>
      </c>
      <c r="N26" s="302">
        <v>0</v>
      </c>
      <c r="O26" s="1198">
        <f t="shared" si="4"/>
        <v>0</v>
      </c>
      <c r="S26" s="397"/>
      <c r="U26" s="397"/>
      <c r="W26" s="398"/>
    </row>
    <row r="27" spans="1:23" ht="15.5" x14ac:dyDescent="0.35">
      <c r="A27" s="16">
        <v>17</v>
      </c>
      <c r="B27" s="254" t="s">
        <v>789</v>
      </c>
      <c r="C27" s="1571" t="s">
        <v>1605</v>
      </c>
      <c r="D27" s="1196" t="s">
        <v>790</v>
      </c>
      <c r="E27" s="1202">
        <v>851</v>
      </c>
      <c r="F27" s="375">
        <v>4</v>
      </c>
      <c r="G27" s="1198">
        <f t="shared" si="0"/>
        <v>0.4700352526439483</v>
      </c>
      <c r="H27" s="302">
        <v>0</v>
      </c>
      <c r="I27" s="1198">
        <f t="shared" si="1"/>
        <v>0</v>
      </c>
      <c r="J27" s="302">
        <v>0</v>
      </c>
      <c r="K27" s="1198">
        <f t="shared" si="2"/>
        <v>0</v>
      </c>
      <c r="L27" s="302">
        <v>0</v>
      </c>
      <c r="M27" s="1198">
        <f t="shared" si="3"/>
        <v>0</v>
      </c>
      <c r="N27" s="302">
        <v>0</v>
      </c>
      <c r="O27" s="1198">
        <f t="shared" si="4"/>
        <v>0</v>
      </c>
      <c r="S27" s="397"/>
      <c r="U27" s="397"/>
      <c r="W27" s="398"/>
    </row>
    <row r="28" spans="1:23" ht="15.5" x14ac:dyDescent="0.35">
      <c r="A28" s="16">
        <v>18</v>
      </c>
      <c r="B28" s="254" t="s">
        <v>791</v>
      </c>
      <c r="C28" s="1571" t="s">
        <v>1613</v>
      </c>
      <c r="D28" s="1196" t="s">
        <v>792</v>
      </c>
      <c r="E28" s="1202">
        <v>244</v>
      </c>
      <c r="F28" s="375">
        <v>2</v>
      </c>
      <c r="G28" s="1198">
        <f t="shared" si="0"/>
        <v>0.81967213114754101</v>
      </c>
      <c r="H28" s="302">
        <v>0</v>
      </c>
      <c r="I28" s="1198">
        <f t="shared" si="1"/>
        <v>0</v>
      </c>
      <c r="J28" s="302">
        <v>0</v>
      </c>
      <c r="K28" s="1198">
        <f t="shared" si="2"/>
        <v>0</v>
      </c>
      <c r="L28" s="302">
        <v>0</v>
      </c>
      <c r="M28" s="1198">
        <f t="shared" si="3"/>
        <v>0</v>
      </c>
      <c r="N28" s="302">
        <v>0</v>
      </c>
      <c r="O28" s="1198">
        <f t="shared" si="4"/>
        <v>0</v>
      </c>
      <c r="S28" s="397"/>
      <c r="U28" s="397"/>
      <c r="W28" s="398"/>
    </row>
    <row r="29" spans="1:23" ht="15.5" x14ac:dyDescent="0.35">
      <c r="A29" s="16">
        <v>19</v>
      </c>
      <c r="B29" s="254" t="s">
        <v>791</v>
      </c>
      <c r="C29" s="1571" t="s">
        <v>1613</v>
      </c>
      <c r="D29" s="1196" t="s">
        <v>793</v>
      </c>
      <c r="E29" s="1202">
        <v>44</v>
      </c>
      <c r="F29" s="375">
        <v>1</v>
      </c>
      <c r="G29" s="1198">
        <f t="shared" si="0"/>
        <v>2.2727272727272729</v>
      </c>
      <c r="H29" s="302">
        <v>0</v>
      </c>
      <c r="I29" s="1198">
        <f t="shared" si="1"/>
        <v>0</v>
      </c>
      <c r="J29" s="302">
        <v>0</v>
      </c>
      <c r="K29" s="1198">
        <f t="shared" si="2"/>
        <v>0</v>
      </c>
      <c r="L29" s="302">
        <v>0</v>
      </c>
      <c r="M29" s="1198">
        <f t="shared" si="3"/>
        <v>0</v>
      </c>
      <c r="N29" s="302">
        <v>0</v>
      </c>
      <c r="O29" s="1198">
        <f t="shared" si="4"/>
        <v>0</v>
      </c>
      <c r="S29" s="397"/>
      <c r="U29" s="397"/>
      <c r="W29" s="398"/>
    </row>
    <row r="30" spans="1:23" ht="15.5" x14ac:dyDescent="0.35">
      <c r="A30" s="16">
        <v>20</v>
      </c>
      <c r="B30" s="254" t="s">
        <v>791</v>
      </c>
      <c r="C30" s="1571" t="s">
        <v>1613</v>
      </c>
      <c r="D30" s="1196" t="s">
        <v>794</v>
      </c>
      <c r="E30" s="1202">
        <v>312</v>
      </c>
      <c r="F30" s="375">
        <v>1</v>
      </c>
      <c r="G30" s="1198">
        <f t="shared" si="0"/>
        <v>0.32051282051282048</v>
      </c>
      <c r="H30" s="302">
        <v>0</v>
      </c>
      <c r="I30" s="1198">
        <f t="shared" si="1"/>
        <v>0</v>
      </c>
      <c r="J30" s="302">
        <v>0</v>
      </c>
      <c r="K30" s="1198">
        <f t="shared" si="2"/>
        <v>0</v>
      </c>
      <c r="L30" s="302">
        <v>0</v>
      </c>
      <c r="M30" s="1198">
        <f t="shared" si="3"/>
        <v>0</v>
      </c>
      <c r="N30" s="302">
        <v>0</v>
      </c>
      <c r="O30" s="1198">
        <f t="shared" si="4"/>
        <v>0</v>
      </c>
      <c r="S30" s="397"/>
      <c r="U30" s="397"/>
      <c r="W30" s="398"/>
    </row>
    <row r="31" spans="1:23" ht="15.5" x14ac:dyDescent="0.35">
      <c r="A31" s="16">
        <v>21</v>
      </c>
      <c r="B31" s="243" t="s">
        <v>795</v>
      </c>
      <c r="C31" s="1571" t="s">
        <v>1614</v>
      </c>
      <c r="D31" s="1196" t="s">
        <v>795</v>
      </c>
      <c r="E31" s="1202">
        <v>131</v>
      </c>
      <c r="F31" s="375">
        <v>1</v>
      </c>
      <c r="G31" s="1198">
        <f t="shared" si="0"/>
        <v>0.76335877862595414</v>
      </c>
      <c r="H31" s="302">
        <v>0</v>
      </c>
      <c r="I31" s="1198">
        <f t="shared" si="1"/>
        <v>0</v>
      </c>
      <c r="J31" s="302">
        <v>0</v>
      </c>
      <c r="K31" s="1198">
        <f t="shared" si="2"/>
        <v>0</v>
      </c>
      <c r="L31" s="302">
        <v>0</v>
      </c>
      <c r="M31" s="1198">
        <f t="shared" si="3"/>
        <v>0</v>
      </c>
      <c r="N31" s="302">
        <v>0</v>
      </c>
      <c r="O31" s="1198">
        <f t="shared" si="4"/>
        <v>0</v>
      </c>
      <c r="S31" s="397"/>
      <c r="U31" s="397"/>
      <c r="W31" s="398"/>
    </row>
    <row r="32" spans="1:23" ht="15.5" x14ac:dyDescent="0.35">
      <c r="A32" s="17"/>
      <c r="B32" s="254"/>
      <c r="C32" s="101"/>
      <c r="D32" s="1037"/>
      <c r="E32" s="20"/>
      <c r="F32" s="375"/>
      <c r="G32" s="1200"/>
      <c r="H32" s="302"/>
      <c r="I32" s="1200"/>
      <c r="J32" s="302"/>
      <c r="K32" s="1198"/>
      <c r="L32" s="302"/>
      <c r="M32" s="1198"/>
      <c r="N32" s="302"/>
      <c r="O32" s="1200"/>
    </row>
    <row r="33" spans="1:15" ht="16" thickBot="1" x14ac:dyDescent="0.4">
      <c r="A33" s="22" t="s">
        <v>713</v>
      </c>
      <c r="B33" s="44"/>
      <c r="C33" s="509"/>
      <c r="D33" s="1194"/>
      <c r="E33" s="1286">
        <f>SUM(E11:E32)</f>
        <v>15114</v>
      </c>
      <c r="F33" s="1205">
        <f>SUM(F11:F32)</f>
        <v>187</v>
      </c>
      <c r="G33" s="1206">
        <f>F33/$E33*100</f>
        <v>1.2372634643377001</v>
      </c>
      <c r="H33" s="1205">
        <f>SUM(H11:H32)</f>
        <v>46</v>
      </c>
      <c r="I33" s="1206">
        <f>H33/$E33*100</f>
        <v>0.30435357946274977</v>
      </c>
      <c r="J33" s="1205">
        <f>SUM(J11:J32)</f>
        <v>7</v>
      </c>
      <c r="K33" s="1206">
        <f>J33/$E33*100</f>
        <v>4.6314675135635835E-2</v>
      </c>
      <c r="L33" s="1205">
        <f>SUM(L11:L32)</f>
        <v>0</v>
      </c>
      <c r="M33" s="1206">
        <f>L33/$E33*100</f>
        <v>0</v>
      </c>
      <c r="N33" s="1205">
        <f>SUM(N11:N32)</f>
        <v>0</v>
      </c>
      <c r="O33" s="1206">
        <f>N33/$E33*100</f>
        <v>0</v>
      </c>
    </row>
    <row r="34" spans="1:15" ht="15.5" x14ac:dyDescent="0.35">
      <c r="A34" s="396"/>
      <c r="B34" s="396"/>
      <c r="C34" s="396"/>
      <c r="D34" s="396"/>
      <c r="E34" s="396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5" ht="15.5" x14ac:dyDescent="0.35">
      <c r="A35" s="27" t="s">
        <v>757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</sheetData>
  <sheetProtection algorithmName="SHA-512" hashValue="F1X5zhdNGD0q1NVaEBkWI8VRZ42PCw9zQeRtK/zc9X3tXrQg/UBsDIYhUAHns+tf5GspCAivMdxSJ95tb0/jPg==" saltValue="mZEtsiPByhCXmVjbe+MtEg==" spinCount="100000" sheet="1" objects="1" scenarios="1" sort="0" autoFilter="0" pivotTables="0"/>
  <mergeCells count="6">
    <mergeCell ref="A4:O4"/>
    <mergeCell ref="A7:A9"/>
    <mergeCell ref="B7:B9"/>
    <mergeCell ref="D7:D9"/>
    <mergeCell ref="E7:E9"/>
    <mergeCell ref="F7:O7"/>
  </mergeCells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7"/>
  <sheetViews>
    <sheetView topLeftCell="A3" zoomScale="68" zoomScaleNormal="68" workbookViewId="0">
      <selection activeCell="E21" sqref="E21"/>
    </sheetView>
  </sheetViews>
  <sheetFormatPr defaultRowHeight="14.5" x14ac:dyDescent="0.35"/>
  <cols>
    <col min="2" max="3" width="24.453125" customWidth="1"/>
    <col min="4" max="4" width="23.1796875" customWidth="1"/>
    <col min="6" max="6" width="10.453125" customWidth="1"/>
    <col min="8" max="8" width="9.7265625" customWidth="1"/>
    <col min="10" max="10" width="9.81640625" customWidth="1"/>
    <col min="12" max="12" width="10.453125" customWidth="1"/>
    <col min="14" max="14" width="10.26953125" customWidth="1"/>
  </cols>
  <sheetData>
    <row r="1" spans="1:15" ht="15.5" x14ac:dyDescent="0.35">
      <c r="A1" s="1" t="s">
        <v>813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5.5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5" ht="15.5" x14ac:dyDescent="0.35">
      <c r="A3" s="4" t="s">
        <v>814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</row>
    <row r="5" spans="1:15" ht="15.5" x14ac:dyDescent="0.35">
      <c r="A5" s="2"/>
      <c r="B5" s="2"/>
      <c r="C5" s="2"/>
      <c r="D5" s="2"/>
      <c r="E5" s="2"/>
      <c r="F5" s="2"/>
      <c r="G5" s="28" t="str">
        <f>'[3]1'!E6</f>
        <v>TAHUN</v>
      </c>
      <c r="H5" s="7">
        <v>2024</v>
      </c>
      <c r="I5" s="2"/>
      <c r="J5" s="2"/>
      <c r="K5" s="2"/>
      <c r="L5" s="4"/>
      <c r="M5" s="4"/>
      <c r="N5" s="4"/>
      <c r="O5" s="4"/>
    </row>
    <row r="6" spans="1:15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.5" x14ac:dyDescent="0.35">
      <c r="A7" s="1596" t="s">
        <v>5</v>
      </c>
      <c r="B7" s="1596" t="s">
        <v>6</v>
      </c>
      <c r="C7" s="10"/>
      <c r="D7" s="1596" t="s">
        <v>61</v>
      </c>
      <c r="E7" s="1601" t="s">
        <v>815</v>
      </c>
      <c r="F7" s="1660" t="s">
        <v>816</v>
      </c>
      <c r="G7" s="1661"/>
      <c r="H7" s="1661"/>
      <c r="I7" s="1661"/>
      <c r="J7" s="1661"/>
      <c r="K7" s="1661"/>
      <c r="L7" s="1661"/>
      <c r="M7" s="1661"/>
      <c r="N7" s="1661"/>
      <c r="O7" s="1662"/>
    </row>
    <row r="8" spans="1:15" ht="15.5" x14ac:dyDescent="0.35">
      <c r="A8" s="1596"/>
      <c r="B8" s="1596"/>
      <c r="C8" s="10" t="s">
        <v>1615</v>
      </c>
      <c r="D8" s="1596"/>
      <c r="E8" s="1601"/>
      <c r="F8" s="291" t="s">
        <v>803</v>
      </c>
      <c r="G8" s="388"/>
      <c r="H8" s="291" t="s">
        <v>804</v>
      </c>
      <c r="I8" s="388"/>
      <c r="J8" s="291" t="s">
        <v>805</v>
      </c>
      <c r="K8" s="388"/>
      <c r="L8" s="291" t="s">
        <v>806</v>
      </c>
      <c r="M8" s="388"/>
      <c r="N8" s="291" t="s">
        <v>807</v>
      </c>
      <c r="O8" s="389"/>
    </row>
    <row r="9" spans="1:15" ht="31" x14ac:dyDescent="0.35">
      <c r="A9" s="1597"/>
      <c r="B9" s="1597"/>
      <c r="C9" s="12"/>
      <c r="D9" s="1597"/>
      <c r="E9" s="1602"/>
      <c r="F9" s="61" t="s">
        <v>8</v>
      </c>
      <c r="G9" s="61" t="s">
        <v>65</v>
      </c>
      <c r="H9" s="61" t="s">
        <v>8</v>
      </c>
      <c r="I9" s="61" t="s">
        <v>65</v>
      </c>
      <c r="J9" s="61" t="s">
        <v>8</v>
      </c>
      <c r="K9" s="61" t="s">
        <v>65</v>
      </c>
      <c r="L9" s="61" t="s">
        <v>8</v>
      </c>
      <c r="M9" s="61" t="s">
        <v>65</v>
      </c>
      <c r="N9" s="61" t="s">
        <v>8</v>
      </c>
      <c r="O9" s="61" t="s">
        <v>65</v>
      </c>
    </row>
    <row r="10" spans="1:1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</row>
    <row r="11" spans="1:15" ht="15.5" x14ac:dyDescent="0.35">
      <c r="A11" s="33">
        <v>1</v>
      </c>
      <c r="B11" s="254" t="s">
        <v>767</v>
      </c>
      <c r="C11" s="1570" t="s">
        <v>1597</v>
      </c>
      <c r="D11" s="1039" t="s">
        <v>767</v>
      </c>
      <c r="E11" s="1203">
        <v>798</v>
      </c>
      <c r="F11" s="1204">
        <v>8</v>
      </c>
      <c r="G11" s="1198">
        <f>F11/$E11*100</f>
        <v>1.0025062656641603</v>
      </c>
      <c r="H11" s="302">
        <v>8</v>
      </c>
      <c r="I11" s="1198">
        <f>H11/$E11*100</f>
        <v>1.0025062656641603</v>
      </c>
      <c r="J11" s="302">
        <v>6</v>
      </c>
      <c r="K11" s="1198">
        <f>J11/$E11*100</f>
        <v>0.75187969924812026</v>
      </c>
      <c r="L11" s="302">
        <v>0</v>
      </c>
      <c r="M11" s="1198">
        <f>L11/$E11*100</f>
        <v>0</v>
      </c>
      <c r="N11" s="302">
        <v>1</v>
      </c>
      <c r="O11" s="1198">
        <f>N11/$E11*100</f>
        <v>0.12531328320802004</v>
      </c>
    </row>
    <row r="12" spans="1:15" ht="15.5" x14ac:dyDescent="0.35">
      <c r="A12" s="16">
        <v>2</v>
      </c>
      <c r="B12" s="254" t="s">
        <v>768</v>
      </c>
      <c r="C12" s="1571" t="s">
        <v>1596</v>
      </c>
      <c r="D12" s="1040" t="s">
        <v>769</v>
      </c>
      <c r="E12" s="1203">
        <v>1058</v>
      </c>
      <c r="F12" s="1204">
        <v>24</v>
      </c>
      <c r="G12" s="1198">
        <f t="shared" ref="G12:G31" si="0">F12/$E12*100</f>
        <v>2.2684310018903595</v>
      </c>
      <c r="H12" s="302">
        <v>13</v>
      </c>
      <c r="I12" s="1198">
        <f t="shared" ref="I12:I31" si="1">H12/$E12*100</f>
        <v>1.2287334593572778</v>
      </c>
      <c r="J12" s="302">
        <v>11</v>
      </c>
      <c r="K12" s="1198">
        <f t="shared" ref="K12:K31" si="2">J12/$E12*100</f>
        <v>1.0396975425330812</v>
      </c>
      <c r="L12" s="302">
        <v>6</v>
      </c>
      <c r="M12" s="1198">
        <f t="shared" ref="M12:M31" si="3">L12/$E12*100</f>
        <v>0.56710775047258988</v>
      </c>
      <c r="N12" s="302">
        <v>2</v>
      </c>
      <c r="O12" s="1198">
        <f t="shared" ref="O12:O31" si="4">N12/$E12*100</f>
        <v>0.1890359168241966</v>
      </c>
    </row>
    <row r="13" spans="1:15" ht="15.5" x14ac:dyDescent="0.35">
      <c r="A13" s="16">
        <v>3</v>
      </c>
      <c r="B13" s="254" t="s">
        <v>770</v>
      </c>
      <c r="C13" s="1571" t="s">
        <v>1599</v>
      </c>
      <c r="D13" s="1040" t="s">
        <v>770</v>
      </c>
      <c r="E13" s="1203">
        <v>1076</v>
      </c>
      <c r="F13" s="1204">
        <v>25</v>
      </c>
      <c r="G13" s="1198">
        <f>F13/$E13*100</f>
        <v>2.3234200743494422</v>
      </c>
      <c r="H13" s="302">
        <v>29</v>
      </c>
      <c r="I13" s="1198">
        <f t="shared" si="1"/>
        <v>2.6951672862453533</v>
      </c>
      <c r="J13" s="302">
        <v>4</v>
      </c>
      <c r="K13" s="1198">
        <f t="shared" si="2"/>
        <v>0.37174721189591076</v>
      </c>
      <c r="L13" s="302">
        <v>1</v>
      </c>
      <c r="M13" s="1198">
        <f t="shared" si="3"/>
        <v>9.2936802973977689E-2</v>
      </c>
      <c r="N13" s="302">
        <v>1</v>
      </c>
      <c r="O13" s="1198">
        <f t="shared" si="4"/>
        <v>9.2936802973977689E-2</v>
      </c>
    </row>
    <row r="14" spans="1:15" ht="15.5" x14ac:dyDescent="0.35">
      <c r="A14" s="16">
        <v>4</v>
      </c>
      <c r="B14" s="254" t="s">
        <v>771</v>
      </c>
      <c r="C14" s="1571" t="s">
        <v>1601</v>
      </c>
      <c r="D14" s="1040" t="s">
        <v>771</v>
      </c>
      <c r="E14" s="1203">
        <v>646</v>
      </c>
      <c r="F14" s="1204">
        <v>26</v>
      </c>
      <c r="G14" s="1198">
        <f t="shared" ref="G14" si="5">F14/$E14*100</f>
        <v>4.0247678018575854</v>
      </c>
      <c r="H14" s="302">
        <v>17</v>
      </c>
      <c r="I14" s="1198">
        <f t="shared" si="1"/>
        <v>2.6315789473684208</v>
      </c>
      <c r="J14" s="302">
        <v>0</v>
      </c>
      <c r="K14" s="1198">
        <f t="shared" si="2"/>
        <v>0</v>
      </c>
      <c r="L14" s="302">
        <v>0</v>
      </c>
      <c r="M14" s="1198">
        <f t="shared" si="3"/>
        <v>0</v>
      </c>
      <c r="N14" s="302">
        <v>7</v>
      </c>
      <c r="O14" s="1198">
        <f t="shared" si="4"/>
        <v>1.0835913312693499</v>
      </c>
    </row>
    <row r="15" spans="1:15" ht="15.5" x14ac:dyDescent="0.35">
      <c r="A15" s="16">
        <v>5</v>
      </c>
      <c r="B15" s="254" t="s">
        <v>772</v>
      </c>
      <c r="C15" s="1571" t="s">
        <v>1598</v>
      </c>
      <c r="D15" s="1040" t="s">
        <v>772</v>
      </c>
      <c r="E15" s="1203">
        <v>1214</v>
      </c>
      <c r="F15" s="1204">
        <v>50</v>
      </c>
      <c r="G15" s="1198">
        <f t="shared" si="0"/>
        <v>4.1186161449752881</v>
      </c>
      <c r="H15" s="302">
        <v>45</v>
      </c>
      <c r="I15" s="1198">
        <f t="shared" si="1"/>
        <v>3.7067545304777592</v>
      </c>
      <c r="J15" s="302">
        <v>9</v>
      </c>
      <c r="K15" s="1198">
        <f t="shared" si="2"/>
        <v>0.74135090609555188</v>
      </c>
      <c r="L15" s="302">
        <v>0</v>
      </c>
      <c r="M15" s="1198">
        <f t="shared" si="3"/>
        <v>0</v>
      </c>
      <c r="N15" s="302">
        <v>0</v>
      </c>
      <c r="O15" s="1198">
        <f t="shared" si="4"/>
        <v>0</v>
      </c>
    </row>
    <row r="16" spans="1:15" ht="15.5" x14ac:dyDescent="0.35">
      <c r="A16" s="16">
        <v>6</v>
      </c>
      <c r="B16" s="254" t="s">
        <v>773</v>
      </c>
      <c r="C16" s="1571" t="s">
        <v>1600</v>
      </c>
      <c r="D16" s="1040" t="s">
        <v>773</v>
      </c>
      <c r="E16" s="1203">
        <v>590</v>
      </c>
      <c r="F16" s="1204">
        <v>15</v>
      </c>
      <c r="G16" s="1198">
        <f t="shared" si="0"/>
        <v>2.5423728813559325</v>
      </c>
      <c r="H16" s="302">
        <v>12</v>
      </c>
      <c r="I16" s="1198">
        <f t="shared" si="1"/>
        <v>2.0338983050847457</v>
      </c>
      <c r="J16" s="302">
        <v>1</v>
      </c>
      <c r="K16" s="1198">
        <f t="shared" si="2"/>
        <v>0.16949152542372881</v>
      </c>
      <c r="L16" s="302">
        <v>2</v>
      </c>
      <c r="M16" s="1198">
        <f t="shared" si="3"/>
        <v>0.33898305084745761</v>
      </c>
      <c r="N16" s="302">
        <v>11</v>
      </c>
      <c r="O16" s="1198">
        <f t="shared" si="4"/>
        <v>1.8644067796610171</v>
      </c>
    </row>
    <row r="17" spans="1:15" ht="15.5" x14ac:dyDescent="0.35">
      <c r="A17" s="16">
        <v>7</v>
      </c>
      <c r="B17" s="254" t="s">
        <v>774</v>
      </c>
      <c r="C17" s="1571" t="s">
        <v>1603</v>
      </c>
      <c r="D17" s="1040" t="s">
        <v>775</v>
      </c>
      <c r="E17" s="1203">
        <v>570</v>
      </c>
      <c r="F17" s="1204">
        <v>13</v>
      </c>
      <c r="G17" s="1198">
        <f t="shared" si="0"/>
        <v>2.2807017543859649</v>
      </c>
      <c r="H17" s="302">
        <v>9</v>
      </c>
      <c r="I17" s="1198">
        <f t="shared" si="1"/>
        <v>1.5789473684210527</v>
      </c>
      <c r="J17" s="302">
        <v>2</v>
      </c>
      <c r="K17" s="1198">
        <f t="shared" si="2"/>
        <v>0.35087719298245612</v>
      </c>
      <c r="L17" s="302">
        <v>0</v>
      </c>
      <c r="M17" s="1198">
        <f t="shared" si="3"/>
        <v>0</v>
      </c>
      <c r="N17" s="302">
        <v>0</v>
      </c>
      <c r="O17" s="1198">
        <f t="shared" si="4"/>
        <v>0</v>
      </c>
    </row>
    <row r="18" spans="1:15" ht="15.5" x14ac:dyDescent="0.35">
      <c r="A18" s="16">
        <v>8</v>
      </c>
      <c r="B18" s="254" t="s">
        <v>776</v>
      </c>
      <c r="C18" s="1571" t="s">
        <v>1602</v>
      </c>
      <c r="D18" s="1040" t="s">
        <v>777</v>
      </c>
      <c r="E18" s="1203">
        <v>1782</v>
      </c>
      <c r="F18" s="1204">
        <v>38</v>
      </c>
      <c r="G18" s="1198">
        <f t="shared" si="0"/>
        <v>2.1324354657687992</v>
      </c>
      <c r="H18" s="302">
        <v>14</v>
      </c>
      <c r="I18" s="1198">
        <f t="shared" si="1"/>
        <v>0.78563411896745239</v>
      </c>
      <c r="J18" s="302">
        <v>4</v>
      </c>
      <c r="K18" s="1198">
        <f t="shared" si="2"/>
        <v>0.22446689113355783</v>
      </c>
      <c r="L18" s="302">
        <v>1</v>
      </c>
      <c r="M18" s="1198">
        <f t="shared" si="3"/>
        <v>5.6116722783389458E-2</v>
      </c>
      <c r="N18" s="302">
        <v>3</v>
      </c>
      <c r="O18" s="1198">
        <f t="shared" si="4"/>
        <v>0.16835016835016833</v>
      </c>
    </row>
    <row r="19" spans="1:15" ht="15.5" x14ac:dyDescent="0.35">
      <c r="A19" s="16">
        <v>9</v>
      </c>
      <c r="B19" s="254" t="s">
        <v>778</v>
      </c>
      <c r="C19" s="1571" t="s">
        <v>1606</v>
      </c>
      <c r="D19" s="1040" t="s">
        <v>779</v>
      </c>
      <c r="E19" s="1203">
        <v>947</v>
      </c>
      <c r="F19" s="1204">
        <v>28</v>
      </c>
      <c r="G19" s="1198">
        <f t="shared" si="0"/>
        <v>2.9567053854276661</v>
      </c>
      <c r="H19" s="302">
        <v>21</v>
      </c>
      <c r="I19" s="1198">
        <f t="shared" si="1"/>
        <v>2.2175290390707496</v>
      </c>
      <c r="J19" s="302">
        <v>9</v>
      </c>
      <c r="K19" s="1198">
        <f t="shared" si="2"/>
        <v>0.9503695881731784</v>
      </c>
      <c r="L19" s="302">
        <v>11</v>
      </c>
      <c r="M19" s="1198">
        <f t="shared" si="3"/>
        <v>1.1615628299894403</v>
      </c>
      <c r="N19" s="302">
        <v>7</v>
      </c>
      <c r="O19" s="1198">
        <f t="shared" si="4"/>
        <v>0.73917634635691654</v>
      </c>
    </row>
    <row r="20" spans="1:15" ht="15.5" x14ac:dyDescent="0.35">
      <c r="A20" s="16">
        <v>10</v>
      </c>
      <c r="B20" s="254" t="s">
        <v>780</v>
      </c>
      <c r="C20" s="1571" t="s">
        <v>1604</v>
      </c>
      <c r="D20" s="1040" t="s">
        <v>780</v>
      </c>
      <c r="E20" s="1203">
        <v>1423</v>
      </c>
      <c r="F20" s="1204">
        <v>44</v>
      </c>
      <c r="G20" s="1198">
        <f t="shared" si="0"/>
        <v>3.0920590302178494</v>
      </c>
      <c r="H20" s="302">
        <v>9</v>
      </c>
      <c r="I20" s="1198">
        <f t="shared" si="1"/>
        <v>0.63246661981728747</v>
      </c>
      <c r="J20" s="302">
        <v>2</v>
      </c>
      <c r="K20" s="1198">
        <f t="shared" si="2"/>
        <v>0.14054813773717498</v>
      </c>
      <c r="L20" s="302">
        <v>3</v>
      </c>
      <c r="M20" s="1198">
        <f t="shared" si="3"/>
        <v>0.21082220660576245</v>
      </c>
      <c r="N20" s="302">
        <v>0</v>
      </c>
      <c r="O20" s="1198">
        <f t="shared" si="4"/>
        <v>0</v>
      </c>
    </row>
    <row r="21" spans="1:15" ht="15.5" x14ac:dyDescent="0.35">
      <c r="A21" s="16">
        <v>11</v>
      </c>
      <c r="B21" s="254" t="s">
        <v>781</v>
      </c>
      <c r="C21" s="1571" t="s">
        <v>1607</v>
      </c>
      <c r="D21" s="1040" t="s">
        <v>781</v>
      </c>
      <c r="E21" s="1203">
        <v>1307</v>
      </c>
      <c r="F21" s="1204">
        <v>35</v>
      </c>
      <c r="G21" s="1198">
        <f t="shared" si="0"/>
        <v>2.6778882938026016</v>
      </c>
      <c r="H21" s="302">
        <v>29</v>
      </c>
      <c r="I21" s="1198">
        <f t="shared" si="1"/>
        <v>2.2188217291507271</v>
      </c>
      <c r="J21" s="302">
        <v>7</v>
      </c>
      <c r="K21" s="1198">
        <f t="shared" si="2"/>
        <v>0.53557765876052033</v>
      </c>
      <c r="L21" s="302">
        <v>1</v>
      </c>
      <c r="M21" s="1198">
        <f t="shared" si="3"/>
        <v>7.6511094108645747E-2</v>
      </c>
      <c r="N21" s="302">
        <v>4</v>
      </c>
      <c r="O21" s="1198">
        <f t="shared" si="4"/>
        <v>0.30604437643458299</v>
      </c>
    </row>
    <row r="22" spans="1:15" ht="15.5" x14ac:dyDescent="0.35">
      <c r="A22" s="16">
        <v>12</v>
      </c>
      <c r="B22" s="254" t="s">
        <v>782</v>
      </c>
      <c r="C22" s="1571" t="s">
        <v>1609</v>
      </c>
      <c r="D22" s="1040" t="s">
        <v>782</v>
      </c>
      <c r="E22" s="1203">
        <v>378</v>
      </c>
      <c r="F22" s="1204">
        <v>15</v>
      </c>
      <c r="G22" s="1198">
        <f t="shared" si="0"/>
        <v>3.9682539682539679</v>
      </c>
      <c r="H22" s="302">
        <v>11</v>
      </c>
      <c r="I22" s="1198">
        <f t="shared" si="1"/>
        <v>2.9100529100529098</v>
      </c>
      <c r="J22" s="302">
        <v>0</v>
      </c>
      <c r="K22" s="1198">
        <f t="shared" si="2"/>
        <v>0</v>
      </c>
      <c r="L22" s="302">
        <v>0</v>
      </c>
      <c r="M22" s="1198">
        <f t="shared" si="3"/>
        <v>0</v>
      </c>
      <c r="N22" s="302">
        <v>0</v>
      </c>
      <c r="O22" s="1198">
        <f t="shared" si="4"/>
        <v>0</v>
      </c>
    </row>
    <row r="23" spans="1:15" ht="15.5" x14ac:dyDescent="0.35">
      <c r="A23" s="16">
        <v>13</v>
      </c>
      <c r="B23" s="254" t="s">
        <v>783</v>
      </c>
      <c r="C23" s="1571" t="s">
        <v>1608</v>
      </c>
      <c r="D23" s="1040" t="s">
        <v>784</v>
      </c>
      <c r="E23" s="1203">
        <v>378</v>
      </c>
      <c r="F23" s="1204">
        <v>93</v>
      </c>
      <c r="G23" s="1198">
        <f t="shared" si="0"/>
        <v>24.603174603174601</v>
      </c>
      <c r="H23" s="302">
        <v>77</v>
      </c>
      <c r="I23" s="1198">
        <f t="shared" si="1"/>
        <v>20.37037037037037</v>
      </c>
      <c r="J23" s="302">
        <v>25</v>
      </c>
      <c r="K23" s="1198">
        <f t="shared" si="2"/>
        <v>6.6137566137566131</v>
      </c>
      <c r="L23" s="302">
        <v>15</v>
      </c>
      <c r="M23" s="1198">
        <f t="shared" si="3"/>
        <v>3.9682539682539679</v>
      </c>
      <c r="N23" s="302">
        <v>10</v>
      </c>
      <c r="O23" s="1198">
        <f t="shared" si="4"/>
        <v>2.6455026455026456</v>
      </c>
    </row>
    <row r="24" spans="1:15" ht="15.5" x14ac:dyDescent="0.35">
      <c r="A24" s="16">
        <v>14</v>
      </c>
      <c r="B24" s="254" t="s">
        <v>785</v>
      </c>
      <c r="C24" s="1571" t="s">
        <v>1612</v>
      </c>
      <c r="D24" s="1040" t="s">
        <v>785</v>
      </c>
      <c r="E24" s="1203">
        <v>1066</v>
      </c>
      <c r="F24" s="1204">
        <v>50</v>
      </c>
      <c r="G24" s="1198">
        <f t="shared" si="0"/>
        <v>4.6904315196998123</v>
      </c>
      <c r="H24" s="302">
        <v>25</v>
      </c>
      <c r="I24" s="1198">
        <f t="shared" si="1"/>
        <v>2.3452157598499062</v>
      </c>
      <c r="J24" s="302">
        <v>16</v>
      </c>
      <c r="K24" s="1198">
        <f t="shared" si="2"/>
        <v>1.5009380863039399</v>
      </c>
      <c r="L24" s="302">
        <v>12</v>
      </c>
      <c r="M24" s="1198">
        <f t="shared" si="3"/>
        <v>1.125703564727955</v>
      </c>
      <c r="N24" s="302">
        <v>7</v>
      </c>
      <c r="O24" s="1198">
        <f t="shared" si="4"/>
        <v>0.65666041275797382</v>
      </c>
    </row>
    <row r="25" spans="1:15" ht="15.5" x14ac:dyDescent="0.35">
      <c r="A25" s="16">
        <v>15</v>
      </c>
      <c r="B25" s="254" t="s">
        <v>786</v>
      </c>
      <c r="C25" s="1571" t="s">
        <v>1610</v>
      </c>
      <c r="D25" s="1040" t="s">
        <v>786</v>
      </c>
      <c r="E25" s="1203">
        <v>1102</v>
      </c>
      <c r="F25" s="1204">
        <v>7</v>
      </c>
      <c r="G25" s="1198">
        <f t="shared" si="0"/>
        <v>0.63520871143375679</v>
      </c>
      <c r="H25" s="302">
        <v>2</v>
      </c>
      <c r="I25" s="1198">
        <f t="shared" si="1"/>
        <v>0.18148820326678766</v>
      </c>
      <c r="J25" s="302">
        <v>2</v>
      </c>
      <c r="K25" s="1198">
        <f t="shared" si="2"/>
        <v>0.18148820326678766</v>
      </c>
      <c r="L25" s="302">
        <v>0</v>
      </c>
      <c r="M25" s="1198">
        <f t="shared" si="3"/>
        <v>0</v>
      </c>
      <c r="N25" s="302">
        <v>0</v>
      </c>
      <c r="O25" s="1198">
        <f t="shared" si="4"/>
        <v>0</v>
      </c>
    </row>
    <row r="26" spans="1:15" ht="15.5" x14ac:dyDescent="0.35">
      <c r="A26" s="16">
        <v>16</v>
      </c>
      <c r="B26" s="254" t="s">
        <v>787</v>
      </c>
      <c r="C26" s="1571" t="s">
        <v>1611</v>
      </c>
      <c r="D26" s="1040" t="s">
        <v>788</v>
      </c>
      <c r="E26" s="1203">
        <v>618</v>
      </c>
      <c r="F26" s="1204">
        <v>18</v>
      </c>
      <c r="G26" s="1198">
        <f t="shared" si="0"/>
        <v>2.912621359223301</v>
      </c>
      <c r="H26" s="302">
        <v>12</v>
      </c>
      <c r="I26" s="1198">
        <f t="shared" si="1"/>
        <v>1.9417475728155338</v>
      </c>
      <c r="J26" s="302">
        <v>11</v>
      </c>
      <c r="K26" s="1198">
        <f t="shared" si="2"/>
        <v>1.7799352750809061</v>
      </c>
      <c r="L26" s="302">
        <v>6</v>
      </c>
      <c r="M26" s="1198">
        <f t="shared" si="3"/>
        <v>0.97087378640776689</v>
      </c>
      <c r="N26" s="302">
        <v>0</v>
      </c>
      <c r="O26" s="1198">
        <f t="shared" si="4"/>
        <v>0</v>
      </c>
    </row>
    <row r="27" spans="1:15" ht="15.5" x14ac:dyDescent="0.35">
      <c r="A27" s="16">
        <v>17</v>
      </c>
      <c r="B27" s="254" t="s">
        <v>789</v>
      </c>
      <c r="C27" s="1571" t="s">
        <v>1605</v>
      </c>
      <c r="D27" s="1040" t="s">
        <v>790</v>
      </c>
      <c r="E27" s="1203">
        <v>916</v>
      </c>
      <c r="F27" s="1204">
        <v>4</v>
      </c>
      <c r="G27" s="1198">
        <f t="shared" si="0"/>
        <v>0.43668122270742354</v>
      </c>
      <c r="H27" s="302">
        <v>0</v>
      </c>
      <c r="I27" s="1198">
        <f t="shared" si="1"/>
        <v>0</v>
      </c>
      <c r="J27" s="302">
        <v>0</v>
      </c>
      <c r="K27" s="1198">
        <f t="shared" si="2"/>
        <v>0</v>
      </c>
      <c r="L27" s="302">
        <v>0</v>
      </c>
      <c r="M27" s="1198">
        <f t="shared" si="3"/>
        <v>0</v>
      </c>
      <c r="N27" s="302">
        <v>0</v>
      </c>
      <c r="O27" s="1198">
        <f t="shared" si="4"/>
        <v>0</v>
      </c>
    </row>
    <row r="28" spans="1:15" ht="15.5" x14ac:dyDescent="0.35">
      <c r="A28" s="16">
        <v>18</v>
      </c>
      <c r="B28" s="254" t="s">
        <v>791</v>
      </c>
      <c r="C28" s="1571" t="s">
        <v>1613</v>
      </c>
      <c r="D28" s="1040" t="s">
        <v>792</v>
      </c>
      <c r="E28" s="1203">
        <v>256</v>
      </c>
      <c r="F28" s="1204">
        <v>5</v>
      </c>
      <c r="G28" s="1198">
        <f t="shared" si="0"/>
        <v>1.953125</v>
      </c>
      <c r="H28" s="302">
        <v>2</v>
      </c>
      <c r="I28" s="1198">
        <f t="shared" si="1"/>
        <v>0.78125</v>
      </c>
      <c r="J28" s="302">
        <v>0</v>
      </c>
      <c r="K28" s="1198">
        <f t="shared" si="2"/>
        <v>0</v>
      </c>
      <c r="L28" s="302">
        <v>0</v>
      </c>
      <c r="M28" s="1198">
        <f t="shared" si="3"/>
        <v>0</v>
      </c>
      <c r="N28" s="302">
        <v>0</v>
      </c>
      <c r="O28" s="1198">
        <f t="shared" si="4"/>
        <v>0</v>
      </c>
    </row>
    <row r="29" spans="1:15" ht="15.5" x14ac:dyDescent="0.35">
      <c r="A29" s="16">
        <v>19</v>
      </c>
      <c r="B29" s="254" t="s">
        <v>791</v>
      </c>
      <c r="C29" s="1571" t="s">
        <v>1613</v>
      </c>
      <c r="D29" s="1040" t="s">
        <v>793</v>
      </c>
      <c r="E29" s="1203">
        <v>53</v>
      </c>
      <c r="F29" s="1204">
        <v>1</v>
      </c>
      <c r="G29" s="1198">
        <f t="shared" si="0"/>
        <v>1.8867924528301887</v>
      </c>
      <c r="H29" s="302">
        <v>1</v>
      </c>
      <c r="I29" s="1198">
        <f t="shared" si="1"/>
        <v>1.8867924528301887</v>
      </c>
      <c r="J29" s="302">
        <v>0</v>
      </c>
      <c r="K29" s="1198">
        <f t="shared" si="2"/>
        <v>0</v>
      </c>
      <c r="L29" s="302">
        <v>0</v>
      </c>
      <c r="M29" s="1198">
        <f t="shared" si="3"/>
        <v>0</v>
      </c>
      <c r="N29" s="302">
        <v>0</v>
      </c>
      <c r="O29" s="1198">
        <f t="shared" si="4"/>
        <v>0</v>
      </c>
    </row>
    <row r="30" spans="1:15" ht="15.5" x14ac:dyDescent="0.35">
      <c r="A30" s="16">
        <v>20</v>
      </c>
      <c r="B30" s="254" t="s">
        <v>791</v>
      </c>
      <c r="C30" s="1571" t="s">
        <v>1613</v>
      </c>
      <c r="D30" s="1040" t="s">
        <v>794</v>
      </c>
      <c r="E30" s="1203">
        <v>327</v>
      </c>
      <c r="F30" s="1204">
        <v>1</v>
      </c>
      <c r="G30" s="1198">
        <f t="shared" si="0"/>
        <v>0.3058103975535168</v>
      </c>
      <c r="H30" s="302">
        <v>0</v>
      </c>
      <c r="I30" s="1198">
        <f t="shared" si="1"/>
        <v>0</v>
      </c>
      <c r="J30" s="302">
        <v>0</v>
      </c>
      <c r="K30" s="1198">
        <f t="shared" si="2"/>
        <v>0</v>
      </c>
      <c r="L30" s="302">
        <v>0</v>
      </c>
      <c r="M30" s="1198">
        <f t="shared" si="3"/>
        <v>0</v>
      </c>
      <c r="N30" s="302">
        <v>0</v>
      </c>
      <c r="O30" s="1198">
        <f t="shared" si="4"/>
        <v>0</v>
      </c>
    </row>
    <row r="31" spans="1:15" ht="15.5" x14ac:dyDescent="0.35">
      <c r="A31" s="16">
        <v>21</v>
      </c>
      <c r="B31" s="243" t="s">
        <v>795</v>
      </c>
      <c r="C31" s="1571" t="s">
        <v>1614</v>
      </c>
      <c r="D31" s="1040" t="s">
        <v>795</v>
      </c>
      <c r="E31" s="996">
        <v>141</v>
      </c>
      <c r="F31" s="1204">
        <v>1</v>
      </c>
      <c r="G31" s="1198">
        <f t="shared" si="0"/>
        <v>0.70921985815602839</v>
      </c>
      <c r="H31" s="302">
        <v>0</v>
      </c>
      <c r="I31" s="1198">
        <f t="shared" si="1"/>
        <v>0</v>
      </c>
      <c r="J31" s="302">
        <v>0</v>
      </c>
      <c r="K31" s="1198">
        <f t="shared" si="2"/>
        <v>0</v>
      </c>
      <c r="L31" s="302">
        <v>0</v>
      </c>
      <c r="M31" s="1198">
        <f t="shared" si="3"/>
        <v>0</v>
      </c>
      <c r="N31" s="302">
        <v>0</v>
      </c>
      <c r="O31" s="1198">
        <f t="shared" si="4"/>
        <v>0</v>
      </c>
    </row>
    <row r="32" spans="1:15" ht="15.5" x14ac:dyDescent="0.35">
      <c r="A32" s="17"/>
      <c r="B32" s="254"/>
      <c r="C32" s="101"/>
      <c r="D32" s="101"/>
      <c r="E32" s="996"/>
      <c r="F32" s="302"/>
      <c r="G32" s="1200"/>
      <c r="H32" s="302"/>
      <c r="I32" s="1200"/>
      <c r="J32" s="302"/>
      <c r="K32" s="1200"/>
      <c r="L32" s="520"/>
      <c r="M32" s="1200"/>
      <c r="N32" s="520"/>
      <c r="O32" s="1200"/>
    </row>
    <row r="33" spans="1:15" ht="16" thickBot="1" x14ac:dyDescent="0.4">
      <c r="A33" s="22" t="s">
        <v>713</v>
      </c>
      <c r="B33" s="44"/>
      <c r="C33" s="509"/>
      <c r="D33" s="1194"/>
      <c r="E33" s="1205">
        <f>SUM(E11:E32)</f>
        <v>16646</v>
      </c>
      <c r="F33" s="1205">
        <f>SUM(F11:F32)</f>
        <v>501</v>
      </c>
      <c r="G33" s="1206">
        <f>F33/$E33*100</f>
        <v>3.0097320677640274</v>
      </c>
      <c r="H33" s="1205">
        <f>SUM(H11:H32)</f>
        <v>336</v>
      </c>
      <c r="I33" s="1206">
        <f>H33/$E33*100</f>
        <v>2.0185029436501263</v>
      </c>
      <c r="J33" s="1205">
        <f>SUM(J11:J32)</f>
        <v>109</v>
      </c>
      <c r="K33" s="1206">
        <f>J33/$E33*100</f>
        <v>0.65481196683888021</v>
      </c>
      <c r="L33" s="1205">
        <f>SUM(L11:L32)</f>
        <v>58</v>
      </c>
      <c r="M33" s="1206">
        <f>L33/$E33*100</f>
        <v>0.34843205574912894</v>
      </c>
      <c r="N33" s="1205">
        <f>SUM(N11:N32)</f>
        <v>53</v>
      </c>
      <c r="O33" s="1206">
        <f>N33/$E33*100</f>
        <v>0.31839480956385918</v>
      </c>
    </row>
    <row r="34" spans="1:15" ht="15.5" x14ac:dyDescent="0.35">
      <c r="A34" s="396"/>
      <c r="B34" s="396"/>
      <c r="C34" s="396"/>
      <c r="D34" s="396"/>
      <c r="E34" s="396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5" ht="15.5" x14ac:dyDescent="0.35">
      <c r="A35" s="27" t="s">
        <v>757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ht="15.5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ht="15.5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</sheetData>
  <sheetProtection algorithmName="SHA-512" hashValue="mrmsPMYsj5zphgt0EhioZfXsbpIvnxkxoWun/QmkM5S+L9N8QNkz/tMwT8CSbPtOltCyS4qJJXXOv6Nam+iOLQ==" saltValue="BSPBB/AZ51jNMJq1U5D9LA==" spinCount="100000" sheet="1" objects="1" scenarios="1" sort="0" autoFilter="0" pivotTables="0"/>
  <mergeCells count="6">
    <mergeCell ref="A4:O4"/>
    <mergeCell ref="A7:A9"/>
    <mergeCell ref="B7:B9"/>
    <mergeCell ref="D7:D9"/>
    <mergeCell ref="E7:E9"/>
    <mergeCell ref="F7:O7"/>
  </mergeCells>
  <pageMargins left="0.7" right="0.7" top="0.75" bottom="0.7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36"/>
  <sheetViews>
    <sheetView topLeftCell="A4" zoomScale="70" zoomScaleNormal="70" workbookViewId="0">
      <selection activeCell="E17" sqref="E17"/>
    </sheetView>
  </sheetViews>
  <sheetFormatPr defaultColWidth="9.1796875" defaultRowHeight="15.5" x14ac:dyDescent="0.35"/>
  <cols>
    <col min="1" max="1" width="5.54296875" style="264" customWidth="1"/>
    <col min="2" max="4" width="30.54296875" style="264" customWidth="1"/>
    <col min="5" max="7" width="20.54296875" style="264" customWidth="1"/>
    <col min="8" max="8" width="20.81640625" style="264" customWidth="1"/>
    <col min="9" max="9" width="18" style="264" customWidth="1"/>
    <col min="10" max="257" width="9.1796875" style="264"/>
    <col min="258" max="258" width="5.54296875" style="264" customWidth="1"/>
    <col min="259" max="260" width="30.54296875" style="264" customWidth="1"/>
    <col min="261" max="263" width="20.54296875" style="264" customWidth="1"/>
    <col min="264" max="513" width="9.1796875" style="264"/>
    <col min="514" max="514" width="5.54296875" style="264" customWidth="1"/>
    <col min="515" max="516" width="30.54296875" style="264" customWidth="1"/>
    <col min="517" max="519" width="20.54296875" style="264" customWidth="1"/>
    <col min="520" max="769" width="9.1796875" style="264"/>
    <col min="770" max="770" width="5.54296875" style="264" customWidth="1"/>
    <col min="771" max="772" width="30.54296875" style="264" customWidth="1"/>
    <col min="773" max="775" width="20.54296875" style="264" customWidth="1"/>
    <col min="776" max="1025" width="9.1796875" style="264"/>
    <col min="1026" max="1026" width="5.54296875" style="264" customWidth="1"/>
    <col min="1027" max="1028" width="30.54296875" style="264" customWidth="1"/>
    <col min="1029" max="1031" width="20.54296875" style="264" customWidth="1"/>
    <col min="1032" max="1281" width="9.1796875" style="264"/>
    <col min="1282" max="1282" width="5.54296875" style="264" customWidth="1"/>
    <col min="1283" max="1284" width="30.54296875" style="264" customWidth="1"/>
    <col min="1285" max="1287" width="20.54296875" style="264" customWidth="1"/>
    <col min="1288" max="1537" width="9.1796875" style="264"/>
    <col min="1538" max="1538" width="5.54296875" style="264" customWidth="1"/>
    <col min="1539" max="1540" width="30.54296875" style="264" customWidth="1"/>
    <col min="1541" max="1543" width="20.54296875" style="264" customWidth="1"/>
    <col min="1544" max="1793" width="9.1796875" style="264"/>
    <col min="1794" max="1794" width="5.54296875" style="264" customWidth="1"/>
    <col min="1795" max="1796" width="30.54296875" style="264" customWidth="1"/>
    <col min="1797" max="1799" width="20.54296875" style="264" customWidth="1"/>
    <col min="1800" max="2049" width="9.1796875" style="264"/>
    <col min="2050" max="2050" width="5.54296875" style="264" customWidth="1"/>
    <col min="2051" max="2052" width="30.54296875" style="264" customWidth="1"/>
    <col min="2053" max="2055" width="20.54296875" style="264" customWidth="1"/>
    <col min="2056" max="2305" width="9.1796875" style="264"/>
    <col min="2306" max="2306" width="5.54296875" style="264" customWidth="1"/>
    <col min="2307" max="2308" width="30.54296875" style="264" customWidth="1"/>
    <col min="2309" max="2311" width="20.54296875" style="264" customWidth="1"/>
    <col min="2312" max="2561" width="9.1796875" style="264"/>
    <col min="2562" max="2562" width="5.54296875" style="264" customWidth="1"/>
    <col min="2563" max="2564" width="30.54296875" style="264" customWidth="1"/>
    <col min="2565" max="2567" width="20.54296875" style="264" customWidth="1"/>
    <col min="2568" max="2817" width="9.1796875" style="264"/>
    <col min="2818" max="2818" width="5.54296875" style="264" customWidth="1"/>
    <col min="2819" max="2820" width="30.54296875" style="264" customWidth="1"/>
    <col min="2821" max="2823" width="20.54296875" style="264" customWidth="1"/>
    <col min="2824" max="3073" width="9.1796875" style="264"/>
    <col min="3074" max="3074" width="5.54296875" style="264" customWidth="1"/>
    <col min="3075" max="3076" width="30.54296875" style="264" customWidth="1"/>
    <col min="3077" max="3079" width="20.54296875" style="264" customWidth="1"/>
    <col min="3080" max="3329" width="9.1796875" style="264"/>
    <col min="3330" max="3330" width="5.54296875" style="264" customWidth="1"/>
    <col min="3331" max="3332" width="30.54296875" style="264" customWidth="1"/>
    <col min="3333" max="3335" width="20.54296875" style="264" customWidth="1"/>
    <col min="3336" max="3585" width="9.1796875" style="264"/>
    <col min="3586" max="3586" width="5.54296875" style="264" customWidth="1"/>
    <col min="3587" max="3588" width="30.54296875" style="264" customWidth="1"/>
    <col min="3589" max="3591" width="20.54296875" style="264" customWidth="1"/>
    <col min="3592" max="3841" width="9.1796875" style="264"/>
    <col min="3842" max="3842" width="5.54296875" style="264" customWidth="1"/>
    <col min="3843" max="3844" width="30.54296875" style="264" customWidth="1"/>
    <col min="3845" max="3847" width="20.54296875" style="264" customWidth="1"/>
    <col min="3848" max="4097" width="9.1796875" style="264"/>
    <col min="4098" max="4098" width="5.54296875" style="264" customWidth="1"/>
    <col min="4099" max="4100" width="30.54296875" style="264" customWidth="1"/>
    <col min="4101" max="4103" width="20.54296875" style="264" customWidth="1"/>
    <col min="4104" max="4353" width="9.1796875" style="264"/>
    <col min="4354" max="4354" width="5.54296875" style="264" customWidth="1"/>
    <col min="4355" max="4356" width="30.54296875" style="264" customWidth="1"/>
    <col min="4357" max="4359" width="20.54296875" style="264" customWidth="1"/>
    <col min="4360" max="4609" width="9.1796875" style="264"/>
    <col min="4610" max="4610" width="5.54296875" style="264" customWidth="1"/>
    <col min="4611" max="4612" width="30.54296875" style="264" customWidth="1"/>
    <col min="4613" max="4615" width="20.54296875" style="264" customWidth="1"/>
    <col min="4616" max="4865" width="9.1796875" style="264"/>
    <col min="4866" max="4866" width="5.54296875" style="264" customWidth="1"/>
    <col min="4867" max="4868" width="30.54296875" style="264" customWidth="1"/>
    <col min="4869" max="4871" width="20.54296875" style="264" customWidth="1"/>
    <col min="4872" max="5121" width="9.1796875" style="264"/>
    <col min="5122" max="5122" width="5.54296875" style="264" customWidth="1"/>
    <col min="5123" max="5124" width="30.54296875" style="264" customWidth="1"/>
    <col min="5125" max="5127" width="20.54296875" style="264" customWidth="1"/>
    <col min="5128" max="5377" width="9.1796875" style="264"/>
    <col min="5378" max="5378" width="5.54296875" style="264" customWidth="1"/>
    <col min="5379" max="5380" width="30.54296875" style="264" customWidth="1"/>
    <col min="5381" max="5383" width="20.54296875" style="264" customWidth="1"/>
    <col min="5384" max="5633" width="9.1796875" style="264"/>
    <col min="5634" max="5634" width="5.54296875" style="264" customWidth="1"/>
    <col min="5635" max="5636" width="30.54296875" style="264" customWidth="1"/>
    <col min="5637" max="5639" width="20.54296875" style="264" customWidth="1"/>
    <col min="5640" max="5889" width="9.1796875" style="264"/>
    <col min="5890" max="5890" width="5.54296875" style="264" customWidth="1"/>
    <col min="5891" max="5892" width="30.54296875" style="264" customWidth="1"/>
    <col min="5893" max="5895" width="20.54296875" style="264" customWidth="1"/>
    <col min="5896" max="6145" width="9.1796875" style="264"/>
    <col min="6146" max="6146" width="5.54296875" style="264" customWidth="1"/>
    <col min="6147" max="6148" width="30.54296875" style="264" customWidth="1"/>
    <col min="6149" max="6151" width="20.54296875" style="264" customWidth="1"/>
    <col min="6152" max="6401" width="9.1796875" style="264"/>
    <col min="6402" max="6402" width="5.54296875" style="264" customWidth="1"/>
    <col min="6403" max="6404" width="30.54296875" style="264" customWidth="1"/>
    <col min="6405" max="6407" width="20.54296875" style="264" customWidth="1"/>
    <col min="6408" max="6657" width="9.1796875" style="264"/>
    <col min="6658" max="6658" width="5.54296875" style="264" customWidth="1"/>
    <col min="6659" max="6660" width="30.54296875" style="264" customWidth="1"/>
    <col min="6661" max="6663" width="20.54296875" style="264" customWidth="1"/>
    <col min="6664" max="6913" width="9.1796875" style="264"/>
    <col min="6914" max="6914" width="5.54296875" style="264" customWidth="1"/>
    <col min="6915" max="6916" width="30.54296875" style="264" customWidth="1"/>
    <col min="6917" max="6919" width="20.54296875" style="264" customWidth="1"/>
    <col min="6920" max="7169" width="9.1796875" style="264"/>
    <col min="7170" max="7170" width="5.54296875" style="264" customWidth="1"/>
    <col min="7171" max="7172" width="30.54296875" style="264" customWidth="1"/>
    <col min="7173" max="7175" width="20.54296875" style="264" customWidth="1"/>
    <col min="7176" max="7425" width="9.1796875" style="264"/>
    <col min="7426" max="7426" width="5.54296875" style="264" customWidth="1"/>
    <col min="7427" max="7428" width="30.54296875" style="264" customWidth="1"/>
    <col min="7429" max="7431" width="20.54296875" style="264" customWidth="1"/>
    <col min="7432" max="7681" width="9.1796875" style="264"/>
    <col min="7682" max="7682" width="5.54296875" style="264" customWidth="1"/>
    <col min="7683" max="7684" width="30.54296875" style="264" customWidth="1"/>
    <col min="7685" max="7687" width="20.54296875" style="264" customWidth="1"/>
    <col min="7688" max="7937" width="9.1796875" style="264"/>
    <col min="7938" max="7938" width="5.54296875" style="264" customWidth="1"/>
    <col min="7939" max="7940" width="30.54296875" style="264" customWidth="1"/>
    <col min="7941" max="7943" width="20.54296875" style="264" customWidth="1"/>
    <col min="7944" max="8193" width="9.1796875" style="264"/>
    <col min="8194" max="8194" width="5.54296875" style="264" customWidth="1"/>
    <col min="8195" max="8196" width="30.54296875" style="264" customWidth="1"/>
    <col min="8197" max="8199" width="20.54296875" style="264" customWidth="1"/>
    <col min="8200" max="8449" width="9.1796875" style="264"/>
    <col min="8450" max="8450" width="5.54296875" style="264" customWidth="1"/>
    <col min="8451" max="8452" width="30.54296875" style="264" customWidth="1"/>
    <col min="8453" max="8455" width="20.54296875" style="264" customWidth="1"/>
    <col min="8456" max="8705" width="9.1796875" style="264"/>
    <col min="8706" max="8706" width="5.54296875" style="264" customWidth="1"/>
    <col min="8707" max="8708" width="30.54296875" style="264" customWidth="1"/>
    <col min="8709" max="8711" width="20.54296875" style="264" customWidth="1"/>
    <col min="8712" max="8961" width="9.1796875" style="264"/>
    <col min="8962" max="8962" width="5.54296875" style="264" customWidth="1"/>
    <col min="8963" max="8964" width="30.54296875" style="264" customWidth="1"/>
    <col min="8965" max="8967" width="20.54296875" style="264" customWidth="1"/>
    <col min="8968" max="9217" width="9.1796875" style="264"/>
    <col min="9218" max="9218" width="5.54296875" style="264" customWidth="1"/>
    <col min="9219" max="9220" width="30.54296875" style="264" customWidth="1"/>
    <col min="9221" max="9223" width="20.54296875" style="264" customWidth="1"/>
    <col min="9224" max="9473" width="9.1796875" style="264"/>
    <col min="9474" max="9474" width="5.54296875" style="264" customWidth="1"/>
    <col min="9475" max="9476" width="30.54296875" style="264" customWidth="1"/>
    <col min="9477" max="9479" width="20.54296875" style="264" customWidth="1"/>
    <col min="9480" max="9729" width="9.1796875" style="264"/>
    <col min="9730" max="9730" width="5.54296875" style="264" customWidth="1"/>
    <col min="9731" max="9732" width="30.54296875" style="264" customWidth="1"/>
    <col min="9733" max="9735" width="20.54296875" style="264" customWidth="1"/>
    <col min="9736" max="9985" width="9.1796875" style="264"/>
    <col min="9986" max="9986" width="5.54296875" style="264" customWidth="1"/>
    <col min="9987" max="9988" width="30.54296875" style="264" customWidth="1"/>
    <col min="9989" max="9991" width="20.54296875" style="264" customWidth="1"/>
    <col min="9992" max="10241" width="9.1796875" style="264"/>
    <col min="10242" max="10242" width="5.54296875" style="264" customWidth="1"/>
    <col min="10243" max="10244" width="30.54296875" style="264" customWidth="1"/>
    <col min="10245" max="10247" width="20.54296875" style="264" customWidth="1"/>
    <col min="10248" max="10497" width="9.1796875" style="264"/>
    <col min="10498" max="10498" width="5.54296875" style="264" customWidth="1"/>
    <col min="10499" max="10500" width="30.54296875" style="264" customWidth="1"/>
    <col min="10501" max="10503" width="20.54296875" style="264" customWidth="1"/>
    <col min="10504" max="10753" width="9.1796875" style="264"/>
    <col min="10754" max="10754" width="5.54296875" style="264" customWidth="1"/>
    <col min="10755" max="10756" width="30.54296875" style="264" customWidth="1"/>
    <col min="10757" max="10759" width="20.54296875" style="264" customWidth="1"/>
    <col min="10760" max="11009" width="9.1796875" style="264"/>
    <col min="11010" max="11010" width="5.54296875" style="264" customWidth="1"/>
    <col min="11011" max="11012" width="30.54296875" style="264" customWidth="1"/>
    <col min="11013" max="11015" width="20.54296875" style="264" customWidth="1"/>
    <col min="11016" max="11265" width="9.1796875" style="264"/>
    <col min="11266" max="11266" width="5.54296875" style="264" customWidth="1"/>
    <col min="11267" max="11268" width="30.54296875" style="264" customWidth="1"/>
    <col min="11269" max="11271" width="20.54296875" style="264" customWidth="1"/>
    <col min="11272" max="11521" width="9.1796875" style="264"/>
    <col min="11522" max="11522" width="5.54296875" style="264" customWidth="1"/>
    <col min="11523" max="11524" width="30.54296875" style="264" customWidth="1"/>
    <col min="11525" max="11527" width="20.54296875" style="264" customWidth="1"/>
    <col min="11528" max="11777" width="9.1796875" style="264"/>
    <col min="11778" max="11778" width="5.54296875" style="264" customWidth="1"/>
    <col min="11779" max="11780" width="30.54296875" style="264" customWidth="1"/>
    <col min="11781" max="11783" width="20.54296875" style="264" customWidth="1"/>
    <col min="11784" max="12033" width="9.1796875" style="264"/>
    <col min="12034" max="12034" width="5.54296875" style="264" customWidth="1"/>
    <col min="12035" max="12036" width="30.54296875" style="264" customWidth="1"/>
    <col min="12037" max="12039" width="20.54296875" style="264" customWidth="1"/>
    <col min="12040" max="12289" width="9.1796875" style="264"/>
    <col min="12290" max="12290" width="5.54296875" style="264" customWidth="1"/>
    <col min="12291" max="12292" width="30.54296875" style="264" customWidth="1"/>
    <col min="12293" max="12295" width="20.54296875" style="264" customWidth="1"/>
    <col min="12296" max="12545" width="9.1796875" style="264"/>
    <col min="12546" max="12546" width="5.54296875" style="264" customWidth="1"/>
    <col min="12547" max="12548" width="30.54296875" style="264" customWidth="1"/>
    <col min="12549" max="12551" width="20.54296875" style="264" customWidth="1"/>
    <col min="12552" max="12801" width="9.1796875" style="264"/>
    <col min="12802" max="12802" width="5.54296875" style="264" customWidth="1"/>
    <col min="12803" max="12804" width="30.54296875" style="264" customWidth="1"/>
    <col min="12805" max="12807" width="20.54296875" style="264" customWidth="1"/>
    <col min="12808" max="13057" width="9.1796875" style="264"/>
    <col min="13058" max="13058" width="5.54296875" style="264" customWidth="1"/>
    <col min="13059" max="13060" width="30.54296875" style="264" customWidth="1"/>
    <col min="13061" max="13063" width="20.54296875" style="264" customWidth="1"/>
    <col min="13064" max="13313" width="9.1796875" style="264"/>
    <col min="13314" max="13314" width="5.54296875" style="264" customWidth="1"/>
    <col min="13315" max="13316" width="30.54296875" style="264" customWidth="1"/>
    <col min="13317" max="13319" width="20.54296875" style="264" customWidth="1"/>
    <col min="13320" max="13569" width="9.1796875" style="264"/>
    <col min="13570" max="13570" width="5.54296875" style="264" customWidth="1"/>
    <col min="13571" max="13572" width="30.54296875" style="264" customWidth="1"/>
    <col min="13573" max="13575" width="20.54296875" style="264" customWidth="1"/>
    <col min="13576" max="13825" width="9.1796875" style="264"/>
    <col min="13826" max="13826" width="5.54296875" style="264" customWidth="1"/>
    <col min="13827" max="13828" width="30.54296875" style="264" customWidth="1"/>
    <col min="13829" max="13831" width="20.54296875" style="264" customWidth="1"/>
    <col min="13832" max="14081" width="9.1796875" style="264"/>
    <col min="14082" max="14082" width="5.54296875" style="264" customWidth="1"/>
    <col min="14083" max="14084" width="30.54296875" style="264" customWidth="1"/>
    <col min="14085" max="14087" width="20.54296875" style="264" customWidth="1"/>
    <col min="14088" max="14337" width="9.1796875" style="264"/>
    <col min="14338" max="14338" width="5.54296875" style="264" customWidth="1"/>
    <col min="14339" max="14340" width="30.54296875" style="264" customWidth="1"/>
    <col min="14341" max="14343" width="20.54296875" style="264" customWidth="1"/>
    <col min="14344" max="14593" width="9.1796875" style="264"/>
    <col min="14594" max="14594" width="5.54296875" style="264" customWidth="1"/>
    <col min="14595" max="14596" width="30.54296875" style="264" customWidth="1"/>
    <col min="14597" max="14599" width="20.54296875" style="264" customWidth="1"/>
    <col min="14600" max="14849" width="9.1796875" style="264"/>
    <col min="14850" max="14850" width="5.54296875" style="264" customWidth="1"/>
    <col min="14851" max="14852" width="30.54296875" style="264" customWidth="1"/>
    <col min="14853" max="14855" width="20.54296875" style="264" customWidth="1"/>
    <col min="14856" max="15105" width="9.1796875" style="264"/>
    <col min="15106" max="15106" width="5.54296875" style="264" customWidth="1"/>
    <col min="15107" max="15108" width="30.54296875" style="264" customWidth="1"/>
    <col min="15109" max="15111" width="20.54296875" style="264" customWidth="1"/>
    <col min="15112" max="15361" width="9.1796875" style="264"/>
    <col min="15362" max="15362" width="5.54296875" style="264" customWidth="1"/>
    <col min="15363" max="15364" width="30.54296875" style="264" customWidth="1"/>
    <col min="15365" max="15367" width="20.54296875" style="264" customWidth="1"/>
    <col min="15368" max="15617" width="9.1796875" style="264"/>
    <col min="15618" max="15618" width="5.54296875" style="264" customWidth="1"/>
    <col min="15619" max="15620" width="30.54296875" style="264" customWidth="1"/>
    <col min="15621" max="15623" width="20.54296875" style="264" customWidth="1"/>
    <col min="15624" max="15873" width="9.1796875" style="264"/>
    <col min="15874" max="15874" width="5.54296875" style="264" customWidth="1"/>
    <col min="15875" max="15876" width="30.54296875" style="264" customWidth="1"/>
    <col min="15877" max="15879" width="20.54296875" style="264" customWidth="1"/>
    <col min="15880" max="16129" width="9.1796875" style="264"/>
    <col min="16130" max="16130" width="5.54296875" style="264" customWidth="1"/>
    <col min="16131" max="16132" width="30.54296875" style="264" customWidth="1"/>
    <col min="16133" max="16135" width="20.54296875" style="264" customWidth="1"/>
    <col min="16136" max="16384" width="9.1796875" style="264"/>
  </cols>
  <sheetData>
    <row r="1" spans="1:9" x14ac:dyDescent="0.35">
      <c r="A1" s="259" t="s">
        <v>1209</v>
      </c>
    </row>
    <row r="3" spans="1:9" s="688" customFormat="1" ht="16.5" x14ac:dyDescent="0.35">
      <c r="A3" s="1624" t="s">
        <v>1210</v>
      </c>
      <c r="B3" s="1624"/>
      <c r="C3" s="1624"/>
      <c r="D3" s="1624"/>
      <c r="E3" s="1624"/>
      <c r="F3" s="1624"/>
      <c r="G3" s="1624"/>
      <c r="H3" s="1624"/>
      <c r="I3" s="1624"/>
    </row>
    <row r="4" spans="1:9" s="688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</row>
    <row r="5" spans="1:9" s="688" customFormat="1" ht="16.5" x14ac:dyDescent="0.35">
      <c r="A5" s="262"/>
      <c r="B5" s="262"/>
      <c r="C5" s="262"/>
      <c r="D5" s="689"/>
      <c r="E5" s="28" t="str">
        <f>'[3]1'!E6</f>
        <v>TAHUN</v>
      </c>
      <c r="F5" s="7">
        <v>2024</v>
      </c>
      <c r="G5" s="690"/>
      <c r="H5" s="689"/>
      <c r="I5" s="689"/>
    </row>
    <row r="6" spans="1:9" ht="16" thickBot="1" x14ac:dyDescent="0.4">
      <c r="A6" s="691"/>
      <c r="B6" s="691"/>
      <c r="C6" s="691"/>
      <c r="D6" s="691"/>
      <c r="E6" s="691"/>
      <c r="F6" s="691"/>
      <c r="G6" s="691"/>
    </row>
    <row r="7" spans="1:9" ht="20.149999999999999" customHeight="1" x14ac:dyDescent="0.35">
      <c r="A7" s="1719" t="s">
        <v>5</v>
      </c>
      <c r="B7" s="1626" t="s">
        <v>6</v>
      </c>
      <c r="C7" s="814"/>
      <c r="D7" s="1626" t="s">
        <v>61</v>
      </c>
      <c r="E7" s="1721" t="s">
        <v>801</v>
      </c>
      <c r="F7" s="1723" t="s">
        <v>1211</v>
      </c>
      <c r="G7" s="1724"/>
      <c r="H7" s="1724"/>
      <c r="I7" s="1725"/>
    </row>
    <row r="8" spans="1:9" ht="66.75" customHeight="1" x14ac:dyDescent="0.35">
      <c r="A8" s="1626"/>
      <c r="B8" s="1720"/>
      <c r="C8" s="692" t="s">
        <v>1615</v>
      </c>
      <c r="D8" s="1720"/>
      <c r="E8" s="1722"/>
      <c r="F8" s="265" t="s">
        <v>1212</v>
      </c>
      <c r="G8" s="692" t="s">
        <v>65</v>
      </c>
      <c r="H8" s="265" t="s">
        <v>1213</v>
      </c>
      <c r="I8" s="692" t="s">
        <v>65</v>
      </c>
    </row>
    <row r="9" spans="1:9" ht="13.5" customHeight="1" x14ac:dyDescent="0.35">
      <c r="A9" s="266">
        <v>1</v>
      </c>
      <c r="B9" s="693">
        <v>2</v>
      </c>
      <c r="C9" s="1573"/>
      <c r="D9" s="1207">
        <v>3</v>
      </c>
      <c r="E9" s="693">
        <v>4</v>
      </c>
      <c r="F9" s="266">
        <v>5</v>
      </c>
      <c r="G9" s="693">
        <v>6</v>
      </c>
      <c r="H9" s="266">
        <v>7</v>
      </c>
      <c r="I9" s="693">
        <v>8</v>
      </c>
    </row>
    <row r="10" spans="1:9" x14ac:dyDescent="0.35">
      <c r="A10" s="33">
        <v>1</v>
      </c>
      <c r="B10" s="1214" t="s">
        <v>769</v>
      </c>
      <c r="C10" s="1570" t="s">
        <v>1596</v>
      </c>
      <c r="D10" s="1161" t="s">
        <v>769</v>
      </c>
      <c r="E10" s="1209">
        <f>'[7]24'!D11</f>
        <v>90</v>
      </c>
      <c r="F10" s="1169">
        <v>74</v>
      </c>
      <c r="G10" s="1210">
        <f>F10/E10*100</f>
        <v>82.222222222222214</v>
      </c>
      <c r="H10" s="1169">
        <v>74</v>
      </c>
      <c r="I10" s="1210">
        <f>H10/E10*100</f>
        <v>82.222222222222214</v>
      </c>
    </row>
    <row r="11" spans="1:9" x14ac:dyDescent="0.35">
      <c r="A11" s="16">
        <v>2</v>
      </c>
      <c r="B11" s="1214" t="s">
        <v>767</v>
      </c>
      <c r="C11" s="1571" t="s">
        <v>1597</v>
      </c>
      <c r="D11" s="1162" t="s">
        <v>767</v>
      </c>
      <c r="E11" s="1209">
        <f>'[7]24'!D12</f>
        <v>32</v>
      </c>
      <c r="F11" s="1169">
        <v>28</v>
      </c>
      <c r="G11" s="1210">
        <f>F11/E11*100</f>
        <v>87.5</v>
      </c>
      <c r="H11" s="1169">
        <v>28</v>
      </c>
      <c r="I11" s="1210">
        <f t="shared" ref="I11:I29" si="0">H11/E11*100</f>
        <v>87.5</v>
      </c>
    </row>
    <row r="12" spans="1:9" x14ac:dyDescent="0.35">
      <c r="A12" s="16">
        <v>3</v>
      </c>
      <c r="B12" s="1214" t="s">
        <v>770</v>
      </c>
      <c r="C12" s="1571" t="s">
        <v>1599</v>
      </c>
      <c r="D12" s="1162" t="s">
        <v>770</v>
      </c>
      <c r="E12" s="1209">
        <f>'[7]24'!D13</f>
        <v>76</v>
      </c>
      <c r="F12" s="1169">
        <v>62</v>
      </c>
      <c r="G12" s="1210">
        <f t="shared" ref="G12:G28" si="1">F12/E12*100</f>
        <v>81.578947368421055</v>
      </c>
      <c r="H12" s="1169">
        <v>62</v>
      </c>
      <c r="I12" s="1210">
        <f t="shared" si="0"/>
        <v>81.578947368421055</v>
      </c>
    </row>
    <row r="13" spans="1:9" x14ac:dyDescent="0.35">
      <c r="A13" s="16">
        <v>4</v>
      </c>
      <c r="B13" s="1214" t="s">
        <v>771</v>
      </c>
      <c r="C13" s="1571" t="s">
        <v>1601</v>
      </c>
      <c r="D13" s="1162" t="s">
        <v>771</v>
      </c>
      <c r="E13" s="1209">
        <f>'[7]24'!D14</f>
        <v>46</v>
      </c>
      <c r="F13" s="1169">
        <v>40</v>
      </c>
      <c r="G13" s="1210">
        <f t="shared" si="1"/>
        <v>86.956521739130437</v>
      </c>
      <c r="H13" s="1169">
        <v>40</v>
      </c>
      <c r="I13" s="1210">
        <f t="shared" si="0"/>
        <v>86.956521739130437</v>
      </c>
    </row>
    <row r="14" spans="1:9" x14ac:dyDescent="0.35">
      <c r="A14" s="16">
        <v>5</v>
      </c>
      <c r="B14" s="1214" t="s">
        <v>772</v>
      </c>
      <c r="C14" s="1571" t="s">
        <v>1598</v>
      </c>
      <c r="D14" s="1162" t="s">
        <v>772</v>
      </c>
      <c r="E14" s="1209">
        <f>'[7]24'!D15</f>
        <v>87.999999999999986</v>
      </c>
      <c r="F14" s="1169">
        <v>72</v>
      </c>
      <c r="G14" s="1210">
        <f t="shared" si="1"/>
        <v>81.818181818181841</v>
      </c>
      <c r="H14" s="1169">
        <v>72</v>
      </c>
      <c r="I14" s="1210">
        <f t="shared" si="0"/>
        <v>81.818181818181841</v>
      </c>
    </row>
    <row r="15" spans="1:9" x14ac:dyDescent="0.35">
      <c r="A15" s="16">
        <v>6</v>
      </c>
      <c r="B15" s="1214" t="s">
        <v>773</v>
      </c>
      <c r="C15" s="1571" t="s">
        <v>1600</v>
      </c>
      <c r="D15" s="1162" t="s">
        <v>773</v>
      </c>
      <c r="E15" s="1209">
        <f>'[7]24'!D16</f>
        <v>43</v>
      </c>
      <c r="F15" s="1169">
        <v>36</v>
      </c>
      <c r="G15" s="1210">
        <f t="shared" si="1"/>
        <v>83.720930232558146</v>
      </c>
      <c r="H15" s="1169">
        <v>36</v>
      </c>
      <c r="I15" s="1210">
        <f t="shared" si="0"/>
        <v>83.720930232558146</v>
      </c>
    </row>
    <row r="16" spans="1:9" x14ac:dyDescent="0.35">
      <c r="A16" s="16">
        <v>7</v>
      </c>
      <c r="B16" s="1214" t="s">
        <v>777</v>
      </c>
      <c r="C16" s="1571" t="s">
        <v>1602</v>
      </c>
      <c r="D16" s="1162" t="s">
        <v>1207</v>
      </c>
      <c r="E16" s="1209">
        <f>'[7]24'!D17</f>
        <v>211.99999999999997</v>
      </c>
      <c r="F16" s="1169">
        <v>186</v>
      </c>
      <c r="G16" s="1210">
        <f t="shared" si="1"/>
        <v>87.735849056603783</v>
      </c>
      <c r="H16" s="1169">
        <v>186</v>
      </c>
      <c r="I16" s="1210">
        <f t="shared" si="0"/>
        <v>87.735849056603783</v>
      </c>
    </row>
    <row r="17" spans="1:9" x14ac:dyDescent="0.35">
      <c r="A17" s="16">
        <v>8</v>
      </c>
      <c r="B17" s="1214" t="s">
        <v>774</v>
      </c>
      <c r="C17" s="1571" t="s">
        <v>1603</v>
      </c>
      <c r="D17" s="1162" t="s">
        <v>775</v>
      </c>
      <c r="E17" s="1209">
        <f>'[7]24'!D18</f>
        <v>45</v>
      </c>
      <c r="F17" s="1169">
        <v>38</v>
      </c>
      <c r="G17" s="1210">
        <f t="shared" si="1"/>
        <v>84.444444444444443</v>
      </c>
      <c r="H17" s="1169">
        <v>38</v>
      </c>
      <c r="I17" s="1210">
        <f t="shared" si="0"/>
        <v>84.444444444444443</v>
      </c>
    </row>
    <row r="18" spans="1:9" x14ac:dyDescent="0.35">
      <c r="A18" s="16">
        <v>9</v>
      </c>
      <c r="B18" s="1214" t="s">
        <v>782</v>
      </c>
      <c r="C18" s="1571" t="s">
        <v>1609</v>
      </c>
      <c r="D18" s="1162" t="s">
        <v>782</v>
      </c>
      <c r="E18" s="1209">
        <f>'[7]24'!D19</f>
        <v>30</v>
      </c>
      <c r="F18" s="1169">
        <v>23</v>
      </c>
      <c r="G18" s="1210">
        <f t="shared" si="1"/>
        <v>76.666666666666671</v>
      </c>
      <c r="H18" s="1169">
        <v>23</v>
      </c>
      <c r="I18" s="1210">
        <f t="shared" si="0"/>
        <v>76.666666666666671</v>
      </c>
    </row>
    <row r="19" spans="1:9" x14ac:dyDescent="0.35">
      <c r="A19" s="16">
        <v>10</v>
      </c>
      <c r="B19" s="1214" t="s">
        <v>781</v>
      </c>
      <c r="C19" s="1571" t="s">
        <v>1607</v>
      </c>
      <c r="D19" s="1162" t="s">
        <v>781</v>
      </c>
      <c r="E19" s="1209">
        <f>'[7]24'!D20</f>
        <v>90</v>
      </c>
      <c r="F19" s="1169">
        <v>80</v>
      </c>
      <c r="G19" s="1210">
        <f t="shared" si="1"/>
        <v>88.888888888888886</v>
      </c>
      <c r="H19" s="1169">
        <v>80</v>
      </c>
      <c r="I19" s="1210">
        <f t="shared" si="0"/>
        <v>88.888888888888886</v>
      </c>
    </row>
    <row r="20" spans="1:9" x14ac:dyDescent="0.35">
      <c r="A20" s="16">
        <v>11</v>
      </c>
      <c r="B20" s="1214" t="s">
        <v>784</v>
      </c>
      <c r="C20" s="1571" t="s">
        <v>1608</v>
      </c>
      <c r="D20" s="1162" t="s">
        <v>784</v>
      </c>
      <c r="E20" s="1209">
        <f>'[7]24'!D21</f>
        <v>94</v>
      </c>
      <c r="F20" s="1169">
        <v>80</v>
      </c>
      <c r="G20" s="1210">
        <f t="shared" si="1"/>
        <v>85.106382978723403</v>
      </c>
      <c r="H20" s="1169">
        <v>80</v>
      </c>
      <c r="I20" s="1210">
        <f t="shared" si="0"/>
        <v>85.106382978723403</v>
      </c>
    </row>
    <row r="21" spans="1:9" x14ac:dyDescent="0.35">
      <c r="A21" s="16">
        <v>12</v>
      </c>
      <c r="B21" s="1214" t="s">
        <v>785</v>
      </c>
      <c r="C21" s="1571" t="s">
        <v>1612</v>
      </c>
      <c r="D21" s="1162" t="s">
        <v>785</v>
      </c>
      <c r="E21" s="1209">
        <f>'[7]24'!D22</f>
        <v>85</v>
      </c>
      <c r="F21" s="1169">
        <v>74</v>
      </c>
      <c r="G21" s="1210">
        <f>F21/E21*100</f>
        <v>87.058823529411768</v>
      </c>
      <c r="H21" s="1169">
        <v>74</v>
      </c>
      <c r="I21" s="1210">
        <f t="shared" si="0"/>
        <v>87.058823529411768</v>
      </c>
    </row>
    <row r="22" spans="1:9" x14ac:dyDescent="0.35">
      <c r="A22" s="16">
        <v>13</v>
      </c>
      <c r="B22" s="1214" t="s">
        <v>791</v>
      </c>
      <c r="C22" s="1571" t="s">
        <v>1613</v>
      </c>
      <c r="D22" s="1162" t="s">
        <v>792</v>
      </c>
      <c r="E22" s="1209">
        <f>'[7]24'!D23</f>
        <v>8</v>
      </c>
      <c r="F22" s="1169">
        <v>6</v>
      </c>
      <c r="G22" s="1210">
        <f t="shared" si="1"/>
        <v>75</v>
      </c>
      <c r="H22" s="1169">
        <v>6</v>
      </c>
      <c r="I22" s="1210">
        <f t="shared" si="0"/>
        <v>75</v>
      </c>
    </row>
    <row r="23" spans="1:9" x14ac:dyDescent="0.35">
      <c r="A23" s="16">
        <v>14</v>
      </c>
      <c r="B23" s="1214" t="s">
        <v>795</v>
      </c>
      <c r="C23" s="1571" t="s">
        <v>1614</v>
      </c>
      <c r="D23" s="1162" t="s">
        <v>795</v>
      </c>
      <c r="E23" s="1209">
        <f>'[7]24'!D24</f>
        <v>5.9999999999999991</v>
      </c>
      <c r="F23" s="1169">
        <v>4</v>
      </c>
      <c r="G23" s="1210">
        <f t="shared" si="1"/>
        <v>66.666666666666671</v>
      </c>
      <c r="H23" s="1169">
        <v>4</v>
      </c>
      <c r="I23" s="1210">
        <f t="shared" si="0"/>
        <v>66.666666666666671</v>
      </c>
    </row>
    <row r="24" spans="1:9" x14ac:dyDescent="0.35">
      <c r="A24" s="16">
        <v>15</v>
      </c>
      <c r="B24" s="1214" t="s">
        <v>786</v>
      </c>
      <c r="C24" s="1571" t="s">
        <v>1610</v>
      </c>
      <c r="D24" s="1162" t="s">
        <v>786</v>
      </c>
      <c r="E24" s="1209">
        <f>'[7]24'!D25</f>
        <v>55.000000000000007</v>
      </c>
      <c r="F24" s="1169">
        <v>43</v>
      </c>
      <c r="G24" s="1210">
        <f t="shared" si="1"/>
        <v>78.181818181818173</v>
      </c>
      <c r="H24" s="1169">
        <v>43</v>
      </c>
      <c r="I24" s="1210">
        <f t="shared" si="0"/>
        <v>78.181818181818173</v>
      </c>
    </row>
    <row r="25" spans="1:9" x14ac:dyDescent="0.35">
      <c r="A25" s="16">
        <v>16</v>
      </c>
      <c r="B25" s="1214" t="s">
        <v>787</v>
      </c>
      <c r="C25" s="1571" t="s">
        <v>1611</v>
      </c>
      <c r="D25" s="1162" t="s">
        <v>788</v>
      </c>
      <c r="E25" s="1209">
        <f>'[7]24'!D26</f>
        <v>60</v>
      </c>
      <c r="F25" s="1169">
        <v>52</v>
      </c>
      <c r="G25" s="1210">
        <f t="shared" si="1"/>
        <v>86.666666666666671</v>
      </c>
      <c r="H25" s="1169">
        <v>52</v>
      </c>
      <c r="I25" s="1210">
        <f t="shared" si="0"/>
        <v>86.666666666666671</v>
      </c>
    </row>
    <row r="26" spans="1:9" x14ac:dyDescent="0.35">
      <c r="A26" s="16">
        <v>17</v>
      </c>
      <c r="B26" s="1214" t="s">
        <v>1590</v>
      </c>
      <c r="C26" s="1571" t="s">
        <v>1605</v>
      </c>
      <c r="D26" s="1162" t="s">
        <v>790</v>
      </c>
      <c r="E26" s="1209">
        <f>'[7]24'!D27</f>
        <v>65</v>
      </c>
      <c r="F26" s="1169">
        <v>58</v>
      </c>
      <c r="G26" s="1210">
        <f t="shared" si="1"/>
        <v>89.230769230769241</v>
      </c>
      <c r="H26" s="1169">
        <v>58</v>
      </c>
      <c r="I26" s="1210">
        <f t="shared" si="0"/>
        <v>89.230769230769241</v>
      </c>
    </row>
    <row r="27" spans="1:9" x14ac:dyDescent="0.35">
      <c r="A27" s="16">
        <v>18</v>
      </c>
      <c r="B27" s="1214" t="s">
        <v>780</v>
      </c>
      <c r="C27" s="1571" t="s">
        <v>1604</v>
      </c>
      <c r="D27" s="1162" t="s">
        <v>780</v>
      </c>
      <c r="E27" s="1209">
        <f>'[7]24'!D28</f>
        <v>90</v>
      </c>
      <c r="F27" s="1169">
        <v>80</v>
      </c>
      <c r="G27" s="1210">
        <f t="shared" si="1"/>
        <v>88.888888888888886</v>
      </c>
      <c r="H27" s="1169">
        <v>80</v>
      </c>
      <c r="I27" s="1210">
        <f t="shared" si="0"/>
        <v>88.888888888888886</v>
      </c>
    </row>
    <row r="28" spans="1:9" x14ac:dyDescent="0.35">
      <c r="A28" s="16">
        <v>19</v>
      </c>
      <c r="B28" s="1214" t="s">
        <v>778</v>
      </c>
      <c r="C28" s="1571" t="s">
        <v>1606</v>
      </c>
      <c r="D28" s="1162" t="s">
        <v>779</v>
      </c>
      <c r="E28" s="1209">
        <f>'[7]24'!D29</f>
        <v>60</v>
      </c>
      <c r="F28" s="1169">
        <v>46</v>
      </c>
      <c r="G28" s="1210">
        <f t="shared" si="1"/>
        <v>76.666666666666671</v>
      </c>
      <c r="H28" s="1169">
        <v>46</v>
      </c>
      <c r="I28" s="1210">
        <f t="shared" si="0"/>
        <v>76.666666666666671</v>
      </c>
    </row>
    <row r="29" spans="1:9" x14ac:dyDescent="0.35">
      <c r="A29" s="16">
        <v>20</v>
      </c>
      <c r="B29" s="1214" t="s">
        <v>791</v>
      </c>
      <c r="C29" s="1571" t="s">
        <v>1613</v>
      </c>
      <c r="D29" s="1162" t="s">
        <v>794</v>
      </c>
      <c r="E29" s="1209">
        <f>'[7]24'!D30</f>
        <v>17</v>
      </c>
      <c r="F29" s="1169">
        <v>13</v>
      </c>
      <c r="G29" s="1210">
        <f>F29/E29*100</f>
        <v>76.470588235294116</v>
      </c>
      <c r="H29" s="1169">
        <v>13</v>
      </c>
      <c r="I29" s="1210">
        <f t="shared" si="0"/>
        <v>76.470588235294116</v>
      </c>
    </row>
    <row r="30" spans="1:9" x14ac:dyDescent="0.35">
      <c r="A30" s="719">
        <v>21</v>
      </c>
      <c r="B30" s="1215" t="s">
        <v>791</v>
      </c>
      <c r="C30" s="1571" t="s">
        <v>1613</v>
      </c>
      <c r="D30" s="1162" t="s">
        <v>793</v>
      </c>
      <c r="E30" s="1209">
        <v>8</v>
      </c>
      <c r="F30" s="1169">
        <v>5</v>
      </c>
      <c r="G30" s="1210"/>
      <c r="H30" s="1169">
        <v>5</v>
      </c>
      <c r="I30" s="1210"/>
    </row>
    <row r="31" spans="1:9" x14ac:dyDescent="0.35">
      <c r="A31" s="269"/>
      <c r="B31" s="694"/>
      <c r="C31" s="694"/>
      <c r="D31" s="1208"/>
      <c r="E31" s="1209"/>
      <c r="F31" s="1211"/>
      <c r="G31" s="1210"/>
      <c r="H31" s="1211"/>
      <c r="I31" s="1210"/>
    </row>
    <row r="32" spans="1:9" x14ac:dyDescent="0.35">
      <c r="A32" s="269"/>
      <c r="B32" s="695"/>
      <c r="C32" s="695"/>
      <c r="D32" s="695"/>
      <c r="E32" s="1211"/>
      <c r="F32" s="1211"/>
      <c r="G32" s="1210"/>
      <c r="H32" s="1211"/>
      <c r="I32" s="1210"/>
    </row>
    <row r="33" spans="1:9" x14ac:dyDescent="0.35">
      <c r="A33" s="269"/>
      <c r="B33" s="695"/>
      <c r="C33" s="695"/>
      <c r="D33" s="695"/>
      <c r="E33" s="1211"/>
      <c r="F33" s="1211"/>
      <c r="G33" s="1210"/>
      <c r="H33" s="1211"/>
      <c r="I33" s="1210"/>
    </row>
    <row r="34" spans="1:9" ht="20.149999999999999" customHeight="1" thickBot="1" x14ac:dyDescent="0.4">
      <c r="A34" s="696" t="s">
        <v>713</v>
      </c>
      <c r="B34" s="697"/>
      <c r="C34" s="697"/>
      <c r="D34" s="698"/>
      <c r="E34" s="1212">
        <f>SUM(E10:E33)</f>
        <v>1300</v>
      </c>
      <c r="F34" s="1212">
        <f>SUM(F10:F33)</f>
        <v>1100</v>
      </c>
      <c r="G34" s="1213">
        <f>F34/E34*100</f>
        <v>84.615384615384613</v>
      </c>
      <c r="H34" s="1212">
        <f>SUM(H10:H33)</f>
        <v>1100</v>
      </c>
      <c r="I34" s="1213">
        <f>H34/E34*100</f>
        <v>84.615384615384613</v>
      </c>
    </row>
    <row r="36" spans="1:9" x14ac:dyDescent="0.35">
      <c r="A36" s="277" t="s">
        <v>1529</v>
      </c>
    </row>
  </sheetData>
  <sheetProtection algorithmName="SHA-512" hashValue="bHgEmBvFi14bofk+7eOwxTY/B0kwGNgEefVrrE3kPaQD9NJj4tYSnjzetucKlWrBOO3m/7p1KslKlmwwXZ5bog==" saltValue="SDPFlBF87H3/OCPPfldaNg==" spinCount="100000" sheet="1" objects="1" scenarios="1" sort="0" autoFilter="0" pivotTables="0"/>
  <mergeCells count="7">
    <mergeCell ref="A3:I3"/>
    <mergeCell ref="A7:A8"/>
    <mergeCell ref="B7:B8"/>
    <mergeCell ref="D7:D8"/>
    <mergeCell ref="E7:E8"/>
    <mergeCell ref="F7:I7"/>
    <mergeCell ref="A4:I4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3"/>
  <sheetViews>
    <sheetView zoomScale="60" zoomScaleNormal="60" workbookViewId="0">
      <selection activeCell="D4" sqref="D4"/>
    </sheetView>
  </sheetViews>
  <sheetFormatPr defaultColWidth="16.26953125" defaultRowHeight="15.5" x14ac:dyDescent="0.35"/>
  <cols>
    <col min="1" max="1" width="5.7265625" style="3" customWidth="1"/>
    <col min="2" max="2" width="30.7265625" style="3" customWidth="1"/>
    <col min="3" max="3" width="29.7265625" style="3" customWidth="1"/>
    <col min="4" max="5" width="30.7265625" style="3" customWidth="1"/>
    <col min="6" max="6" width="28" style="3" customWidth="1"/>
    <col min="7" max="256" width="16.26953125" style="3"/>
    <col min="257" max="257" width="5.7265625" style="3" customWidth="1"/>
    <col min="258" max="258" width="30.7265625" style="3" customWidth="1"/>
    <col min="259" max="259" width="29.7265625" style="3" customWidth="1"/>
    <col min="260" max="261" width="30.7265625" style="3" customWidth="1"/>
    <col min="262" max="262" width="28" style="3" customWidth="1"/>
    <col min="263" max="512" width="16.26953125" style="3"/>
    <col min="513" max="513" width="5.7265625" style="3" customWidth="1"/>
    <col min="514" max="514" width="30.7265625" style="3" customWidth="1"/>
    <col min="515" max="515" width="29.7265625" style="3" customWidth="1"/>
    <col min="516" max="517" width="30.7265625" style="3" customWidth="1"/>
    <col min="518" max="518" width="28" style="3" customWidth="1"/>
    <col min="519" max="768" width="16.26953125" style="3"/>
    <col min="769" max="769" width="5.7265625" style="3" customWidth="1"/>
    <col min="770" max="770" width="30.7265625" style="3" customWidth="1"/>
    <col min="771" max="771" width="29.7265625" style="3" customWidth="1"/>
    <col min="772" max="773" width="30.7265625" style="3" customWidth="1"/>
    <col min="774" max="774" width="28" style="3" customWidth="1"/>
    <col min="775" max="1024" width="16.26953125" style="3"/>
    <col min="1025" max="1025" width="5.7265625" style="3" customWidth="1"/>
    <col min="1026" max="1026" width="30.7265625" style="3" customWidth="1"/>
    <col min="1027" max="1027" width="29.7265625" style="3" customWidth="1"/>
    <col min="1028" max="1029" width="30.7265625" style="3" customWidth="1"/>
    <col min="1030" max="1030" width="28" style="3" customWidth="1"/>
    <col min="1031" max="1280" width="16.26953125" style="3"/>
    <col min="1281" max="1281" width="5.7265625" style="3" customWidth="1"/>
    <col min="1282" max="1282" width="30.7265625" style="3" customWidth="1"/>
    <col min="1283" max="1283" width="29.7265625" style="3" customWidth="1"/>
    <col min="1284" max="1285" width="30.7265625" style="3" customWidth="1"/>
    <col min="1286" max="1286" width="28" style="3" customWidth="1"/>
    <col min="1287" max="1536" width="16.26953125" style="3"/>
    <col min="1537" max="1537" width="5.7265625" style="3" customWidth="1"/>
    <col min="1538" max="1538" width="30.7265625" style="3" customWidth="1"/>
    <col min="1539" max="1539" width="29.7265625" style="3" customWidth="1"/>
    <col min="1540" max="1541" width="30.7265625" style="3" customWidth="1"/>
    <col min="1542" max="1542" width="28" style="3" customWidth="1"/>
    <col min="1543" max="1792" width="16.26953125" style="3"/>
    <col min="1793" max="1793" width="5.7265625" style="3" customWidth="1"/>
    <col min="1794" max="1794" width="30.7265625" style="3" customWidth="1"/>
    <col min="1795" max="1795" width="29.7265625" style="3" customWidth="1"/>
    <col min="1796" max="1797" width="30.7265625" style="3" customWidth="1"/>
    <col min="1798" max="1798" width="28" style="3" customWidth="1"/>
    <col min="1799" max="2048" width="16.26953125" style="3"/>
    <col min="2049" max="2049" width="5.7265625" style="3" customWidth="1"/>
    <col min="2050" max="2050" width="30.7265625" style="3" customWidth="1"/>
    <col min="2051" max="2051" width="29.7265625" style="3" customWidth="1"/>
    <col min="2052" max="2053" width="30.7265625" style="3" customWidth="1"/>
    <col min="2054" max="2054" width="28" style="3" customWidth="1"/>
    <col min="2055" max="2304" width="16.26953125" style="3"/>
    <col min="2305" max="2305" width="5.7265625" style="3" customWidth="1"/>
    <col min="2306" max="2306" width="30.7265625" style="3" customWidth="1"/>
    <col min="2307" max="2307" width="29.7265625" style="3" customWidth="1"/>
    <col min="2308" max="2309" width="30.7265625" style="3" customWidth="1"/>
    <col min="2310" max="2310" width="28" style="3" customWidth="1"/>
    <col min="2311" max="2560" width="16.26953125" style="3"/>
    <col min="2561" max="2561" width="5.7265625" style="3" customWidth="1"/>
    <col min="2562" max="2562" width="30.7265625" style="3" customWidth="1"/>
    <col min="2563" max="2563" width="29.7265625" style="3" customWidth="1"/>
    <col min="2564" max="2565" width="30.7265625" style="3" customWidth="1"/>
    <col min="2566" max="2566" width="28" style="3" customWidth="1"/>
    <col min="2567" max="2816" width="16.26953125" style="3"/>
    <col min="2817" max="2817" width="5.7265625" style="3" customWidth="1"/>
    <col min="2818" max="2818" width="30.7265625" style="3" customWidth="1"/>
    <col min="2819" max="2819" width="29.7265625" style="3" customWidth="1"/>
    <col min="2820" max="2821" width="30.7265625" style="3" customWidth="1"/>
    <col min="2822" max="2822" width="28" style="3" customWidth="1"/>
    <col min="2823" max="3072" width="16.26953125" style="3"/>
    <col min="3073" max="3073" width="5.7265625" style="3" customWidth="1"/>
    <col min="3074" max="3074" width="30.7265625" style="3" customWidth="1"/>
    <col min="3075" max="3075" width="29.7265625" style="3" customWidth="1"/>
    <col min="3076" max="3077" width="30.7265625" style="3" customWidth="1"/>
    <col min="3078" max="3078" width="28" style="3" customWidth="1"/>
    <col min="3079" max="3328" width="16.26953125" style="3"/>
    <col min="3329" max="3329" width="5.7265625" style="3" customWidth="1"/>
    <col min="3330" max="3330" width="30.7265625" style="3" customWidth="1"/>
    <col min="3331" max="3331" width="29.7265625" style="3" customWidth="1"/>
    <col min="3332" max="3333" width="30.7265625" style="3" customWidth="1"/>
    <col min="3334" max="3334" width="28" style="3" customWidth="1"/>
    <col min="3335" max="3584" width="16.26953125" style="3"/>
    <col min="3585" max="3585" width="5.7265625" style="3" customWidth="1"/>
    <col min="3586" max="3586" width="30.7265625" style="3" customWidth="1"/>
    <col min="3587" max="3587" width="29.7265625" style="3" customWidth="1"/>
    <col min="3588" max="3589" width="30.7265625" style="3" customWidth="1"/>
    <col min="3590" max="3590" width="28" style="3" customWidth="1"/>
    <col min="3591" max="3840" width="16.26953125" style="3"/>
    <col min="3841" max="3841" width="5.7265625" style="3" customWidth="1"/>
    <col min="3842" max="3842" width="30.7265625" style="3" customWidth="1"/>
    <col min="3843" max="3843" width="29.7265625" style="3" customWidth="1"/>
    <col min="3844" max="3845" width="30.7265625" style="3" customWidth="1"/>
    <col min="3846" max="3846" width="28" style="3" customWidth="1"/>
    <col min="3847" max="4096" width="16.26953125" style="3"/>
    <col min="4097" max="4097" width="5.7265625" style="3" customWidth="1"/>
    <col min="4098" max="4098" width="30.7265625" style="3" customWidth="1"/>
    <col min="4099" max="4099" width="29.7265625" style="3" customWidth="1"/>
    <col min="4100" max="4101" width="30.7265625" style="3" customWidth="1"/>
    <col min="4102" max="4102" width="28" style="3" customWidth="1"/>
    <col min="4103" max="4352" width="16.26953125" style="3"/>
    <col min="4353" max="4353" width="5.7265625" style="3" customWidth="1"/>
    <col min="4354" max="4354" width="30.7265625" style="3" customWidth="1"/>
    <col min="4355" max="4355" width="29.7265625" style="3" customWidth="1"/>
    <col min="4356" max="4357" width="30.7265625" style="3" customWidth="1"/>
    <col min="4358" max="4358" width="28" style="3" customWidth="1"/>
    <col min="4359" max="4608" width="16.26953125" style="3"/>
    <col min="4609" max="4609" width="5.7265625" style="3" customWidth="1"/>
    <col min="4610" max="4610" width="30.7265625" style="3" customWidth="1"/>
    <col min="4611" max="4611" width="29.7265625" style="3" customWidth="1"/>
    <col min="4612" max="4613" width="30.7265625" style="3" customWidth="1"/>
    <col min="4614" max="4614" width="28" style="3" customWidth="1"/>
    <col min="4615" max="4864" width="16.26953125" style="3"/>
    <col min="4865" max="4865" width="5.7265625" style="3" customWidth="1"/>
    <col min="4866" max="4866" width="30.7265625" style="3" customWidth="1"/>
    <col min="4867" max="4867" width="29.7265625" style="3" customWidth="1"/>
    <col min="4868" max="4869" width="30.7265625" style="3" customWidth="1"/>
    <col min="4870" max="4870" width="28" style="3" customWidth="1"/>
    <col min="4871" max="5120" width="16.26953125" style="3"/>
    <col min="5121" max="5121" width="5.7265625" style="3" customWidth="1"/>
    <col min="5122" max="5122" width="30.7265625" style="3" customWidth="1"/>
    <col min="5123" max="5123" width="29.7265625" style="3" customWidth="1"/>
    <col min="5124" max="5125" width="30.7265625" style="3" customWidth="1"/>
    <col min="5126" max="5126" width="28" style="3" customWidth="1"/>
    <col min="5127" max="5376" width="16.26953125" style="3"/>
    <col min="5377" max="5377" width="5.7265625" style="3" customWidth="1"/>
    <col min="5378" max="5378" width="30.7265625" style="3" customWidth="1"/>
    <col min="5379" max="5379" width="29.7265625" style="3" customWidth="1"/>
    <col min="5380" max="5381" width="30.7265625" style="3" customWidth="1"/>
    <col min="5382" max="5382" width="28" style="3" customWidth="1"/>
    <col min="5383" max="5632" width="16.26953125" style="3"/>
    <col min="5633" max="5633" width="5.7265625" style="3" customWidth="1"/>
    <col min="5634" max="5634" width="30.7265625" style="3" customWidth="1"/>
    <col min="5635" max="5635" width="29.7265625" style="3" customWidth="1"/>
    <col min="5636" max="5637" width="30.7265625" style="3" customWidth="1"/>
    <col min="5638" max="5638" width="28" style="3" customWidth="1"/>
    <col min="5639" max="5888" width="16.26953125" style="3"/>
    <col min="5889" max="5889" width="5.7265625" style="3" customWidth="1"/>
    <col min="5890" max="5890" width="30.7265625" style="3" customWidth="1"/>
    <col min="5891" max="5891" width="29.7265625" style="3" customWidth="1"/>
    <col min="5892" max="5893" width="30.7265625" style="3" customWidth="1"/>
    <col min="5894" max="5894" width="28" style="3" customWidth="1"/>
    <col min="5895" max="6144" width="16.26953125" style="3"/>
    <col min="6145" max="6145" width="5.7265625" style="3" customWidth="1"/>
    <col min="6146" max="6146" width="30.7265625" style="3" customWidth="1"/>
    <col min="6147" max="6147" width="29.7265625" style="3" customWidth="1"/>
    <col min="6148" max="6149" width="30.7265625" style="3" customWidth="1"/>
    <col min="6150" max="6150" width="28" style="3" customWidth="1"/>
    <col min="6151" max="6400" width="16.26953125" style="3"/>
    <col min="6401" max="6401" width="5.7265625" style="3" customWidth="1"/>
    <col min="6402" max="6402" width="30.7265625" style="3" customWidth="1"/>
    <col min="6403" max="6403" width="29.7265625" style="3" customWidth="1"/>
    <col min="6404" max="6405" width="30.7265625" style="3" customWidth="1"/>
    <col min="6406" max="6406" width="28" style="3" customWidth="1"/>
    <col min="6407" max="6656" width="16.26953125" style="3"/>
    <col min="6657" max="6657" width="5.7265625" style="3" customWidth="1"/>
    <col min="6658" max="6658" width="30.7265625" style="3" customWidth="1"/>
    <col min="6659" max="6659" width="29.7265625" style="3" customWidth="1"/>
    <col min="6660" max="6661" width="30.7265625" style="3" customWidth="1"/>
    <col min="6662" max="6662" width="28" style="3" customWidth="1"/>
    <col min="6663" max="6912" width="16.26953125" style="3"/>
    <col min="6913" max="6913" width="5.7265625" style="3" customWidth="1"/>
    <col min="6914" max="6914" width="30.7265625" style="3" customWidth="1"/>
    <col min="6915" max="6915" width="29.7265625" style="3" customWidth="1"/>
    <col min="6916" max="6917" width="30.7265625" style="3" customWidth="1"/>
    <col min="6918" max="6918" width="28" style="3" customWidth="1"/>
    <col min="6919" max="7168" width="16.26953125" style="3"/>
    <col min="7169" max="7169" width="5.7265625" style="3" customWidth="1"/>
    <col min="7170" max="7170" width="30.7265625" style="3" customWidth="1"/>
    <col min="7171" max="7171" width="29.7265625" style="3" customWidth="1"/>
    <col min="7172" max="7173" width="30.7265625" style="3" customWidth="1"/>
    <col min="7174" max="7174" width="28" style="3" customWidth="1"/>
    <col min="7175" max="7424" width="16.26953125" style="3"/>
    <col min="7425" max="7425" width="5.7265625" style="3" customWidth="1"/>
    <col min="7426" max="7426" width="30.7265625" style="3" customWidth="1"/>
    <col min="7427" max="7427" width="29.7265625" style="3" customWidth="1"/>
    <col min="7428" max="7429" width="30.7265625" style="3" customWidth="1"/>
    <col min="7430" max="7430" width="28" style="3" customWidth="1"/>
    <col min="7431" max="7680" width="16.26953125" style="3"/>
    <col min="7681" max="7681" width="5.7265625" style="3" customWidth="1"/>
    <col min="7682" max="7682" width="30.7265625" style="3" customWidth="1"/>
    <col min="7683" max="7683" width="29.7265625" style="3" customWidth="1"/>
    <col min="7684" max="7685" width="30.7265625" style="3" customWidth="1"/>
    <col min="7686" max="7686" width="28" style="3" customWidth="1"/>
    <col min="7687" max="7936" width="16.26953125" style="3"/>
    <col min="7937" max="7937" width="5.7265625" style="3" customWidth="1"/>
    <col min="7938" max="7938" width="30.7265625" style="3" customWidth="1"/>
    <col min="7939" max="7939" width="29.7265625" style="3" customWidth="1"/>
    <col min="7940" max="7941" width="30.7265625" style="3" customWidth="1"/>
    <col min="7942" max="7942" width="28" style="3" customWidth="1"/>
    <col min="7943" max="8192" width="16.26953125" style="3"/>
    <col min="8193" max="8193" width="5.7265625" style="3" customWidth="1"/>
    <col min="8194" max="8194" width="30.7265625" style="3" customWidth="1"/>
    <col min="8195" max="8195" width="29.7265625" style="3" customWidth="1"/>
    <col min="8196" max="8197" width="30.7265625" style="3" customWidth="1"/>
    <col min="8198" max="8198" width="28" style="3" customWidth="1"/>
    <col min="8199" max="8448" width="16.26953125" style="3"/>
    <col min="8449" max="8449" width="5.7265625" style="3" customWidth="1"/>
    <col min="8450" max="8450" width="30.7265625" style="3" customWidth="1"/>
    <col min="8451" max="8451" width="29.7265625" style="3" customWidth="1"/>
    <col min="8452" max="8453" width="30.7265625" style="3" customWidth="1"/>
    <col min="8454" max="8454" width="28" style="3" customWidth="1"/>
    <col min="8455" max="8704" width="16.26953125" style="3"/>
    <col min="8705" max="8705" width="5.7265625" style="3" customWidth="1"/>
    <col min="8706" max="8706" width="30.7265625" style="3" customWidth="1"/>
    <col min="8707" max="8707" width="29.7265625" style="3" customWidth="1"/>
    <col min="8708" max="8709" width="30.7265625" style="3" customWidth="1"/>
    <col min="8710" max="8710" width="28" style="3" customWidth="1"/>
    <col min="8711" max="8960" width="16.26953125" style="3"/>
    <col min="8961" max="8961" width="5.7265625" style="3" customWidth="1"/>
    <col min="8962" max="8962" width="30.7265625" style="3" customWidth="1"/>
    <col min="8963" max="8963" width="29.7265625" style="3" customWidth="1"/>
    <col min="8964" max="8965" width="30.7265625" style="3" customWidth="1"/>
    <col min="8966" max="8966" width="28" style="3" customWidth="1"/>
    <col min="8967" max="9216" width="16.26953125" style="3"/>
    <col min="9217" max="9217" width="5.7265625" style="3" customWidth="1"/>
    <col min="9218" max="9218" width="30.7265625" style="3" customWidth="1"/>
    <col min="9219" max="9219" width="29.7265625" style="3" customWidth="1"/>
    <col min="9220" max="9221" width="30.7265625" style="3" customWidth="1"/>
    <col min="9222" max="9222" width="28" style="3" customWidth="1"/>
    <col min="9223" max="9472" width="16.26953125" style="3"/>
    <col min="9473" max="9473" width="5.7265625" style="3" customWidth="1"/>
    <col min="9474" max="9474" width="30.7265625" style="3" customWidth="1"/>
    <col min="9475" max="9475" width="29.7265625" style="3" customWidth="1"/>
    <col min="9476" max="9477" width="30.7265625" style="3" customWidth="1"/>
    <col min="9478" max="9478" width="28" style="3" customWidth="1"/>
    <col min="9479" max="9728" width="16.26953125" style="3"/>
    <col min="9729" max="9729" width="5.7265625" style="3" customWidth="1"/>
    <col min="9730" max="9730" width="30.7265625" style="3" customWidth="1"/>
    <col min="9731" max="9731" width="29.7265625" style="3" customWidth="1"/>
    <col min="9732" max="9733" width="30.7265625" style="3" customWidth="1"/>
    <col min="9734" max="9734" width="28" style="3" customWidth="1"/>
    <col min="9735" max="9984" width="16.26953125" style="3"/>
    <col min="9985" max="9985" width="5.7265625" style="3" customWidth="1"/>
    <col min="9986" max="9986" width="30.7265625" style="3" customWidth="1"/>
    <col min="9987" max="9987" width="29.7265625" style="3" customWidth="1"/>
    <col min="9988" max="9989" width="30.7265625" style="3" customWidth="1"/>
    <col min="9990" max="9990" width="28" style="3" customWidth="1"/>
    <col min="9991" max="10240" width="16.26953125" style="3"/>
    <col min="10241" max="10241" width="5.7265625" style="3" customWidth="1"/>
    <col min="10242" max="10242" width="30.7265625" style="3" customWidth="1"/>
    <col min="10243" max="10243" width="29.7265625" style="3" customWidth="1"/>
    <col min="10244" max="10245" width="30.7265625" style="3" customWidth="1"/>
    <col min="10246" max="10246" width="28" style="3" customWidth="1"/>
    <col min="10247" max="10496" width="16.26953125" style="3"/>
    <col min="10497" max="10497" width="5.7265625" style="3" customWidth="1"/>
    <col min="10498" max="10498" width="30.7265625" style="3" customWidth="1"/>
    <col min="10499" max="10499" width="29.7265625" style="3" customWidth="1"/>
    <col min="10500" max="10501" width="30.7265625" style="3" customWidth="1"/>
    <col min="10502" max="10502" width="28" style="3" customWidth="1"/>
    <col min="10503" max="10752" width="16.26953125" style="3"/>
    <col min="10753" max="10753" width="5.7265625" style="3" customWidth="1"/>
    <col min="10754" max="10754" width="30.7265625" style="3" customWidth="1"/>
    <col min="10755" max="10755" width="29.7265625" style="3" customWidth="1"/>
    <col min="10756" max="10757" width="30.7265625" style="3" customWidth="1"/>
    <col min="10758" max="10758" width="28" style="3" customWidth="1"/>
    <col min="10759" max="11008" width="16.26953125" style="3"/>
    <col min="11009" max="11009" width="5.7265625" style="3" customWidth="1"/>
    <col min="11010" max="11010" width="30.7265625" style="3" customWidth="1"/>
    <col min="11011" max="11011" width="29.7265625" style="3" customWidth="1"/>
    <col min="11012" max="11013" width="30.7265625" style="3" customWidth="1"/>
    <col min="11014" max="11014" width="28" style="3" customWidth="1"/>
    <col min="11015" max="11264" width="16.26953125" style="3"/>
    <col min="11265" max="11265" width="5.7265625" style="3" customWidth="1"/>
    <col min="11266" max="11266" width="30.7265625" style="3" customWidth="1"/>
    <col min="11267" max="11267" width="29.7265625" style="3" customWidth="1"/>
    <col min="11268" max="11269" width="30.7265625" style="3" customWidth="1"/>
    <col min="11270" max="11270" width="28" style="3" customWidth="1"/>
    <col min="11271" max="11520" width="16.26953125" style="3"/>
    <col min="11521" max="11521" width="5.7265625" style="3" customWidth="1"/>
    <col min="11522" max="11522" width="30.7265625" style="3" customWidth="1"/>
    <col min="11523" max="11523" width="29.7265625" style="3" customWidth="1"/>
    <col min="11524" max="11525" width="30.7265625" style="3" customWidth="1"/>
    <col min="11526" max="11526" width="28" style="3" customWidth="1"/>
    <col min="11527" max="11776" width="16.26953125" style="3"/>
    <col min="11777" max="11777" width="5.7265625" style="3" customWidth="1"/>
    <col min="11778" max="11778" width="30.7265625" style="3" customWidth="1"/>
    <col min="11779" max="11779" width="29.7265625" style="3" customWidth="1"/>
    <col min="11780" max="11781" width="30.7265625" style="3" customWidth="1"/>
    <col min="11782" max="11782" width="28" style="3" customWidth="1"/>
    <col min="11783" max="12032" width="16.26953125" style="3"/>
    <col min="12033" max="12033" width="5.7265625" style="3" customWidth="1"/>
    <col min="12034" max="12034" width="30.7265625" style="3" customWidth="1"/>
    <col min="12035" max="12035" width="29.7265625" style="3" customWidth="1"/>
    <col min="12036" max="12037" width="30.7265625" style="3" customWidth="1"/>
    <col min="12038" max="12038" width="28" style="3" customWidth="1"/>
    <col min="12039" max="12288" width="16.26953125" style="3"/>
    <col min="12289" max="12289" width="5.7265625" style="3" customWidth="1"/>
    <col min="12290" max="12290" width="30.7265625" style="3" customWidth="1"/>
    <col min="12291" max="12291" width="29.7265625" style="3" customWidth="1"/>
    <col min="12292" max="12293" width="30.7265625" style="3" customWidth="1"/>
    <col min="12294" max="12294" width="28" style="3" customWidth="1"/>
    <col min="12295" max="12544" width="16.26953125" style="3"/>
    <col min="12545" max="12545" width="5.7265625" style="3" customWidth="1"/>
    <col min="12546" max="12546" width="30.7265625" style="3" customWidth="1"/>
    <col min="12547" max="12547" width="29.7265625" style="3" customWidth="1"/>
    <col min="12548" max="12549" width="30.7265625" style="3" customWidth="1"/>
    <col min="12550" max="12550" width="28" style="3" customWidth="1"/>
    <col min="12551" max="12800" width="16.26953125" style="3"/>
    <col min="12801" max="12801" width="5.7265625" style="3" customWidth="1"/>
    <col min="12802" max="12802" width="30.7265625" style="3" customWidth="1"/>
    <col min="12803" max="12803" width="29.7265625" style="3" customWidth="1"/>
    <col min="12804" max="12805" width="30.7265625" style="3" customWidth="1"/>
    <col min="12806" max="12806" width="28" style="3" customWidth="1"/>
    <col min="12807" max="13056" width="16.26953125" style="3"/>
    <col min="13057" max="13057" width="5.7265625" style="3" customWidth="1"/>
    <col min="13058" max="13058" width="30.7265625" style="3" customWidth="1"/>
    <col min="13059" max="13059" width="29.7265625" style="3" customWidth="1"/>
    <col min="13060" max="13061" width="30.7265625" style="3" customWidth="1"/>
    <col min="13062" max="13062" width="28" style="3" customWidth="1"/>
    <col min="13063" max="13312" width="16.26953125" style="3"/>
    <col min="13313" max="13313" width="5.7265625" style="3" customWidth="1"/>
    <col min="13314" max="13314" width="30.7265625" style="3" customWidth="1"/>
    <col min="13315" max="13315" width="29.7265625" style="3" customWidth="1"/>
    <col min="13316" max="13317" width="30.7265625" style="3" customWidth="1"/>
    <col min="13318" max="13318" width="28" style="3" customWidth="1"/>
    <col min="13319" max="13568" width="16.26953125" style="3"/>
    <col min="13569" max="13569" width="5.7265625" style="3" customWidth="1"/>
    <col min="13570" max="13570" width="30.7265625" style="3" customWidth="1"/>
    <col min="13571" max="13571" width="29.7265625" style="3" customWidth="1"/>
    <col min="13572" max="13573" width="30.7265625" style="3" customWidth="1"/>
    <col min="13574" max="13574" width="28" style="3" customWidth="1"/>
    <col min="13575" max="13824" width="16.26953125" style="3"/>
    <col min="13825" max="13825" width="5.7265625" style="3" customWidth="1"/>
    <col min="13826" max="13826" width="30.7265625" style="3" customWidth="1"/>
    <col min="13827" max="13827" width="29.7265625" style="3" customWidth="1"/>
    <col min="13828" max="13829" width="30.7265625" style="3" customWidth="1"/>
    <col min="13830" max="13830" width="28" style="3" customWidth="1"/>
    <col min="13831" max="14080" width="16.26953125" style="3"/>
    <col min="14081" max="14081" width="5.7265625" style="3" customWidth="1"/>
    <col min="14082" max="14082" width="30.7265625" style="3" customWidth="1"/>
    <col min="14083" max="14083" width="29.7265625" style="3" customWidth="1"/>
    <col min="14084" max="14085" width="30.7265625" style="3" customWidth="1"/>
    <col min="14086" max="14086" width="28" style="3" customWidth="1"/>
    <col min="14087" max="14336" width="16.26953125" style="3"/>
    <col min="14337" max="14337" width="5.7265625" style="3" customWidth="1"/>
    <col min="14338" max="14338" width="30.7265625" style="3" customWidth="1"/>
    <col min="14339" max="14339" width="29.7265625" style="3" customWidth="1"/>
    <col min="14340" max="14341" width="30.7265625" style="3" customWidth="1"/>
    <col min="14342" max="14342" width="28" style="3" customWidth="1"/>
    <col min="14343" max="14592" width="16.26953125" style="3"/>
    <col min="14593" max="14593" width="5.7265625" style="3" customWidth="1"/>
    <col min="14594" max="14594" width="30.7265625" style="3" customWidth="1"/>
    <col min="14595" max="14595" width="29.7265625" style="3" customWidth="1"/>
    <col min="14596" max="14597" width="30.7265625" style="3" customWidth="1"/>
    <col min="14598" max="14598" width="28" style="3" customWidth="1"/>
    <col min="14599" max="14848" width="16.26953125" style="3"/>
    <col min="14849" max="14849" width="5.7265625" style="3" customWidth="1"/>
    <col min="14850" max="14850" width="30.7265625" style="3" customWidth="1"/>
    <col min="14851" max="14851" width="29.7265625" style="3" customWidth="1"/>
    <col min="14852" max="14853" width="30.7265625" style="3" customWidth="1"/>
    <col min="14854" max="14854" width="28" style="3" customWidth="1"/>
    <col min="14855" max="15104" width="16.26953125" style="3"/>
    <col min="15105" max="15105" width="5.7265625" style="3" customWidth="1"/>
    <col min="15106" max="15106" width="30.7265625" style="3" customWidth="1"/>
    <col min="15107" max="15107" width="29.7265625" style="3" customWidth="1"/>
    <col min="15108" max="15109" width="30.7265625" style="3" customWidth="1"/>
    <col min="15110" max="15110" width="28" style="3" customWidth="1"/>
    <col min="15111" max="15360" width="16.26953125" style="3"/>
    <col min="15361" max="15361" width="5.7265625" style="3" customWidth="1"/>
    <col min="15362" max="15362" width="30.7265625" style="3" customWidth="1"/>
    <col min="15363" max="15363" width="29.7265625" style="3" customWidth="1"/>
    <col min="15364" max="15365" width="30.7265625" style="3" customWidth="1"/>
    <col min="15366" max="15366" width="28" style="3" customWidth="1"/>
    <col min="15367" max="15616" width="16.26953125" style="3"/>
    <col min="15617" max="15617" width="5.7265625" style="3" customWidth="1"/>
    <col min="15618" max="15618" width="30.7265625" style="3" customWidth="1"/>
    <col min="15619" max="15619" width="29.7265625" style="3" customWidth="1"/>
    <col min="15620" max="15621" width="30.7265625" style="3" customWidth="1"/>
    <col min="15622" max="15622" width="28" style="3" customWidth="1"/>
    <col min="15623" max="15872" width="16.26953125" style="3"/>
    <col min="15873" max="15873" width="5.7265625" style="3" customWidth="1"/>
    <col min="15874" max="15874" width="30.7265625" style="3" customWidth="1"/>
    <col min="15875" max="15875" width="29.7265625" style="3" customWidth="1"/>
    <col min="15876" max="15877" width="30.7265625" style="3" customWidth="1"/>
    <col min="15878" max="15878" width="28" style="3" customWidth="1"/>
    <col min="15879" max="16128" width="16.26953125" style="3"/>
    <col min="16129" max="16129" width="5.7265625" style="3" customWidth="1"/>
    <col min="16130" max="16130" width="30.7265625" style="3" customWidth="1"/>
    <col min="16131" max="16131" width="29.7265625" style="3" customWidth="1"/>
    <col min="16132" max="16133" width="30.7265625" style="3" customWidth="1"/>
    <col min="16134" max="16134" width="28" style="3" customWidth="1"/>
    <col min="16135" max="16384" width="16.26953125" style="3"/>
  </cols>
  <sheetData>
    <row r="1" spans="1:6" x14ac:dyDescent="0.35">
      <c r="A1" s="1" t="s">
        <v>22</v>
      </c>
    </row>
    <row r="3" spans="1:6" x14ac:dyDescent="0.35">
      <c r="A3" s="4" t="s">
        <v>23</v>
      </c>
      <c r="B3" s="4"/>
      <c r="C3" s="4"/>
      <c r="D3" s="4"/>
      <c r="E3" s="4"/>
      <c r="F3" s="4"/>
    </row>
    <row r="4" spans="1:6" x14ac:dyDescent="0.35">
      <c r="A4" s="2"/>
      <c r="B4" s="2"/>
      <c r="C4" s="28" t="str">
        <f>'1'!F5</f>
        <v>KABUPATEN/KOTA</v>
      </c>
      <c r="D4" s="7" t="str">
        <f>'1'!G5</f>
        <v>KEPULAUAN TALAUD</v>
      </c>
      <c r="E4" s="2"/>
      <c r="F4" s="2"/>
    </row>
    <row r="5" spans="1:6" x14ac:dyDescent="0.35">
      <c r="A5" s="2"/>
      <c r="B5" s="2"/>
      <c r="C5" s="28" t="str">
        <f>'1'!F6</f>
        <v>TAHUN</v>
      </c>
      <c r="D5" s="7">
        <f>'1'!G6</f>
        <v>2024</v>
      </c>
      <c r="E5" s="2"/>
      <c r="F5" s="2"/>
    </row>
    <row r="6" spans="1:6" ht="16" thickBot="1" x14ac:dyDescent="0.4">
      <c r="A6" s="8"/>
      <c r="B6" s="8"/>
      <c r="C6" s="8"/>
      <c r="D6" s="8"/>
      <c r="E6" s="8"/>
      <c r="F6" s="8"/>
    </row>
    <row r="7" spans="1:6" ht="20.149999999999999" customHeight="1" x14ac:dyDescent="0.35">
      <c r="A7" s="1596" t="s">
        <v>5</v>
      </c>
      <c r="B7" s="1605" t="s">
        <v>24</v>
      </c>
      <c r="C7" s="11" t="s">
        <v>9</v>
      </c>
      <c r="D7" s="29"/>
      <c r="E7" s="30"/>
      <c r="F7" s="30"/>
    </row>
    <row r="8" spans="1:6" ht="20.149999999999999" customHeight="1" x14ac:dyDescent="0.35">
      <c r="A8" s="1597"/>
      <c r="B8" s="1606"/>
      <c r="C8" s="31" t="s">
        <v>25</v>
      </c>
      <c r="D8" s="31" t="s">
        <v>26</v>
      </c>
      <c r="E8" s="32" t="s">
        <v>27</v>
      </c>
      <c r="F8" s="32" t="s">
        <v>28</v>
      </c>
    </row>
    <row r="9" spans="1:6" s="15" customFormat="1" ht="11.5" x14ac:dyDescent="0.35">
      <c r="A9" s="13">
        <v>1</v>
      </c>
      <c r="B9" s="14">
        <v>2</v>
      </c>
      <c r="C9" s="13">
        <v>3</v>
      </c>
      <c r="D9" s="13">
        <v>4</v>
      </c>
      <c r="E9" s="13">
        <v>5</v>
      </c>
      <c r="F9" s="13">
        <v>6</v>
      </c>
    </row>
    <row r="10" spans="1:6" x14ac:dyDescent="0.35">
      <c r="A10" s="16"/>
      <c r="B10" s="33"/>
      <c r="C10" s="34"/>
      <c r="D10" s="34"/>
      <c r="E10" s="34"/>
      <c r="F10" s="34"/>
    </row>
    <row r="11" spans="1:6" x14ac:dyDescent="0.35">
      <c r="A11" s="16">
        <v>1</v>
      </c>
      <c r="B11" s="35" t="s">
        <v>29</v>
      </c>
      <c r="C11" s="108">
        <v>3.74</v>
      </c>
      <c r="D11" s="108">
        <v>3.57</v>
      </c>
      <c r="E11" s="108">
        <f>SUM(C11:D11)</f>
        <v>7.3100000000000005</v>
      </c>
      <c r="F11" s="36">
        <f>C11/D11*100</f>
        <v>104.76190476190477</v>
      </c>
    </row>
    <row r="12" spans="1:6" x14ac:dyDescent="0.35">
      <c r="A12" s="16">
        <v>2</v>
      </c>
      <c r="B12" s="35" t="s">
        <v>30</v>
      </c>
      <c r="C12" s="108">
        <v>3.54</v>
      </c>
      <c r="D12" s="108">
        <v>3.32</v>
      </c>
      <c r="E12" s="108">
        <f>SUM(C12:D12)</f>
        <v>6.8599999999999994</v>
      </c>
      <c r="F12" s="36">
        <f t="shared" ref="F12:F25" si="0">C12/D12*100</f>
        <v>106.6265060240964</v>
      </c>
    </row>
    <row r="13" spans="1:6" x14ac:dyDescent="0.35">
      <c r="A13" s="16">
        <v>3</v>
      </c>
      <c r="B13" s="35" t="s">
        <v>31</v>
      </c>
      <c r="C13" s="108">
        <v>3.89</v>
      </c>
      <c r="D13" s="108">
        <v>3.61</v>
      </c>
      <c r="E13" s="108">
        <f t="shared" ref="E13:E26" si="1">SUM(C13:D13)</f>
        <v>7.5</v>
      </c>
      <c r="F13" s="36">
        <f t="shared" si="0"/>
        <v>107.75623268698062</v>
      </c>
    </row>
    <row r="14" spans="1:6" x14ac:dyDescent="0.35">
      <c r="A14" s="16">
        <v>4</v>
      </c>
      <c r="B14" s="37" t="s">
        <v>32</v>
      </c>
      <c r="C14" s="108">
        <v>3.95</v>
      </c>
      <c r="D14" s="108">
        <v>3.55</v>
      </c>
      <c r="E14" s="108">
        <f t="shared" si="1"/>
        <v>7.5</v>
      </c>
      <c r="F14" s="36">
        <f t="shared" si="0"/>
        <v>111.26760563380283</v>
      </c>
    </row>
    <row r="15" spans="1:6" x14ac:dyDescent="0.35">
      <c r="A15" s="16">
        <v>5</v>
      </c>
      <c r="B15" s="37" t="s">
        <v>33</v>
      </c>
      <c r="C15" s="108">
        <v>3.78</v>
      </c>
      <c r="D15" s="108">
        <v>3.46</v>
      </c>
      <c r="E15" s="108">
        <f t="shared" si="1"/>
        <v>7.24</v>
      </c>
      <c r="F15" s="36">
        <f>C15/D15*100</f>
        <v>109.2485549132948</v>
      </c>
    </row>
    <row r="16" spans="1:6" x14ac:dyDescent="0.35">
      <c r="A16" s="16">
        <v>6</v>
      </c>
      <c r="B16" s="37" t="s">
        <v>34</v>
      </c>
      <c r="C16" s="108">
        <v>4.0599999999999996</v>
      </c>
      <c r="D16" s="108">
        <v>3.66</v>
      </c>
      <c r="E16" s="108">
        <f>SUM(C16:D16)</f>
        <v>7.72</v>
      </c>
      <c r="F16" s="36">
        <f t="shared" si="0"/>
        <v>110.92896174863387</v>
      </c>
    </row>
    <row r="17" spans="1:6" x14ac:dyDescent="0.35">
      <c r="A17" s="16">
        <v>7</v>
      </c>
      <c r="B17" s="37" t="s">
        <v>35</v>
      </c>
      <c r="C17" s="108">
        <v>4</v>
      </c>
      <c r="D17" s="108">
        <v>3.62</v>
      </c>
      <c r="E17" s="108">
        <f t="shared" si="1"/>
        <v>7.62</v>
      </c>
      <c r="F17" s="36">
        <f t="shared" si="0"/>
        <v>110.49723756906079</v>
      </c>
    </row>
    <row r="18" spans="1:6" x14ac:dyDescent="0.35">
      <c r="A18" s="16">
        <v>8</v>
      </c>
      <c r="B18" s="37" t="s">
        <v>36</v>
      </c>
      <c r="C18" s="108">
        <v>3.97</v>
      </c>
      <c r="D18" s="108">
        <v>3.68</v>
      </c>
      <c r="E18" s="108">
        <f t="shared" si="1"/>
        <v>7.65</v>
      </c>
      <c r="F18" s="36">
        <f>C18/D18*100</f>
        <v>107.88043478260869</v>
      </c>
    </row>
    <row r="19" spans="1:6" x14ac:dyDescent="0.35">
      <c r="A19" s="16">
        <v>9</v>
      </c>
      <c r="B19" s="37" t="s">
        <v>37</v>
      </c>
      <c r="C19" s="108">
        <v>3.73</v>
      </c>
      <c r="D19" s="108">
        <v>3.43</v>
      </c>
      <c r="E19" s="108">
        <f t="shared" si="1"/>
        <v>7.16</v>
      </c>
      <c r="F19" s="36">
        <f t="shared" si="0"/>
        <v>108.74635568513118</v>
      </c>
    </row>
    <row r="20" spans="1:6" x14ac:dyDescent="0.35">
      <c r="A20" s="16">
        <v>10</v>
      </c>
      <c r="B20" s="37" t="s">
        <v>38</v>
      </c>
      <c r="C20" s="108">
        <v>3.74</v>
      </c>
      <c r="D20" s="108">
        <v>3.49</v>
      </c>
      <c r="E20" s="108">
        <f t="shared" si="1"/>
        <v>7.23</v>
      </c>
      <c r="F20" s="36">
        <f t="shared" si="0"/>
        <v>107.16332378223497</v>
      </c>
    </row>
    <row r="21" spans="1:6" x14ac:dyDescent="0.35">
      <c r="A21" s="16">
        <v>11</v>
      </c>
      <c r="B21" s="37" t="s">
        <v>39</v>
      </c>
      <c r="C21" s="108">
        <v>2.97</v>
      </c>
      <c r="D21" s="108">
        <v>2.78</v>
      </c>
      <c r="E21" s="108">
        <f>SUM(C21:D21)</f>
        <v>5.75</v>
      </c>
      <c r="F21" s="36">
        <f t="shared" si="0"/>
        <v>106.83453237410075</v>
      </c>
    </row>
    <row r="22" spans="1:6" x14ac:dyDescent="0.35">
      <c r="A22" s="16">
        <v>12</v>
      </c>
      <c r="B22" s="37" t="s">
        <v>40</v>
      </c>
      <c r="C22" s="108">
        <v>2.62</v>
      </c>
      <c r="D22" s="108">
        <v>2.48</v>
      </c>
      <c r="E22" s="108">
        <f t="shared" si="1"/>
        <v>5.0999999999999996</v>
      </c>
      <c r="F22" s="36">
        <f>C22/D22*100</f>
        <v>105.64516129032258</v>
      </c>
    </row>
    <row r="23" spans="1:6" x14ac:dyDescent="0.35">
      <c r="A23" s="16">
        <v>13</v>
      </c>
      <c r="B23" s="37" t="s">
        <v>41</v>
      </c>
      <c r="C23" s="108">
        <v>2.35</v>
      </c>
      <c r="D23" s="108">
        <v>2.37</v>
      </c>
      <c r="E23" s="108">
        <f t="shared" si="1"/>
        <v>4.7200000000000006</v>
      </c>
      <c r="F23" s="36">
        <f t="shared" si="0"/>
        <v>99.156118143459921</v>
      </c>
    </row>
    <row r="24" spans="1:6" x14ac:dyDescent="0.35">
      <c r="A24" s="16">
        <v>14</v>
      </c>
      <c r="B24" s="37" t="s">
        <v>42</v>
      </c>
      <c r="C24" s="108">
        <v>1.84</v>
      </c>
      <c r="D24" s="108">
        <v>1.88</v>
      </c>
      <c r="E24" s="108">
        <f t="shared" si="1"/>
        <v>3.7199999999999998</v>
      </c>
      <c r="F24" s="36">
        <f t="shared" si="0"/>
        <v>97.872340425531917</v>
      </c>
    </row>
    <row r="25" spans="1:6" x14ac:dyDescent="0.35">
      <c r="A25" s="16">
        <v>15</v>
      </c>
      <c r="B25" s="37" t="s">
        <v>43</v>
      </c>
      <c r="C25" s="108">
        <v>1.17</v>
      </c>
      <c r="D25" s="108">
        <v>1.32</v>
      </c>
      <c r="E25" s="108">
        <f t="shared" si="1"/>
        <v>2.4900000000000002</v>
      </c>
      <c r="F25" s="36">
        <f t="shared" si="0"/>
        <v>88.636363636363626</v>
      </c>
    </row>
    <row r="26" spans="1:6" x14ac:dyDescent="0.35">
      <c r="A26" s="16">
        <v>16</v>
      </c>
      <c r="B26" s="37" t="s">
        <v>44</v>
      </c>
      <c r="C26" s="108">
        <v>1.19</v>
      </c>
      <c r="D26" s="108">
        <v>1.55</v>
      </c>
      <c r="E26" s="108">
        <f t="shared" si="1"/>
        <v>2.74</v>
      </c>
      <c r="F26" s="36">
        <f>C26/D26*100</f>
        <v>76.774193548387089</v>
      </c>
    </row>
    <row r="27" spans="1:6" x14ac:dyDescent="0.35">
      <c r="A27" s="38"/>
      <c r="B27" s="20"/>
      <c r="C27" s="39"/>
      <c r="D27" s="39"/>
      <c r="E27" s="110"/>
      <c r="F27" s="40"/>
    </row>
    <row r="28" spans="1:6" ht="19.5" customHeight="1" x14ac:dyDescent="0.35">
      <c r="A28" s="41" t="s">
        <v>3</v>
      </c>
      <c r="B28" s="42"/>
      <c r="C28" s="109">
        <f>SUM(C11:C26)</f>
        <v>50.54</v>
      </c>
      <c r="D28" s="109">
        <f>SUM(D11:D26)</f>
        <v>47.769999999999996</v>
      </c>
      <c r="E28" s="111">
        <f>SUM(E11:E26)</f>
        <v>98.309999999999988</v>
      </c>
      <c r="F28" s="43">
        <f>C28/D28*100</f>
        <v>105.79861837973625</v>
      </c>
    </row>
    <row r="29" spans="1:6" ht="20.25" customHeight="1" thickBot="1" x14ac:dyDescent="0.4">
      <c r="A29" s="44" t="s">
        <v>45</v>
      </c>
      <c r="B29" s="45"/>
      <c r="C29" s="46"/>
      <c r="D29" s="47"/>
      <c r="E29" s="112">
        <f>SUM(E11:E13,E24:E26)/SUM(E14:E23)*100</f>
        <v>45.235633032944307</v>
      </c>
      <c r="F29" s="48"/>
    </row>
    <row r="30" spans="1:6" x14ac:dyDescent="0.35">
      <c r="A30" s="49"/>
      <c r="B30" s="49"/>
      <c r="C30" s="49"/>
      <c r="E30" s="50"/>
      <c r="F30" s="50"/>
    </row>
    <row r="31" spans="1:6" x14ac:dyDescent="0.35">
      <c r="A31" s="27" t="s">
        <v>121</v>
      </c>
      <c r="B31" s="27"/>
    </row>
    <row r="32" spans="1:6" x14ac:dyDescent="0.35">
      <c r="A32" s="27"/>
      <c r="B32" s="27"/>
    </row>
    <row r="33" spans="5:6" x14ac:dyDescent="0.35">
      <c r="E33" s="51"/>
      <c r="F33" s="51"/>
    </row>
  </sheetData>
  <sheetProtection algorithmName="SHA-512" hashValue="dHbslWv9xmTDo+BTxrg/HMFSWphAfLNvTn8M32HgvzpvJ26R9cciHLZyqDK70c+75wiMWITwfi2yBnSxvTRTAQ==" saltValue="/s73kc0G/oruFVxGID6TRQ==" spinCount="100000" sheet="1" objects="1" scenarios="1" sort="0" autoFilter="0" pivotTables="0"/>
  <mergeCells count="2">
    <mergeCell ref="A7:A8"/>
    <mergeCell ref="B7:B8"/>
  </mergeCells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E43"/>
  <sheetViews>
    <sheetView topLeftCell="A8" zoomScale="64" zoomScaleNormal="64" zoomScaleSheetLayoutView="47" workbookViewId="0">
      <selection activeCell="I23" sqref="I23"/>
    </sheetView>
  </sheetViews>
  <sheetFormatPr defaultColWidth="7.81640625" defaultRowHeight="15.5" x14ac:dyDescent="0.35"/>
  <cols>
    <col min="1" max="1" width="5.7265625" style="3" customWidth="1"/>
    <col min="2" max="4" width="21.7265625" style="3" customWidth="1"/>
    <col min="5" max="5" width="14.1796875" style="3" customWidth="1"/>
    <col min="6" max="21" width="10.7265625" style="3" customWidth="1"/>
    <col min="22" max="22" width="18.26953125" style="3" customWidth="1"/>
    <col min="23" max="23" width="10.7265625" style="3" customWidth="1"/>
    <col min="24" max="24" width="26.26953125" style="3" customWidth="1"/>
    <col min="25" max="25" width="10.7265625" style="3" customWidth="1"/>
    <col min="26" max="26" width="15.7265625" style="3" customWidth="1"/>
    <col min="27" max="27" width="10.7265625" style="3" customWidth="1"/>
    <col min="28" max="28" width="16.54296875" style="3" customWidth="1"/>
    <col min="29" max="29" width="10.7265625" style="3" customWidth="1"/>
    <col min="30" max="30" width="13.453125" style="3" customWidth="1"/>
    <col min="31" max="31" width="10.7265625" style="3" customWidth="1"/>
    <col min="32" max="251" width="9.1796875" style="3" customWidth="1"/>
    <col min="252" max="252" width="5.7265625" style="3" customWidth="1"/>
    <col min="253" max="254" width="21.7265625" style="3" customWidth="1"/>
    <col min="255" max="255" width="7.81640625" style="3" customWidth="1"/>
    <col min="256" max="256" width="8.54296875" style="3" customWidth="1"/>
    <col min="257" max="257" width="7.81640625" style="3"/>
    <col min="258" max="258" width="5.7265625" style="3" customWidth="1"/>
    <col min="259" max="260" width="21.7265625" style="3" customWidth="1"/>
    <col min="261" max="261" width="14.1796875" style="3" customWidth="1"/>
    <col min="262" max="277" width="10.7265625" style="3" customWidth="1"/>
    <col min="278" max="278" width="18.26953125" style="3" customWidth="1"/>
    <col min="279" max="279" width="10.7265625" style="3" customWidth="1"/>
    <col min="280" max="280" width="26.26953125" style="3" customWidth="1"/>
    <col min="281" max="281" width="10.7265625" style="3" customWidth="1"/>
    <col min="282" max="282" width="15.7265625" style="3" customWidth="1"/>
    <col min="283" max="283" width="10.7265625" style="3" customWidth="1"/>
    <col min="284" max="284" width="16.54296875" style="3" customWidth="1"/>
    <col min="285" max="285" width="10.7265625" style="3" customWidth="1"/>
    <col min="286" max="286" width="13.453125" style="3" customWidth="1"/>
    <col min="287" max="287" width="10.7265625" style="3" customWidth="1"/>
    <col min="288" max="507" width="9.1796875" style="3" customWidth="1"/>
    <col min="508" max="508" width="5.7265625" style="3" customWidth="1"/>
    <col min="509" max="510" width="21.7265625" style="3" customWidth="1"/>
    <col min="511" max="511" width="7.81640625" style="3"/>
    <col min="512" max="512" width="8.54296875" style="3" customWidth="1"/>
    <col min="513" max="513" width="7.81640625" style="3"/>
    <col min="514" max="514" width="5.7265625" style="3" customWidth="1"/>
    <col min="515" max="516" width="21.7265625" style="3" customWidth="1"/>
    <col min="517" max="517" width="14.1796875" style="3" customWidth="1"/>
    <col min="518" max="533" width="10.7265625" style="3" customWidth="1"/>
    <col min="534" max="534" width="18.26953125" style="3" customWidth="1"/>
    <col min="535" max="535" width="10.7265625" style="3" customWidth="1"/>
    <col min="536" max="536" width="26.26953125" style="3" customWidth="1"/>
    <col min="537" max="537" width="10.7265625" style="3" customWidth="1"/>
    <col min="538" max="538" width="15.7265625" style="3" customWidth="1"/>
    <col min="539" max="539" width="10.7265625" style="3" customWidth="1"/>
    <col min="540" max="540" width="16.54296875" style="3" customWidth="1"/>
    <col min="541" max="541" width="10.7265625" style="3" customWidth="1"/>
    <col min="542" max="542" width="13.453125" style="3" customWidth="1"/>
    <col min="543" max="543" width="10.7265625" style="3" customWidth="1"/>
    <col min="544" max="763" width="9.1796875" style="3" customWidth="1"/>
    <col min="764" max="764" width="5.7265625" style="3" customWidth="1"/>
    <col min="765" max="766" width="21.7265625" style="3" customWidth="1"/>
    <col min="767" max="767" width="7.81640625" style="3"/>
    <col min="768" max="768" width="8.54296875" style="3" customWidth="1"/>
    <col min="769" max="769" width="7.81640625" style="3"/>
    <col min="770" max="770" width="5.7265625" style="3" customWidth="1"/>
    <col min="771" max="772" width="21.7265625" style="3" customWidth="1"/>
    <col min="773" max="773" width="14.1796875" style="3" customWidth="1"/>
    <col min="774" max="789" width="10.7265625" style="3" customWidth="1"/>
    <col min="790" max="790" width="18.26953125" style="3" customWidth="1"/>
    <col min="791" max="791" width="10.7265625" style="3" customWidth="1"/>
    <col min="792" max="792" width="26.26953125" style="3" customWidth="1"/>
    <col min="793" max="793" width="10.7265625" style="3" customWidth="1"/>
    <col min="794" max="794" width="15.7265625" style="3" customWidth="1"/>
    <col min="795" max="795" width="10.7265625" style="3" customWidth="1"/>
    <col min="796" max="796" width="16.54296875" style="3" customWidth="1"/>
    <col min="797" max="797" width="10.7265625" style="3" customWidth="1"/>
    <col min="798" max="798" width="13.453125" style="3" customWidth="1"/>
    <col min="799" max="799" width="10.7265625" style="3" customWidth="1"/>
    <col min="800" max="1019" width="9.1796875" style="3" customWidth="1"/>
    <col min="1020" max="1020" width="5.7265625" style="3" customWidth="1"/>
    <col min="1021" max="1022" width="21.7265625" style="3" customWidth="1"/>
    <col min="1023" max="1023" width="7.81640625" style="3"/>
    <col min="1024" max="1024" width="8.54296875" style="3" customWidth="1"/>
    <col min="1025" max="1025" width="7.81640625" style="3"/>
    <col min="1026" max="1026" width="5.7265625" style="3" customWidth="1"/>
    <col min="1027" max="1028" width="21.7265625" style="3" customWidth="1"/>
    <col min="1029" max="1029" width="14.1796875" style="3" customWidth="1"/>
    <col min="1030" max="1045" width="10.7265625" style="3" customWidth="1"/>
    <col min="1046" max="1046" width="18.26953125" style="3" customWidth="1"/>
    <col min="1047" max="1047" width="10.7265625" style="3" customWidth="1"/>
    <col min="1048" max="1048" width="26.26953125" style="3" customWidth="1"/>
    <col min="1049" max="1049" width="10.7265625" style="3" customWidth="1"/>
    <col min="1050" max="1050" width="15.7265625" style="3" customWidth="1"/>
    <col min="1051" max="1051" width="10.7265625" style="3" customWidth="1"/>
    <col min="1052" max="1052" width="16.54296875" style="3" customWidth="1"/>
    <col min="1053" max="1053" width="10.7265625" style="3" customWidth="1"/>
    <col min="1054" max="1054" width="13.453125" style="3" customWidth="1"/>
    <col min="1055" max="1055" width="10.7265625" style="3" customWidth="1"/>
    <col min="1056" max="1275" width="9.1796875" style="3" customWidth="1"/>
    <col min="1276" max="1276" width="5.7265625" style="3" customWidth="1"/>
    <col min="1277" max="1278" width="21.7265625" style="3" customWidth="1"/>
    <col min="1279" max="1279" width="7.81640625" style="3"/>
    <col min="1280" max="1280" width="8.54296875" style="3" customWidth="1"/>
    <col min="1281" max="1281" width="7.81640625" style="3"/>
    <col min="1282" max="1282" width="5.7265625" style="3" customWidth="1"/>
    <col min="1283" max="1284" width="21.7265625" style="3" customWidth="1"/>
    <col min="1285" max="1285" width="14.1796875" style="3" customWidth="1"/>
    <col min="1286" max="1301" width="10.7265625" style="3" customWidth="1"/>
    <col min="1302" max="1302" width="18.26953125" style="3" customWidth="1"/>
    <col min="1303" max="1303" width="10.7265625" style="3" customWidth="1"/>
    <col min="1304" max="1304" width="26.26953125" style="3" customWidth="1"/>
    <col min="1305" max="1305" width="10.7265625" style="3" customWidth="1"/>
    <col min="1306" max="1306" width="15.7265625" style="3" customWidth="1"/>
    <col min="1307" max="1307" width="10.7265625" style="3" customWidth="1"/>
    <col min="1308" max="1308" width="16.54296875" style="3" customWidth="1"/>
    <col min="1309" max="1309" width="10.7265625" style="3" customWidth="1"/>
    <col min="1310" max="1310" width="13.453125" style="3" customWidth="1"/>
    <col min="1311" max="1311" width="10.7265625" style="3" customWidth="1"/>
    <col min="1312" max="1531" width="9.1796875" style="3" customWidth="1"/>
    <col min="1532" max="1532" width="5.7265625" style="3" customWidth="1"/>
    <col min="1533" max="1534" width="21.7265625" style="3" customWidth="1"/>
    <col min="1535" max="1535" width="7.81640625" style="3"/>
    <col min="1536" max="1536" width="8.54296875" style="3" customWidth="1"/>
    <col min="1537" max="1537" width="7.81640625" style="3"/>
    <col min="1538" max="1538" width="5.7265625" style="3" customWidth="1"/>
    <col min="1539" max="1540" width="21.7265625" style="3" customWidth="1"/>
    <col min="1541" max="1541" width="14.1796875" style="3" customWidth="1"/>
    <col min="1542" max="1557" width="10.7265625" style="3" customWidth="1"/>
    <col min="1558" max="1558" width="18.26953125" style="3" customWidth="1"/>
    <col min="1559" max="1559" width="10.7265625" style="3" customWidth="1"/>
    <col min="1560" max="1560" width="26.26953125" style="3" customWidth="1"/>
    <col min="1561" max="1561" width="10.7265625" style="3" customWidth="1"/>
    <col min="1562" max="1562" width="15.7265625" style="3" customWidth="1"/>
    <col min="1563" max="1563" width="10.7265625" style="3" customWidth="1"/>
    <col min="1564" max="1564" width="16.54296875" style="3" customWidth="1"/>
    <col min="1565" max="1565" width="10.7265625" style="3" customWidth="1"/>
    <col min="1566" max="1566" width="13.453125" style="3" customWidth="1"/>
    <col min="1567" max="1567" width="10.7265625" style="3" customWidth="1"/>
    <col min="1568" max="1787" width="9.1796875" style="3" customWidth="1"/>
    <col min="1788" max="1788" width="5.7265625" style="3" customWidth="1"/>
    <col min="1789" max="1790" width="21.7265625" style="3" customWidth="1"/>
    <col min="1791" max="1791" width="7.81640625" style="3"/>
    <col min="1792" max="1792" width="8.54296875" style="3" customWidth="1"/>
    <col min="1793" max="1793" width="7.81640625" style="3"/>
    <col min="1794" max="1794" width="5.7265625" style="3" customWidth="1"/>
    <col min="1795" max="1796" width="21.7265625" style="3" customWidth="1"/>
    <col min="1797" max="1797" width="14.1796875" style="3" customWidth="1"/>
    <col min="1798" max="1813" width="10.7265625" style="3" customWidth="1"/>
    <col min="1814" max="1814" width="18.26953125" style="3" customWidth="1"/>
    <col min="1815" max="1815" width="10.7265625" style="3" customWidth="1"/>
    <col min="1816" max="1816" width="26.26953125" style="3" customWidth="1"/>
    <col min="1817" max="1817" width="10.7265625" style="3" customWidth="1"/>
    <col min="1818" max="1818" width="15.7265625" style="3" customWidth="1"/>
    <col min="1819" max="1819" width="10.7265625" style="3" customWidth="1"/>
    <col min="1820" max="1820" width="16.54296875" style="3" customWidth="1"/>
    <col min="1821" max="1821" width="10.7265625" style="3" customWidth="1"/>
    <col min="1822" max="1822" width="13.453125" style="3" customWidth="1"/>
    <col min="1823" max="1823" width="10.7265625" style="3" customWidth="1"/>
    <col min="1824" max="2043" width="9.1796875" style="3" customWidth="1"/>
    <col min="2044" max="2044" width="5.7265625" style="3" customWidth="1"/>
    <col min="2045" max="2046" width="21.7265625" style="3" customWidth="1"/>
    <col min="2047" max="2047" width="7.81640625" style="3"/>
    <col min="2048" max="2048" width="8.54296875" style="3" customWidth="1"/>
    <col min="2049" max="2049" width="7.81640625" style="3"/>
    <col min="2050" max="2050" width="5.7265625" style="3" customWidth="1"/>
    <col min="2051" max="2052" width="21.7265625" style="3" customWidth="1"/>
    <col min="2053" max="2053" width="14.1796875" style="3" customWidth="1"/>
    <col min="2054" max="2069" width="10.7265625" style="3" customWidth="1"/>
    <col min="2070" max="2070" width="18.26953125" style="3" customWidth="1"/>
    <col min="2071" max="2071" width="10.7265625" style="3" customWidth="1"/>
    <col min="2072" max="2072" width="26.26953125" style="3" customWidth="1"/>
    <col min="2073" max="2073" width="10.7265625" style="3" customWidth="1"/>
    <col min="2074" max="2074" width="15.7265625" style="3" customWidth="1"/>
    <col min="2075" max="2075" width="10.7265625" style="3" customWidth="1"/>
    <col min="2076" max="2076" width="16.54296875" style="3" customWidth="1"/>
    <col min="2077" max="2077" width="10.7265625" style="3" customWidth="1"/>
    <col min="2078" max="2078" width="13.453125" style="3" customWidth="1"/>
    <col min="2079" max="2079" width="10.7265625" style="3" customWidth="1"/>
    <col min="2080" max="2299" width="9.1796875" style="3" customWidth="1"/>
    <col min="2300" max="2300" width="5.7265625" style="3" customWidth="1"/>
    <col min="2301" max="2302" width="21.7265625" style="3" customWidth="1"/>
    <col min="2303" max="2303" width="7.81640625" style="3"/>
    <col min="2304" max="2304" width="8.54296875" style="3" customWidth="1"/>
    <col min="2305" max="2305" width="7.81640625" style="3"/>
    <col min="2306" max="2306" width="5.7265625" style="3" customWidth="1"/>
    <col min="2307" max="2308" width="21.7265625" style="3" customWidth="1"/>
    <col min="2309" max="2309" width="14.1796875" style="3" customWidth="1"/>
    <col min="2310" max="2325" width="10.7265625" style="3" customWidth="1"/>
    <col min="2326" max="2326" width="18.26953125" style="3" customWidth="1"/>
    <col min="2327" max="2327" width="10.7265625" style="3" customWidth="1"/>
    <col min="2328" max="2328" width="26.26953125" style="3" customWidth="1"/>
    <col min="2329" max="2329" width="10.7265625" style="3" customWidth="1"/>
    <col min="2330" max="2330" width="15.7265625" style="3" customWidth="1"/>
    <col min="2331" max="2331" width="10.7265625" style="3" customWidth="1"/>
    <col min="2332" max="2332" width="16.54296875" style="3" customWidth="1"/>
    <col min="2333" max="2333" width="10.7265625" style="3" customWidth="1"/>
    <col min="2334" max="2334" width="13.453125" style="3" customWidth="1"/>
    <col min="2335" max="2335" width="10.7265625" style="3" customWidth="1"/>
    <col min="2336" max="2555" width="9.1796875" style="3" customWidth="1"/>
    <col min="2556" max="2556" width="5.7265625" style="3" customWidth="1"/>
    <col min="2557" max="2558" width="21.7265625" style="3" customWidth="1"/>
    <col min="2559" max="2559" width="7.81640625" style="3"/>
    <col min="2560" max="2560" width="8.54296875" style="3" customWidth="1"/>
    <col min="2561" max="2561" width="7.81640625" style="3"/>
    <col min="2562" max="2562" width="5.7265625" style="3" customWidth="1"/>
    <col min="2563" max="2564" width="21.7265625" style="3" customWidth="1"/>
    <col min="2565" max="2565" width="14.1796875" style="3" customWidth="1"/>
    <col min="2566" max="2581" width="10.7265625" style="3" customWidth="1"/>
    <col min="2582" max="2582" width="18.26953125" style="3" customWidth="1"/>
    <col min="2583" max="2583" width="10.7265625" style="3" customWidth="1"/>
    <col min="2584" max="2584" width="26.26953125" style="3" customWidth="1"/>
    <col min="2585" max="2585" width="10.7265625" style="3" customWidth="1"/>
    <col min="2586" max="2586" width="15.7265625" style="3" customWidth="1"/>
    <col min="2587" max="2587" width="10.7265625" style="3" customWidth="1"/>
    <col min="2588" max="2588" width="16.54296875" style="3" customWidth="1"/>
    <col min="2589" max="2589" width="10.7265625" style="3" customWidth="1"/>
    <col min="2590" max="2590" width="13.453125" style="3" customWidth="1"/>
    <col min="2591" max="2591" width="10.7265625" style="3" customWidth="1"/>
    <col min="2592" max="2811" width="9.1796875" style="3" customWidth="1"/>
    <col min="2812" max="2812" width="5.7265625" style="3" customWidth="1"/>
    <col min="2813" max="2814" width="21.7265625" style="3" customWidth="1"/>
    <col min="2815" max="2815" width="7.81640625" style="3"/>
    <col min="2816" max="2816" width="8.54296875" style="3" customWidth="1"/>
    <col min="2817" max="2817" width="7.81640625" style="3"/>
    <col min="2818" max="2818" width="5.7265625" style="3" customWidth="1"/>
    <col min="2819" max="2820" width="21.7265625" style="3" customWidth="1"/>
    <col min="2821" max="2821" width="14.1796875" style="3" customWidth="1"/>
    <col min="2822" max="2837" width="10.7265625" style="3" customWidth="1"/>
    <col min="2838" max="2838" width="18.26953125" style="3" customWidth="1"/>
    <col min="2839" max="2839" width="10.7265625" style="3" customWidth="1"/>
    <col min="2840" max="2840" width="26.26953125" style="3" customWidth="1"/>
    <col min="2841" max="2841" width="10.7265625" style="3" customWidth="1"/>
    <col min="2842" max="2842" width="15.7265625" style="3" customWidth="1"/>
    <col min="2843" max="2843" width="10.7265625" style="3" customWidth="1"/>
    <col min="2844" max="2844" width="16.54296875" style="3" customWidth="1"/>
    <col min="2845" max="2845" width="10.7265625" style="3" customWidth="1"/>
    <col min="2846" max="2846" width="13.453125" style="3" customWidth="1"/>
    <col min="2847" max="2847" width="10.7265625" style="3" customWidth="1"/>
    <col min="2848" max="3067" width="9.1796875" style="3" customWidth="1"/>
    <col min="3068" max="3068" width="5.7265625" style="3" customWidth="1"/>
    <col min="3069" max="3070" width="21.7265625" style="3" customWidth="1"/>
    <col min="3071" max="3071" width="7.81640625" style="3"/>
    <col min="3072" max="3072" width="8.54296875" style="3" customWidth="1"/>
    <col min="3073" max="3073" width="7.81640625" style="3"/>
    <col min="3074" max="3074" width="5.7265625" style="3" customWidth="1"/>
    <col min="3075" max="3076" width="21.7265625" style="3" customWidth="1"/>
    <col min="3077" max="3077" width="14.1796875" style="3" customWidth="1"/>
    <col min="3078" max="3093" width="10.7265625" style="3" customWidth="1"/>
    <col min="3094" max="3094" width="18.26953125" style="3" customWidth="1"/>
    <col min="3095" max="3095" width="10.7265625" style="3" customWidth="1"/>
    <col min="3096" max="3096" width="26.26953125" style="3" customWidth="1"/>
    <col min="3097" max="3097" width="10.7265625" style="3" customWidth="1"/>
    <col min="3098" max="3098" width="15.7265625" style="3" customWidth="1"/>
    <col min="3099" max="3099" width="10.7265625" style="3" customWidth="1"/>
    <col min="3100" max="3100" width="16.54296875" style="3" customWidth="1"/>
    <col min="3101" max="3101" width="10.7265625" style="3" customWidth="1"/>
    <col min="3102" max="3102" width="13.453125" style="3" customWidth="1"/>
    <col min="3103" max="3103" width="10.7265625" style="3" customWidth="1"/>
    <col min="3104" max="3323" width="9.1796875" style="3" customWidth="1"/>
    <col min="3324" max="3324" width="5.7265625" style="3" customWidth="1"/>
    <col min="3325" max="3326" width="21.7265625" style="3" customWidth="1"/>
    <col min="3327" max="3327" width="7.81640625" style="3"/>
    <col min="3328" max="3328" width="8.54296875" style="3" customWidth="1"/>
    <col min="3329" max="3329" width="7.81640625" style="3"/>
    <col min="3330" max="3330" width="5.7265625" style="3" customWidth="1"/>
    <col min="3331" max="3332" width="21.7265625" style="3" customWidth="1"/>
    <col min="3333" max="3333" width="14.1796875" style="3" customWidth="1"/>
    <col min="3334" max="3349" width="10.7265625" style="3" customWidth="1"/>
    <col min="3350" max="3350" width="18.26953125" style="3" customWidth="1"/>
    <col min="3351" max="3351" width="10.7265625" style="3" customWidth="1"/>
    <col min="3352" max="3352" width="26.26953125" style="3" customWidth="1"/>
    <col min="3353" max="3353" width="10.7265625" style="3" customWidth="1"/>
    <col min="3354" max="3354" width="15.7265625" style="3" customWidth="1"/>
    <col min="3355" max="3355" width="10.7265625" style="3" customWidth="1"/>
    <col min="3356" max="3356" width="16.54296875" style="3" customWidth="1"/>
    <col min="3357" max="3357" width="10.7265625" style="3" customWidth="1"/>
    <col min="3358" max="3358" width="13.453125" style="3" customWidth="1"/>
    <col min="3359" max="3359" width="10.7265625" style="3" customWidth="1"/>
    <col min="3360" max="3579" width="9.1796875" style="3" customWidth="1"/>
    <col min="3580" max="3580" width="5.7265625" style="3" customWidth="1"/>
    <col min="3581" max="3582" width="21.7265625" style="3" customWidth="1"/>
    <col min="3583" max="3583" width="7.81640625" style="3"/>
    <col min="3584" max="3584" width="8.54296875" style="3" customWidth="1"/>
    <col min="3585" max="3585" width="7.81640625" style="3"/>
    <col min="3586" max="3586" width="5.7265625" style="3" customWidth="1"/>
    <col min="3587" max="3588" width="21.7265625" style="3" customWidth="1"/>
    <col min="3589" max="3589" width="14.1796875" style="3" customWidth="1"/>
    <col min="3590" max="3605" width="10.7265625" style="3" customWidth="1"/>
    <col min="3606" max="3606" width="18.26953125" style="3" customWidth="1"/>
    <col min="3607" max="3607" width="10.7265625" style="3" customWidth="1"/>
    <col min="3608" max="3608" width="26.26953125" style="3" customWidth="1"/>
    <col min="3609" max="3609" width="10.7265625" style="3" customWidth="1"/>
    <col min="3610" max="3610" width="15.7265625" style="3" customWidth="1"/>
    <col min="3611" max="3611" width="10.7265625" style="3" customWidth="1"/>
    <col min="3612" max="3612" width="16.54296875" style="3" customWidth="1"/>
    <col min="3613" max="3613" width="10.7265625" style="3" customWidth="1"/>
    <col min="3614" max="3614" width="13.453125" style="3" customWidth="1"/>
    <col min="3615" max="3615" width="10.7265625" style="3" customWidth="1"/>
    <col min="3616" max="3835" width="9.1796875" style="3" customWidth="1"/>
    <col min="3836" max="3836" width="5.7265625" style="3" customWidth="1"/>
    <col min="3837" max="3838" width="21.7265625" style="3" customWidth="1"/>
    <col min="3839" max="3839" width="7.81640625" style="3"/>
    <col min="3840" max="3840" width="8.54296875" style="3" customWidth="1"/>
    <col min="3841" max="3841" width="7.81640625" style="3"/>
    <col min="3842" max="3842" width="5.7265625" style="3" customWidth="1"/>
    <col min="3843" max="3844" width="21.7265625" style="3" customWidth="1"/>
    <col min="3845" max="3845" width="14.1796875" style="3" customWidth="1"/>
    <col min="3846" max="3861" width="10.7265625" style="3" customWidth="1"/>
    <col min="3862" max="3862" width="18.26953125" style="3" customWidth="1"/>
    <col min="3863" max="3863" width="10.7265625" style="3" customWidth="1"/>
    <col min="3864" max="3864" width="26.26953125" style="3" customWidth="1"/>
    <col min="3865" max="3865" width="10.7265625" style="3" customWidth="1"/>
    <col min="3866" max="3866" width="15.7265625" style="3" customWidth="1"/>
    <col min="3867" max="3867" width="10.7265625" style="3" customWidth="1"/>
    <col min="3868" max="3868" width="16.54296875" style="3" customWidth="1"/>
    <col min="3869" max="3869" width="10.7265625" style="3" customWidth="1"/>
    <col min="3870" max="3870" width="13.453125" style="3" customWidth="1"/>
    <col min="3871" max="3871" width="10.7265625" style="3" customWidth="1"/>
    <col min="3872" max="4091" width="9.1796875" style="3" customWidth="1"/>
    <col min="4092" max="4092" width="5.7265625" style="3" customWidth="1"/>
    <col min="4093" max="4094" width="21.7265625" style="3" customWidth="1"/>
    <col min="4095" max="4095" width="7.81640625" style="3"/>
    <col min="4096" max="4096" width="8.54296875" style="3" customWidth="1"/>
    <col min="4097" max="4097" width="7.81640625" style="3"/>
    <col min="4098" max="4098" width="5.7265625" style="3" customWidth="1"/>
    <col min="4099" max="4100" width="21.7265625" style="3" customWidth="1"/>
    <col min="4101" max="4101" width="14.1796875" style="3" customWidth="1"/>
    <col min="4102" max="4117" width="10.7265625" style="3" customWidth="1"/>
    <col min="4118" max="4118" width="18.26953125" style="3" customWidth="1"/>
    <col min="4119" max="4119" width="10.7265625" style="3" customWidth="1"/>
    <col min="4120" max="4120" width="26.26953125" style="3" customWidth="1"/>
    <col min="4121" max="4121" width="10.7265625" style="3" customWidth="1"/>
    <col min="4122" max="4122" width="15.7265625" style="3" customWidth="1"/>
    <col min="4123" max="4123" width="10.7265625" style="3" customWidth="1"/>
    <col min="4124" max="4124" width="16.54296875" style="3" customWidth="1"/>
    <col min="4125" max="4125" width="10.7265625" style="3" customWidth="1"/>
    <col min="4126" max="4126" width="13.453125" style="3" customWidth="1"/>
    <col min="4127" max="4127" width="10.7265625" style="3" customWidth="1"/>
    <col min="4128" max="4347" width="9.1796875" style="3" customWidth="1"/>
    <col min="4348" max="4348" width="5.7265625" style="3" customWidth="1"/>
    <col min="4349" max="4350" width="21.7265625" style="3" customWidth="1"/>
    <col min="4351" max="4351" width="7.81640625" style="3"/>
    <col min="4352" max="4352" width="8.54296875" style="3" customWidth="1"/>
    <col min="4353" max="4353" width="7.81640625" style="3"/>
    <col min="4354" max="4354" width="5.7265625" style="3" customWidth="1"/>
    <col min="4355" max="4356" width="21.7265625" style="3" customWidth="1"/>
    <col min="4357" max="4357" width="14.1796875" style="3" customWidth="1"/>
    <col min="4358" max="4373" width="10.7265625" style="3" customWidth="1"/>
    <col min="4374" max="4374" width="18.26953125" style="3" customWidth="1"/>
    <col min="4375" max="4375" width="10.7265625" style="3" customWidth="1"/>
    <col min="4376" max="4376" width="26.26953125" style="3" customWidth="1"/>
    <col min="4377" max="4377" width="10.7265625" style="3" customWidth="1"/>
    <col min="4378" max="4378" width="15.7265625" style="3" customWidth="1"/>
    <col min="4379" max="4379" width="10.7265625" style="3" customWidth="1"/>
    <col min="4380" max="4380" width="16.54296875" style="3" customWidth="1"/>
    <col min="4381" max="4381" width="10.7265625" style="3" customWidth="1"/>
    <col min="4382" max="4382" width="13.453125" style="3" customWidth="1"/>
    <col min="4383" max="4383" width="10.7265625" style="3" customWidth="1"/>
    <col min="4384" max="4603" width="9.1796875" style="3" customWidth="1"/>
    <col min="4604" max="4604" width="5.7265625" style="3" customWidth="1"/>
    <col min="4605" max="4606" width="21.7265625" style="3" customWidth="1"/>
    <col min="4607" max="4607" width="7.81640625" style="3"/>
    <col min="4608" max="4608" width="8.54296875" style="3" customWidth="1"/>
    <col min="4609" max="4609" width="7.81640625" style="3"/>
    <col min="4610" max="4610" width="5.7265625" style="3" customWidth="1"/>
    <col min="4611" max="4612" width="21.7265625" style="3" customWidth="1"/>
    <col min="4613" max="4613" width="14.1796875" style="3" customWidth="1"/>
    <col min="4614" max="4629" width="10.7265625" style="3" customWidth="1"/>
    <col min="4630" max="4630" width="18.26953125" style="3" customWidth="1"/>
    <col min="4631" max="4631" width="10.7265625" style="3" customWidth="1"/>
    <col min="4632" max="4632" width="26.26953125" style="3" customWidth="1"/>
    <col min="4633" max="4633" width="10.7265625" style="3" customWidth="1"/>
    <col min="4634" max="4634" width="15.7265625" style="3" customWidth="1"/>
    <col min="4635" max="4635" width="10.7265625" style="3" customWidth="1"/>
    <col min="4636" max="4636" width="16.54296875" style="3" customWidth="1"/>
    <col min="4637" max="4637" width="10.7265625" style="3" customWidth="1"/>
    <col min="4638" max="4638" width="13.453125" style="3" customWidth="1"/>
    <col min="4639" max="4639" width="10.7265625" style="3" customWidth="1"/>
    <col min="4640" max="4859" width="9.1796875" style="3" customWidth="1"/>
    <col min="4860" max="4860" width="5.7265625" style="3" customWidth="1"/>
    <col min="4861" max="4862" width="21.7265625" style="3" customWidth="1"/>
    <col min="4863" max="4863" width="7.81640625" style="3"/>
    <col min="4864" max="4864" width="8.54296875" style="3" customWidth="1"/>
    <col min="4865" max="4865" width="7.81640625" style="3"/>
    <col min="4866" max="4866" width="5.7265625" style="3" customWidth="1"/>
    <col min="4867" max="4868" width="21.7265625" style="3" customWidth="1"/>
    <col min="4869" max="4869" width="14.1796875" style="3" customWidth="1"/>
    <col min="4870" max="4885" width="10.7265625" style="3" customWidth="1"/>
    <col min="4886" max="4886" width="18.26953125" style="3" customWidth="1"/>
    <col min="4887" max="4887" width="10.7265625" style="3" customWidth="1"/>
    <col min="4888" max="4888" width="26.26953125" style="3" customWidth="1"/>
    <col min="4889" max="4889" width="10.7265625" style="3" customWidth="1"/>
    <col min="4890" max="4890" width="15.7265625" style="3" customWidth="1"/>
    <col min="4891" max="4891" width="10.7265625" style="3" customWidth="1"/>
    <col min="4892" max="4892" width="16.54296875" style="3" customWidth="1"/>
    <col min="4893" max="4893" width="10.7265625" style="3" customWidth="1"/>
    <col min="4894" max="4894" width="13.453125" style="3" customWidth="1"/>
    <col min="4895" max="4895" width="10.7265625" style="3" customWidth="1"/>
    <col min="4896" max="5115" width="9.1796875" style="3" customWidth="1"/>
    <col min="5116" max="5116" width="5.7265625" style="3" customWidth="1"/>
    <col min="5117" max="5118" width="21.7265625" style="3" customWidth="1"/>
    <col min="5119" max="5119" width="7.81640625" style="3"/>
    <col min="5120" max="5120" width="8.54296875" style="3" customWidth="1"/>
    <col min="5121" max="5121" width="7.81640625" style="3"/>
    <col min="5122" max="5122" width="5.7265625" style="3" customWidth="1"/>
    <col min="5123" max="5124" width="21.7265625" style="3" customWidth="1"/>
    <col min="5125" max="5125" width="14.1796875" style="3" customWidth="1"/>
    <col min="5126" max="5141" width="10.7265625" style="3" customWidth="1"/>
    <col min="5142" max="5142" width="18.26953125" style="3" customWidth="1"/>
    <col min="5143" max="5143" width="10.7265625" style="3" customWidth="1"/>
    <col min="5144" max="5144" width="26.26953125" style="3" customWidth="1"/>
    <col min="5145" max="5145" width="10.7265625" style="3" customWidth="1"/>
    <col min="5146" max="5146" width="15.7265625" style="3" customWidth="1"/>
    <col min="5147" max="5147" width="10.7265625" style="3" customWidth="1"/>
    <col min="5148" max="5148" width="16.54296875" style="3" customWidth="1"/>
    <col min="5149" max="5149" width="10.7265625" style="3" customWidth="1"/>
    <col min="5150" max="5150" width="13.453125" style="3" customWidth="1"/>
    <col min="5151" max="5151" width="10.7265625" style="3" customWidth="1"/>
    <col min="5152" max="5371" width="9.1796875" style="3" customWidth="1"/>
    <col min="5372" max="5372" width="5.7265625" style="3" customWidth="1"/>
    <col min="5373" max="5374" width="21.7265625" style="3" customWidth="1"/>
    <col min="5375" max="5375" width="7.81640625" style="3"/>
    <col min="5376" max="5376" width="8.54296875" style="3" customWidth="1"/>
    <col min="5377" max="5377" width="7.81640625" style="3"/>
    <col min="5378" max="5378" width="5.7265625" style="3" customWidth="1"/>
    <col min="5379" max="5380" width="21.7265625" style="3" customWidth="1"/>
    <col min="5381" max="5381" width="14.1796875" style="3" customWidth="1"/>
    <col min="5382" max="5397" width="10.7265625" style="3" customWidth="1"/>
    <col min="5398" max="5398" width="18.26953125" style="3" customWidth="1"/>
    <col min="5399" max="5399" width="10.7265625" style="3" customWidth="1"/>
    <col min="5400" max="5400" width="26.26953125" style="3" customWidth="1"/>
    <col min="5401" max="5401" width="10.7265625" style="3" customWidth="1"/>
    <col min="5402" max="5402" width="15.7265625" style="3" customWidth="1"/>
    <col min="5403" max="5403" width="10.7265625" style="3" customWidth="1"/>
    <col min="5404" max="5404" width="16.54296875" style="3" customWidth="1"/>
    <col min="5405" max="5405" width="10.7265625" style="3" customWidth="1"/>
    <col min="5406" max="5406" width="13.453125" style="3" customWidth="1"/>
    <col min="5407" max="5407" width="10.7265625" style="3" customWidth="1"/>
    <col min="5408" max="5627" width="9.1796875" style="3" customWidth="1"/>
    <col min="5628" max="5628" width="5.7265625" style="3" customWidth="1"/>
    <col min="5629" max="5630" width="21.7265625" style="3" customWidth="1"/>
    <col min="5631" max="5631" width="7.81640625" style="3"/>
    <col min="5632" max="5632" width="8.54296875" style="3" customWidth="1"/>
    <col min="5633" max="5633" width="7.81640625" style="3"/>
    <col min="5634" max="5634" width="5.7265625" style="3" customWidth="1"/>
    <col min="5635" max="5636" width="21.7265625" style="3" customWidth="1"/>
    <col min="5637" max="5637" width="14.1796875" style="3" customWidth="1"/>
    <col min="5638" max="5653" width="10.7265625" style="3" customWidth="1"/>
    <col min="5654" max="5654" width="18.26953125" style="3" customWidth="1"/>
    <col min="5655" max="5655" width="10.7265625" style="3" customWidth="1"/>
    <col min="5656" max="5656" width="26.26953125" style="3" customWidth="1"/>
    <col min="5657" max="5657" width="10.7265625" style="3" customWidth="1"/>
    <col min="5658" max="5658" width="15.7265625" style="3" customWidth="1"/>
    <col min="5659" max="5659" width="10.7265625" style="3" customWidth="1"/>
    <col min="5660" max="5660" width="16.54296875" style="3" customWidth="1"/>
    <col min="5661" max="5661" width="10.7265625" style="3" customWidth="1"/>
    <col min="5662" max="5662" width="13.453125" style="3" customWidth="1"/>
    <col min="5663" max="5663" width="10.7265625" style="3" customWidth="1"/>
    <col min="5664" max="5883" width="9.1796875" style="3" customWidth="1"/>
    <col min="5884" max="5884" width="5.7265625" style="3" customWidth="1"/>
    <col min="5885" max="5886" width="21.7265625" style="3" customWidth="1"/>
    <col min="5887" max="5887" width="7.81640625" style="3"/>
    <col min="5888" max="5888" width="8.54296875" style="3" customWidth="1"/>
    <col min="5889" max="5889" width="7.81640625" style="3"/>
    <col min="5890" max="5890" width="5.7265625" style="3" customWidth="1"/>
    <col min="5891" max="5892" width="21.7265625" style="3" customWidth="1"/>
    <col min="5893" max="5893" width="14.1796875" style="3" customWidth="1"/>
    <col min="5894" max="5909" width="10.7265625" style="3" customWidth="1"/>
    <col min="5910" max="5910" width="18.26953125" style="3" customWidth="1"/>
    <col min="5911" max="5911" width="10.7265625" style="3" customWidth="1"/>
    <col min="5912" max="5912" width="26.26953125" style="3" customWidth="1"/>
    <col min="5913" max="5913" width="10.7265625" style="3" customWidth="1"/>
    <col min="5914" max="5914" width="15.7265625" style="3" customWidth="1"/>
    <col min="5915" max="5915" width="10.7265625" style="3" customWidth="1"/>
    <col min="5916" max="5916" width="16.54296875" style="3" customWidth="1"/>
    <col min="5917" max="5917" width="10.7265625" style="3" customWidth="1"/>
    <col min="5918" max="5918" width="13.453125" style="3" customWidth="1"/>
    <col min="5919" max="5919" width="10.7265625" style="3" customWidth="1"/>
    <col min="5920" max="6139" width="9.1796875" style="3" customWidth="1"/>
    <col min="6140" max="6140" width="5.7265625" style="3" customWidth="1"/>
    <col min="6141" max="6142" width="21.7265625" style="3" customWidth="1"/>
    <col min="6143" max="6143" width="7.81640625" style="3"/>
    <col min="6144" max="6144" width="8.54296875" style="3" customWidth="1"/>
    <col min="6145" max="6145" width="7.81640625" style="3"/>
    <col min="6146" max="6146" width="5.7265625" style="3" customWidth="1"/>
    <col min="6147" max="6148" width="21.7265625" style="3" customWidth="1"/>
    <col min="6149" max="6149" width="14.1796875" style="3" customWidth="1"/>
    <col min="6150" max="6165" width="10.7265625" style="3" customWidth="1"/>
    <col min="6166" max="6166" width="18.26953125" style="3" customWidth="1"/>
    <col min="6167" max="6167" width="10.7265625" style="3" customWidth="1"/>
    <col min="6168" max="6168" width="26.26953125" style="3" customWidth="1"/>
    <col min="6169" max="6169" width="10.7265625" style="3" customWidth="1"/>
    <col min="6170" max="6170" width="15.7265625" style="3" customWidth="1"/>
    <col min="6171" max="6171" width="10.7265625" style="3" customWidth="1"/>
    <col min="6172" max="6172" width="16.54296875" style="3" customWidth="1"/>
    <col min="6173" max="6173" width="10.7265625" style="3" customWidth="1"/>
    <col min="6174" max="6174" width="13.453125" style="3" customWidth="1"/>
    <col min="6175" max="6175" width="10.7265625" style="3" customWidth="1"/>
    <col min="6176" max="6395" width="9.1796875" style="3" customWidth="1"/>
    <col min="6396" max="6396" width="5.7265625" style="3" customWidth="1"/>
    <col min="6397" max="6398" width="21.7265625" style="3" customWidth="1"/>
    <col min="6399" max="6399" width="7.81640625" style="3"/>
    <col min="6400" max="6400" width="8.54296875" style="3" customWidth="1"/>
    <col min="6401" max="6401" width="7.81640625" style="3"/>
    <col min="6402" max="6402" width="5.7265625" style="3" customWidth="1"/>
    <col min="6403" max="6404" width="21.7265625" style="3" customWidth="1"/>
    <col min="6405" max="6405" width="14.1796875" style="3" customWidth="1"/>
    <col min="6406" max="6421" width="10.7265625" style="3" customWidth="1"/>
    <col min="6422" max="6422" width="18.26953125" style="3" customWidth="1"/>
    <col min="6423" max="6423" width="10.7265625" style="3" customWidth="1"/>
    <col min="6424" max="6424" width="26.26953125" style="3" customWidth="1"/>
    <col min="6425" max="6425" width="10.7265625" style="3" customWidth="1"/>
    <col min="6426" max="6426" width="15.7265625" style="3" customWidth="1"/>
    <col min="6427" max="6427" width="10.7265625" style="3" customWidth="1"/>
    <col min="6428" max="6428" width="16.54296875" style="3" customWidth="1"/>
    <col min="6429" max="6429" width="10.7265625" style="3" customWidth="1"/>
    <col min="6430" max="6430" width="13.453125" style="3" customWidth="1"/>
    <col min="6431" max="6431" width="10.7265625" style="3" customWidth="1"/>
    <col min="6432" max="6651" width="9.1796875" style="3" customWidth="1"/>
    <col min="6652" max="6652" width="5.7265625" style="3" customWidth="1"/>
    <col min="6653" max="6654" width="21.7265625" style="3" customWidth="1"/>
    <col min="6655" max="6655" width="7.81640625" style="3"/>
    <col min="6656" max="6656" width="8.54296875" style="3" customWidth="1"/>
    <col min="6657" max="6657" width="7.81640625" style="3"/>
    <col min="6658" max="6658" width="5.7265625" style="3" customWidth="1"/>
    <col min="6659" max="6660" width="21.7265625" style="3" customWidth="1"/>
    <col min="6661" max="6661" width="14.1796875" style="3" customWidth="1"/>
    <col min="6662" max="6677" width="10.7265625" style="3" customWidth="1"/>
    <col min="6678" max="6678" width="18.26953125" style="3" customWidth="1"/>
    <col min="6679" max="6679" width="10.7265625" style="3" customWidth="1"/>
    <col min="6680" max="6680" width="26.26953125" style="3" customWidth="1"/>
    <col min="6681" max="6681" width="10.7265625" style="3" customWidth="1"/>
    <col min="6682" max="6682" width="15.7265625" style="3" customWidth="1"/>
    <col min="6683" max="6683" width="10.7265625" style="3" customWidth="1"/>
    <col min="6684" max="6684" width="16.54296875" style="3" customWidth="1"/>
    <col min="6685" max="6685" width="10.7265625" style="3" customWidth="1"/>
    <col min="6686" max="6686" width="13.453125" style="3" customWidth="1"/>
    <col min="6687" max="6687" width="10.7265625" style="3" customWidth="1"/>
    <col min="6688" max="6907" width="9.1796875" style="3" customWidth="1"/>
    <col min="6908" max="6908" width="5.7265625" style="3" customWidth="1"/>
    <col min="6909" max="6910" width="21.7265625" style="3" customWidth="1"/>
    <col min="6911" max="6911" width="7.81640625" style="3"/>
    <col min="6912" max="6912" width="8.54296875" style="3" customWidth="1"/>
    <col min="6913" max="6913" width="7.81640625" style="3"/>
    <col min="6914" max="6914" width="5.7265625" style="3" customWidth="1"/>
    <col min="6915" max="6916" width="21.7265625" style="3" customWidth="1"/>
    <col min="6917" max="6917" width="14.1796875" style="3" customWidth="1"/>
    <col min="6918" max="6933" width="10.7265625" style="3" customWidth="1"/>
    <col min="6934" max="6934" width="18.26953125" style="3" customWidth="1"/>
    <col min="6935" max="6935" width="10.7265625" style="3" customWidth="1"/>
    <col min="6936" max="6936" width="26.26953125" style="3" customWidth="1"/>
    <col min="6937" max="6937" width="10.7265625" style="3" customWidth="1"/>
    <col min="6938" max="6938" width="15.7265625" style="3" customWidth="1"/>
    <col min="6939" max="6939" width="10.7265625" style="3" customWidth="1"/>
    <col min="6940" max="6940" width="16.54296875" style="3" customWidth="1"/>
    <col min="6941" max="6941" width="10.7265625" style="3" customWidth="1"/>
    <col min="6942" max="6942" width="13.453125" style="3" customWidth="1"/>
    <col min="6943" max="6943" width="10.7265625" style="3" customWidth="1"/>
    <col min="6944" max="7163" width="9.1796875" style="3" customWidth="1"/>
    <col min="7164" max="7164" width="5.7265625" style="3" customWidth="1"/>
    <col min="7165" max="7166" width="21.7265625" style="3" customWidth="1"/>
    <col min="7167" max="7167" width="7.81640625" style="3"/>
    <col min="7168" max="7168" width="8.54296875" style="3" customWidth="1"/>
    <col min="7169" max="7169" width="7.81640625" style="3"/>
    <col min="7170" max="7170" width="5.7265625" style="3" customWidth="1"/>
    <col min="7171" max="7172" width="21.7265625" style="3" customWidth="1"/>
    <col min="7173" max="7173" width="14.1796875" style="3" customWidth="1"/>
    <col min="7174" max="7189" width="10.7265625" style="3" customWidth="1"/>
    <col min="7190" max="7190" width="18.26953125" style="3" customWidth="1"/>
    <col min="7191" max="7191" width="10.7265625" style="3" customWidth="1"/>
    <col min="7192" max="7192" width="26.26953125" style="3" customWidth="1"/>
    <col min="7193" max="7193" width="10.7265625" style="3" customWidth="1"/>
    <col min="7194" max="7194" width="15.7265625" style="3" customWidth="1"/>
    <col min="7195" max="7195" width="10.7265625" style="3" customWidth="1"/>
    <col min="7196" max="7196" width="16.54296875" style="3" customWidth="1"/>
    <col min="7197" max="7197" width="10.7265625" style="3" customWidth="1"/>
    <col min="7198" max="7198" width="13.453125" style="3" customWidth="1"/>
    <col min="7199" max="7199" width="10.7265625" style="3" customWidth="1"/>
    <col min="7200" max="7419" width="9.1796875" style="3" customWidth="1"/>
    <col min="7420" max="7420" width="5.7265625" style="3" customWidth="1"/>
    <col min="7421" max="7422" width="21.7265625" style="3" customWidth="1"/>
    <col min="7423" max="7423" width="7.81640625" style="3"/>
    <col min="7424" max="7424" width="8.54296875" style="3" customWidth="1"/>
    <col min="7425" max="7425" width="7.81640625" style="3"/>
    <col min="7426" max="7426" width="5.7265625" style="3" customWidth="1"/>
    <col min="7427" max="7428" width="21.7265625" style="3" customWidth="1"/>
    <col min="7429" max="7429" width="14.1796875" style="3" customWidth="1"/>
    <col min="7430" max="7445" width="10.7265625" style="3" customWidth="1"/>
    <col min="7446" max="7446" width="18.26953125" style="3" customWidth="1"/>
    <col min="7447" max="7447" width="10.7265625" style="3" customWidth="1"/>
    <col min="7448" max="7448" width="26.26953125" style="3" customWidth="1"/>
    <col min="7449" max="7449" width="10.7265625" style="3" customWidth="1"/>
    <col min="7450" max="7450" width="15.7265625" style="3" customWidth="1"/>
    <col min="7451" max="7451" width="10.7265625" style="3" customWidth="1"/>
    <col min="7452" max="7452" width="16.54296875" style="3" customWidth="1"/>
    <col min="7453" max="7453" width="10.7265625" style="3" customWidth="1"/>
    <col min="7454" max="7454" width="13.453125" style="3" customWidth="1"/>
    <col min="7455" max="7455" width="10.7265625" style="3" customWidth="1"/>
    <col min="7456" max="7675" width="9.1796875" style="3" customWidth="1"/>
    <col min="7676" max="7676" width="5.7265625" style="3" customWidth="1"/>
    <col min="7677" max="7678" width="21.7265625" style="3" customWidth="1"/>
    <col min="7679" max="7679" width="7.81640625" style="3"/>
    <col min="7680" max="7680" width="8.54296875" style="3" customWidth="1"/>
    <col min="7681" max="7681" width="7.81640625" style="3"/>
    <col min="7682" max="7682" width="5.7265625" style="3" customWidth="1"/>
    <col min="7683" max="7684" width="21.7265625" style="3" customWidth="1"/>
    <col min="7685" max="7685" width="14.1796875" style="3" customWidth="1"/>
    <col min="7686" max="7701" width="10.7265625" style="3" customWidth="1"/>
    <col min="7702" max="7702" width="18.26953125" style="3" customWidth="1"/>
    <col min="7703" max="7703" width="10.7265625" style="3" customWidth="1"/>
    <col min="7704" max="7704" width="26.26953125" style="3" customWidth="1"/>
    <col min="7705" max="7705" width="10.7265625" style="3" customWidth="1"/>
    <col min="7706" max="7706" width="15.7265625" style="3" customWidth="1"/>
    <col min="7707" max="7707" width="10.7265625" style="3" customWidth="1"/>
    <col min="7708" max="7708" width="16.54296875" style="3" customWidth="1"/>
    <col min="7709" max="7709" width="10.7265625" style="3" customWidth="1"/>
    <col min="7710" max="7710" width="13.453125" style="3" customWidth="1"/>
    <col min="7711" max="7711" width="10.7265625" style="3" customWidth="1"/>
    <col min="7712" max="7931" width="9.1796875" style="3" customWidth="1"/>
    <col min="7932" max="7932" width="5.7265625" style="3" customWidth="1"/>
    <col min="7933" max="7934" width="21.7265625" style="3" customWidth="1"/>
    <col min="7935" max="7935" width="7.81640625" style="3"/>
    <col min="7936" max="7936" width="8.54296875" style="3" customWidth="1"/>
    <col min="7937" max="7937" width="7.81640625" style="3"/>
    <col min="7938" max="7938" width="5.7265625" style="3" customWidth="1"/>
    <col min="7939" max="7940" width="21.7265625" style="3" customWidth="1"/>
    <col min="7941" max="7941" width="14.1796875" style="3" customWidth="1"/>
    <col min="7942" max="7957" width="10.7265625" style="3" customWidth="1"/>
    <col min="7958" max="7958" width="18.26953125" style="3" customWidth="1"/>
    <col min="7959" max="7959" width="10.7265625" style="3" customWidth="1"/>
    <col min="7960" max="7960" width="26.26953125" style="3" customWidth="1"/>
    <col min="7961" max="7961" width="10.7265625" style="3" customWidth="1"/>
    <col min="7962" max="7962" width="15.7265625" style="3" customWidth="1"/>
    <col min="7963" max="7963" width="10.7265625" style="3" customWidth="1"/>
    <col min="7964" max="7964" width="16.54296875" style="3" customWidth="1"/>
    <col min="7965" max="7965" width="10.7265625" style="3" customWidth="1"/>
    <col min="7966" max="7966" width="13.453125" style="3" customWidth="1"/>
    <col min="7967" max="7967" width="10.7265625" style="3" customWidth="1"/>
    <col min="7968" max="8187" width="9.1796875" style="3" customWidth="1"/>
    <col min="8188" max="8188" width="5.7265625" style="3" customWidth="1"/>
    <col min="8189" max="8190" width="21.7265625" style="3" customWidth="1"/>
    <col min="8191" max="8191" width="7.81640625" style="3"/>
    <col min="8192" max="8192" width="8.54296875" style="3" customWidth="1"/>
    <col min="8193" max="8193" width="7.81640625" style="3"/>
    <col min="8194" max="8194" width="5.7265625" style="3" customWidth="1"/>
    <col min="8195" max="8196" width="21.7265625" style="3" customWidth="1"/>
    <col min="8197" max="8197" width="14.1796875" style="3" customWidth="1"/>
    <col min="8198" max="8213" width="10.7265625" style="3" customWidth="1"/>
    <col min="8214" max="8214" width="18.26953125" style="3" customWidth="1"/>
    <col min="8215" max="8215" width="10.7265625" style="3" customWidth="1"/>
    <col min="8216" max="8216" width="26.26953125" style="3" customWidth="1"/>
    <col min="8217" max="8217" width="10.7265625" style="3" customWidth="1"/>
    <col min="8218" max="8218" width="15.7265625" style="3" customWidth="1"/>
    <col min="8219" max="8219" width="10.7265625" style="3" customWidth="1"/>
    <col min="8220" max="8220" width="16.54296875" style="3" customWidth="1"/>
    <col min="8221" max="8221" width="10.7265625" style="3" customWidth="1"/>
    <col min="8222" max="8222" width="13.453125" style="3" customWidth="1"/>
    <col min="8223" max="8223" width="10.7265625" style="3" customWidth="1"/>
    <col min="8224" max="8443" width="9.1796875" style="3" customWidth="1"/>
    <col min="8444" max="8444" width="5.7265625" style="3" customWidth="1"/>
    <col min="8445" max="8446" width="21.7265625" style="3" customWidth="1"/>
    <col min="8447" max="8447" width="7.81640625" style="3"/>
    <col min="8448" max="8448" width="8.54296875" style="3" customWidth="1"/>
    <col min="8449" max="8449" width="7.81640625" style="3"/>
    <col min="8450" max="8450" width="5.7265625" style="3" customWidth="1"/>
    <col min="8451" max="8452" width="21.7265625" style="3" customWidth="1"/>
    <col min="8453" max="8453" width="14.1796875" style="3" customWidth="1"/>
    <col min="8454" max="8469" width="10.7265625" style="3" customWidth="1"/>
    <col min="8470" max="8470" width="18.26953125" style="3" customWidth="1"/>
    <col min="8471" max="8471" width="10.7265625" style="3" customWidth="1"/>
    <col min="8472" max="8472" width="26.26953125" style="3" customWidth="1"/>
    <col min="8473" max="8473" width="10.7265625" style="3" customWidth="1"/>
    <col min="8474" max="8474" width="15.7265625" style="3" customWidth="1"/>
    <col min="8475" max="8475" width="10.7265625" style="3" customWidth="1"/>
    <col min="8476" max="8476" width="16.54296875" style="3" customWidth="1"/>
    <col min="8477" max="8477" width="10.7265625" style="3" customWidth="1"/>
    <col min="8478" max="8478" width="13.453125" style="3" customWidth="1"/>
    <col min="8479" max="8479" width="10.7265625" style="3" customWidth="1"/>
    <col min="8480" max="8699" width="9.1796875" style="3" customWidth="1"/>
    <col min="8700" max="8700" width="5.7265625" style="3" customWidth="1"/>
    <col min="8701" max="8702" width="21.7265625" style="3" customWidth="1"/>
    <col min="8703" max="8703" width="7.81640625" style="3"/>
    <col min="8704" max="8704" width="8.54296875" style="3" customWidth="1"/>
    <col min="8705" max="8705" width="7.81640625" style="3"/>
    <col min="8706" max="8706" width="5.7265625" style="3" customWidth="1"/>
    <col min="8707" max="8708" width="21.7265625" style="3" customWidth="1"/>
    <col min="8709" max="8709" width="14.1796875" style="3" customWidth="1"/>
    <col min="8710" max="8725" width="10.7265625" style="3" customWidth="1"/>
    <col min="8726" max="8726" width="18.26953125" style="3" customWidth="1"/>
    <col min="8727" max="8727" width="10.7265625" style="3" customWidth="1"/>
    <col min="8728" max="8728" width="26.26953125" style="3" customWidth="1"/>
    <col min="8729" max="8729" width="10.7265625" style="3" customWidth="1"/>
    <col min="8730" max="8730" width="15.7265625" style="3" customWidth="1"/>
    <col min="8731" max="8731" width="10.7265625" style="3" customWidth="1"/>
    <col min="8732" max="8732" width="16.54296875" style="3" customWidth="1"/>
    <col min="8733" max="8733" width="10.7265625" style="3" customWidth="1"/>
    <col min="8734" max="8734" width="13.453125" style="3" customWidth="1"/>
    <col min="8735" max="8735" width="10.7265625" style="3" customWidth="1"/>
    <col min="8736" max="8955" width="9.1796875" style="3" customWidth="1"/>
    <col min="8956" max="8956" width="5.7265625" style="3" customWidth="1"/>
    <col min="8957" max="8958" width="21.7265625" style="3" customWidth="1"/>
    <col min="8959" max="8959" width="7.81640625" style="3"/>
    <col min="8960" max="8960" width="8.54296875" style="3" customWidth="1"/>
    <col min="8961" max="8961" width="7.81640625" style="3"/>
    <col min="8962" max="8962" width="5.7265625" style="3" customWidth="1"/>
    <col min="8963" max="8964" width="21.7265625" style="3" customWidth="1"/>
    <col min="8965" max="8965" width="14.1796875" style="3" customWidth="1"/>
    <col min="8966" max="8981" width="10.7265625" style="3" customWidth="1"/>
    <col min="8982" max="8982" width="18.26953125" style="3" customWidth="1"/>
    <col min="8983" max="8983" width="10.7265625" style="3" customWidth="1"/>
    <col min="8984" max="8984" width="26.26953125" style="3" customWidth="1"/>
    <col min="8985" max="8985" width="10.7265625" style="3" customWidth="1"/>
    <col min="8986" max="8986" width="15.7265625" style="3" customWidth="1"/>
    <col min="8987" max="8987" width="10.7265625" style="3" customWidth="1"/>
    <col min="8988" max="8988" width="16.54296875" style="3" customWidth="1"/>
    <col min="8989" max="8989" width="10.7265625" style="3" customWidth="1"/>
    <col min="8990" max="8990" width="13.453125" style="3" customWidth="1"/>
    <col min="8991" max="8991" width="10.7265625" style="3" customWidth="1"/>
    <col min="8992" max="9211" width="9.1796875" style="3" customWidth="1"/>
    <col min="9212" max="9212" width="5.7265625" style="3" customWidth="1"/>
    <col min="9213" max="9214" width="21.7265625" style="3" customWidth="1"/>
    <col min="9215" max="9215" width="7.81640625" style="3"/>
    <col min="9216" max="9216" width="8.54296875" style="3" customWidth="1"/>
    <col min="9217" max="9217" width="7.81640625" style="3"/>
    <col min="9218" max="9218" width="5.7265625" style="3" customWidth="1"/>
    <col min="9219" max="9220" width="21.7265625" style="3" customWidth="1"/>
    <col min="9221" max="9221" width="14.1796875" style="3" customWidth="1"/>
    <col min="9222" max="9237" width="10.7265625" style="3" customWidth="1"/>
    <col min="9238" max="9238" width="18.26953125" style="3" customWidth="1"/>
    <col min="9239" max="9239" width="10.7265625" style="3" customWidth="1"/>
    <col min="9240" max="9240" width="26.26953125" style="3" customWidth="1"/>
    <col min="9241" max="9241" width="10.7265625" style="3" customWidth="1"/>
    <col min="9242" max="9242" width="15.7265625" style="3" customWidth="1"/>
    <col min="9243" max="9243" width="10.7265625" style="3" customWidth="1"/>
    <col min="9244" max="9244" width="16.54296875" style="3" customWidth="1"/>
    <col min="9245" max="9245" width="10.7265625" style="3" customWidth="1"/>
    <col min="9246" max="9246" width="13.453125" style="3" customWidth="1"/>
    <col min="9247" max="9247" width="10.7265625" style="3" customWidth="1"/>
    <col min="9248" max="9467" width="9.1796875" style="3" customWidth="1"/>
    <col min="9468" max="9468" width="5.7265625" style="3" customWidth="1"/>
    <col min="9469" max="9470" width="21.7265625" style="3" customWidth="1"/>
    <col min="9471" max="9471" width="7.81640625" style="3"/>
    <col min="9472" max="9472" width="8.54296875" style="3" customWidth="1"/>
    <col min="9473" max="9473" width="7.81640625" style="3"/>
    <col min="9474" max="9474" width="5.7265625" style="3" customWidth="1"/>
    <col min="9475" max="9476" width="21.7265625" style="3" customWidth="1"/>
    <col min="9477" max="9477" width="14.1796875" style="3" customWidth="1"/>
    <col min="9478" max="9493" width="10.7265625" style="3" customWidth="1"/>
    <col min="9494" max="9494" width="18.26953125" style="3" customWidth="1"/>
    <col min="9495" max="9495" width="10.7265625" style="3" customWidth="1"/>
    <col min="9496" max="9496" width="26.26953125" style="3" customWidth="1"/>
    <col min="9497" max="9497" width="10.7265625" style="3" customWidth="1"/>
    <col min="9498" max="9498" width="15.7265625" style="3" customWidth="1"/>
    <col min="9499" max="9499" width="10.7265625" style="3" customWidth="1"/>
    <col min="9500" max="9500" width="16.54296875" style="3" customWidth="1"/>
    <col min="9501" max="9501" width="10.7265625" style="3" customWidth="1"/>
    <col min="9502" max="9502" width="13.453125" style="3" customWidth="1"/>
    <col min="9503" max="9503" width="10.7265625" style="3" customWidth="1"/>
    <col min="9504" max="9723" width="9.1796875" style="3" customWidth="1"/>
    <col min="9724" max="9724" width="5.7265625" style="3" customWidth="1"/>
    <col min="9725" max="9726" width="21.7265625" style="3" customWidth="1"/>
    <col min="9727" max="9727" width="7.81640625" style="3"/>
    <col min="9728" max="9728" width="8.54296875" style="3" customWidth="1"/>
    <col min="9729" max="9729" width="7.81640625" style="3"/>
    <col min="9730" max="9730" width="5.7265625" style="3" customWidth="1"/>
    <col min="9731" max="9732" width="21.7265625" style="3" customWidth="1"/>
    <col min="9733" max="9733" width="14.1796875" style="3" customWidth="1"/>
    <col min="9734" max="9749" width="10.7265625" style="3" customWidth="1"/>
    <col min="9750" max="9750" width="18.26953125" style="3" customWidth="1"/>
    <col min="9751" max="9751" width="10.7265625" style="3" customWidth="1"/>
    <col min="9752" max="9752" width="26.26953125" style="3" customWidth="1"/>
    <col min="9753" max="9753" width="10.7265625" style="3" customWidth="1"/>
    <col min="9754" max="9754" width="15.7265625" style="3" customWidth="1"/>
    <col min="9755" max="9755" width="10.7265625" style="3" customWidth="1"/>
    <col min="9756" max="9756" width="16.54296875" style="3" customWidth="1"/>
    <col min="9757" max="9757" width="10.7265625" style="3" customWidth="1"/>
    <col min="9758" max="9758" width="13.453125" style="3" customWidth="1"/>
    <col min="9759" max="9759" width="10.7265625" style="3" customWidth="1"/>
    <col min="9760" max="9979" width="9.1796875" style="3" customWidth="1"/>
    <col min="9980" max="9980" width="5.7265625" style="3" customWidth="1"/>
    <col min="9981" max="9982" width="21.7265625" style="3" customWidth="1"/>
    <col min="9983" max="9983" width="7.81640625" style="3"/>
    <col min="9984" max="9984" width="8.54296875" style="3" customWidth="1"/>
    <col min="9985" max="9985" width="7.81640625" style="3"/>
    <col min="9986" max="9986" width="5.7265625" style="3" customWidth="1"/>
    <col min="9987" max="9988" width="21.7265625" style="3" customWidth="1"/>
    <col min="9989" max="9989" width="14.1796875" style="3" customWidth="1"/>
    <col min="9990" max="10005" width="10.7265625" style="3" customWidth="1"/>
    <col min="10006" max="10006" width="18.26953125" style="3" customWidth="1"/>
    <col min="10007" max="10007" width="10.7265625" style="3" customWidth="1"/>
    <col min="10008" max="10008" width="26.26953125" style="3" customWidth="1"/>
    <col min="10009" max="10009" width="10.7265625" style="3" customWidth="1"/>
    <col min="10010" max="10010" width="15.7265625" style="3" customWidth="1"/>
    <col min="10011" max="10011" width="10.7265625" style="3" customWidth="1"/>
    <col min="10012" max="10012" width="16.54296875" style="3" customWidth="1"/>
    <col min="10013" max="10013" width="10.7265625" style="3" customWidth="1"/>
    <col min="10014" max="10014" width="13.453125" style="3" customWidth="1"/>
    <col min="10015" max="10015" width="10.7265625" style="3" customWidth="1"/>
    <col min="10016" max="10235" width="9.1796875" style="3" customWidth="1"/>
    <col min="10236" max="10236" width="5.7265625" style="3" customWidth="1"/>
    <col min="10237" max="10238" width="21.7265625" style="3" customWidth="1"/>
    <col min="10239" max="10239" width="7.81640625" style="3"/>
    <col min="10240" max="10240" width="8.54296875" style="3" customWidth="1"/>
    <col min="10241" max="10241" width="7.81640625" style="3"/>
    <col min="10242" max="10242" width="5.7265625" style="3" customWidth="1"/>
    <col min="10243" max="10244" width="21.7265625" style="3" customWidth="1"/>
    <col min="10245" max="10245" width="14.1796875" style="3" customWidth="1"/>
    <col min="10246" max="10261" width="10.7265625" style="3" customWidth="1"/>
    <col min="10262" max="10262" width="18.26953125" style="3" customWidth="1"/>
    <col min="10263" max="10263" width="10.7265625" style="3" customWidth="1"/>
    <col min="10264" max="10264" width="26.26953125" style="3" customWidth="1"/>
    <col min="10265" max="10265" width="10.7265625" style="3" customWidth="1"/>
    <col min="10266" max="10266" width="15.7265625" style="3" customWidth="1"/>
    <col min="10267" max="10267" width="10.7265625" style="3" customWidth="1"/>
    <col min="10268" max="10268" width="16.54296875" style="3" customWidth="1"/>
    <col min="10269" max="10269" width="10.7265625" style="3" customWidth="1"/>
    <col min="10270" max="10270" width="13.453125" style="3" customWidth="1"/>
    <col min="10271" max="10271" width="10.7265625" style="3" customWidth="1"/>
    <col min="10272" max="10491" width="9.1796875" style="3" customWidth="1"/>
    <col min="10492" max="10492" width="5.7265625" style="3" customWidth="1"/>
    <col min="10493" max="10494" width="21.7265625" style="3" customWidth="1"/>
    <col min="10495" max="10495" width="7.81640625" style="3"/>
    <col min="10496" max="10496" width="8.54296875" style="3" customWidth="1"/>
    <col min="10497" max="10497" width="7.81640625" style="3"/>
    <col min="10498" max="10498" width="5.7265625" style="3" customWidth="1"/>
    <col min="10499" max="10500" width="21.7265625" style="3" customWidth="1"/>
    <col min="10501" max="10501" width="14.1796875" style="3" customWidth="1"/>
    <col min="10502" max="10517" width="10.7265625" style="3" customWidth="1"/>
    <col min="10518" max="10518" width="18.26953125" style="3" customWidth="1"/>
    <col min="10519" max="10519" width="10.7265625" style="3" customWidth="1"/>
    <col min="10520" max="10520" width="26.26953125" style="3" customWidth="1"/>
    <col min="10521" max="10521" width="10.7265625" style="3" customWidth="1"/>
    <col min="10522" max="10522" width="15.7265625" style="3" customWidth="1"/>
    <col min="10523" max="10523" width="10.7265625" style="3" customWidth="1"/>
    <col min="10524" max="10524" width="16.54296875" style="3" customWidth="1"/>
    <col min="10525" max="10525" width="10.7265625" style="3" customWidth="1"/>
    <col min="10526" max="10526" width="13.453125" style="3" customWidth="1"/>
    <col min="10527" max="10527" width="10.7265625" style="3" customWidth="1"/>
    <col min="10528" max="10747" width="9.1796875" style="3" customWidth="1"/>
    <col min="10748" max="10748" width="5.7265625" style="3" customWidth="1"/>
    <col min="10749" max="10750" width="21.7265625" style="3" customWidth="1"/>
    <col min="10751" max="10751" width="7.81640625" style="3"/>
    <col min="10752" max="10752" width="8.54296875" style="3" customWidth="1"/>
    <col min="10753" max="10753" width="7.81640625" style="3"/>
    <col min="10754" max="10754" width="5.7265625" style="3" customWidth="1"/>
    <col min="10755" max="10756" width="21.7265625" style="3" customWidth="1"/>
    <col min="10757" max="10757" width="14.1796875" style="3" customWidth="1"/>
    <col min="10758" max="10773" width="10.7265625" style="3" customWidth="1"/>
    <col min="10774" max="10774" width="18.26953125" style="3" customWidth="1"/>
    <col min="10775" max="10775" width="10.7265625" style="3" customWidth="1"/>
    <col min="10776" max="10776" width="26.26953125" style="3" customWidth="1"/>
    <col min="10777" max="10777" width="10.7265625" style="3" customWidth="1"/>
    <col min="10778" max="10778" width="15.7265625" style="3" customWidth="1"/>
    <col min="10779" max="10779" width="10.7265625" style="3" customWidth="1"/>
    <col min="10780" max="10780" width="16.54296875" style="3" customWidth="1"/>
    <col min="10781" max="10781" width="10.7265625" style="3" customWidth="1"/>
    <col min="10782" max="10782" width="13.453125" style="3" customWidth="1"/>
    <col min="10783" max="10783" width="10.7265625" style="3" customWidth="1"/>
    <col min="10784" max="11003" width="9.1796875" style="3" customWidth="1"/>
    <col min="11004" max="11004" width="5.7265625" style="3" customWidth="1"/>
    <col min="11005" max="11006" width="21.7265625" style="3" customWidth="1"/>
    <col min="11007" max="11007" width="7.81640625" style="3"/>
    <col min="11008" max="11008" width="8.54296875" style="3" customWidth="1"/>
    <col min="11009" max="11009" width="7.81640625" style="3"/>
    <col min="11010" max="11010" width="5.7265625" style="3" customWidth="1"/>
    <col min="11011" max="11012" width="21.7265625" style="3" customWidth="1"/>
    <col min="11013" max="11013" width="14.1796875" style="3" customWidth="1"/>
    <col min="11014" max="11029" width="10.7265625" style="3" customWidth="1"/>
    <col min="11030" max="11030" width="18.26953125" style="3" customWidth="1"/>
    <col min="11031" max="11031" width="10.7265625" style="3" customWidth="1"/>
    <col min="11032" max="11032" width="26.26953125" style="3" customWidth="1"/>
    <col min="11033" max="11033" width="10.7265625" style="3" customWidth="1"/>
    <col min="11034" max="11034" width="15.7265625" style="3" customWidth="1"/>
    <col min="11035" max="11035" width="10.7265625" style="3" customWidth="1"/>
    <col min="11036" max="11036" width="16.54296875" style="3" customWidth="1"/>
    <col min="11037" max="11037" width="10.7265625" style="3" customWidth="1"/>
    <col min="11038" max="11038" width="13.453125" style="3" customWidth="1"/>
    <col min="11039" max="11039" width="10.7265625" style="3" customWidth="1"/>
    <col min="11040" max="11259" width="9.1796875" style="3" customWidth="1"/>
    <col min="11260" max="11260" width="5.7265625" style="3" customWidth="1"/>
    <col min="11261" max="11262" width="21.7265625" style="3" customWidth="1"/>
    <col min="11263" max="11263" width="7.81640625" style="3"/>
    <col min="11264" max="11264" width="8.54296875" style="3" customWidth="1"/>
    <col min="11265" max="11265" width="7.81640625" style="3"/>
    <col min="11266" max="11266" width="5.7265625" style="3" customWidth="1"/>
    <col min="11267" max="11268" width="21.7265625" style="3" customWidth="1"/>
    <col min="11269" max="11269" width="14.1796875" style="3" customWidth="1"/>
    <col min="11270" max="11285" width="10.7265625" style="3" customWidth="1"/>
    <col min="11286" max="11286" width="18.26953125" style="3" customWidth="1"/>
    <col min="11287" max="11287" width="10.7265625" style="3" customWidth="1"/>
    <col min="11288" max="11288" width="26.26953125" style="3" customWidth="1"/>
    <col min="11289" max="11289" width="10.7265625" style="3" customWidth="1"/>
    <col min="11290" max="11290" width="15.7265625" style="3" customWidth="1"/>
    <col min="11291" max="11291" width="10.7265625" style="3" customWidth="1"/>
    <col min="11292" max="11292" width="16.54296875" style="3" customWidth="1"/>
    <col min="11293" max="11293" width="10.7265625" style="3" customWidth="1"/>
    <col min="11294" max="11294" width="13.453125" style="3" customWidth="1"/>
    <col min="11295" max="11295" width="10.7265625" style="3" customWidth="1"/>
    <col min="11296" max="11515" width="9.1796875" style="3" customWidth="1"/>
    <col min="11516" max="11516" width="5.7265625" style="3" customWidth="1"/>
    <col min="11517" max="11518" width="21.7265625" style="3" customWidth="1"/>
    <col min="11519" max="11519" width="7.81640625" style="3"/>
    <col min="11520" max="11520" width="8.54296875" style="3" customWidth="1"/>
    <col min="11521" max="11521" width="7.81640625" style="3"/>
    <col min="11522" max="11522" width="5.7265625" style="3" customWidth="1"/>
    <col min="11523" max="11524" width="21.7265625" style="3" customWidth="1"/>
    <col min="11525" max="11525" width="14.1796875" style="3" customWidth="1"/>
    <col min="11526" max="11541" width="10.7265625" style="3" customWidth="1"/>
    <col min="11542" max="11542" width="18.26953125" style="3" customWidth="1"/>
    <col min="11543" max="11543" width="10.7265625" style="3" customWidth="1"/>
    <col min="11544" max="11544" width="26.26953125" style="3" customWidth="1"/>
    <col min="11545" max="11545" width="10.7265625" style="3" customWidth="1"/>
    <col min="11546" max="11546" width="15.7265625" style="3" customWidth="1"/>
    <col min="11547" max="11547" width="10.7265625" style="3" customWidth="1"/>
    <col min="11548" max="11548" width="16.54296875" style="3" customWidth="1"/>
    <col min="11549" max="11549" width="10.7265625" style="3" customWidth="1"/>
    <col min="11550" max="11550" width="13.453125" style="3" customWidth="1"/>
    <col min="11551" max="11551" width="10.7265625" style="3" customWidth="1"/>
    <col min="11552" max="11771" width="9.1796875" style="3" customWidth="1"/>
    <col min="11772" max="11772" width="5.7265625" style="3" customWidth="1"/>
    <col min="11773" max="11774" width="21.7265625" style="3" customWidth="1"/>
    <col min="11775" max="11775" width="7.81640625" style="3"/>
    <col min="11776" max="11776" width="8.54296875" style="3" customWidth="1"/>
    <col min="11777" max="11777" width="7.81640625" style="3"/>
    <col min="11778" max="11778" width="5.7265625" style="3" customWidth="1"/>
    <col min="11779" max="11780" width="21.7265625" style="3" customWidth="1"/>
    <col min="11781" max="11781" width="14.1796875" style="3" customWidth="1"/>
    <col min="11782" max="11797" width="10.7265625" style="3" customWidth="1"/>
    <col min="11798" max="11798" width="18.26953125" style="3" customWidth="1"/>
    <col min="11799" max="11799" width="10.7265625" style="3" customWidth="1"/>
    <col min="11800" max="11800" width="26.26953125" style="3" customWidth="1"/>
    <col min="11801" max="11801" width="10.7265625" style="3" customWidth="1"/>
    <col min="11802" max="11802" width="15.7265625" style="3" customWidth="1"/>
    <col min="11803" max="11803" width="10.7265625" style="3" customWidth="1"/>
    <col min="11804" max="11804" width="16.54296875" style="3" customWidth="1"/>
    <col min="11805" max="11805" width="10.7265625" style="3" customWidth="1"/>
    <col min="11806" max="11806" width="13.453125" style="3" customWidth="1"/>
    <col min="11807" max="11807" width="10.7265625" style="3" customWidth="1"/>
    <col min="11808" max="12027" width="9.1796875" style="3" customWidth="1"/>
    <col min="12028" max="12028" width="5.7265625" style="3" customWidth="1"/>
    <col min="12029" max="12030" width="21.7265625" style="3" customWidth="1"/>
    <col min="12031" max="12031" width="7.81640625" style="3"/>
    <col min="12032" max="12032" width="8.54296875" style="3" customWidth="1"/>
    <col min="12033" max="12033" width="7.81640625" style="3"/>
    <col min="12034" max="12034" width="5.7265625" style="3" customWidth="1"/>
    <col min="12035" max="12036" width="21.7265625" style="3" customWidth="1"/>
    <col min="12037" max="12037" width="14.1796875" style="3" customWidth="1"/>
    <col min="12038" max="12053" width="10.7265625" style="3" customWidth="1"/>
    <col min="12054" max="12054" width="18.26953125" style="3" customWidth="1"/>
    <col min="12055" max="12055" width="10.7265625" style="3" customWidth="1"/>
    <col min="12056" max="12056" width="26.26953125" style="3" customWidth="1"/>
    <col min="12057" max="12057" width="10.7265625" style="3" customWidth="1"/>
    <col min="12058" max="12058" width="15.7265625" style="3" customWidth="1"/>
    <col min="12059" max="12059" width="10.7265625" style="3" customWidth="1"/>
    <col min="12060" max="12060" width="16.54296875" style="3" customWidth="1"/>
    <col min="12061" max="12061" width="10.7265625" style="3" customWidth="1"/>
    <col min="12062" max="12062" width="13.453125" style="3" customWidth="1"/>
    <col min="12063" max="12063" width="10.7265625" style="3" customWidth="1"/>
    <col min="12064" max="12283" width="9.1796875" style="3" customWidth="1"/>
    <col min="12284" max="12284" width="5.7265625" style="3" customWidth="1"/>
    <col min="12285" max="12286" width="21.7265625" style="3" customWidth="1"/>
    <col min="12287" max="12287" width="7.81640625" style="3"/>
    <col min="12288" max="12288" width="8.54296875" style="3" customWidth="1"/>
    <col min="12289" max="12289" width="7.81640625" style="3"/>
    <col min="12290" max="12290" width="5.7265625" style="3" customWidth="1"/>
    <col min="12291" max="12292" width="21.7265625" style="3" customWidth="1"/>
    <col min="12293" max="12293" width="14.1796875" style="3" customWidth="1"/>
    <col min="12294" max="12309" width="10.7265625" style="3" customWidth="1"/>
    <col min="12310" max="12310" width="18.26953125" style="3" customWidth="1"/>
    <col min="12311" max="12311" width="10.7265625" style="3" customWidth="1"/>
    <col min="12312" max="12312" width="26.26953125" style="3" customWidth="1"/>
    <col min="12313" max="12313" width="10.7265625" style="3" customWidth="1"/>
    <col min="12314" max="12314" width="15.7265625" style="3" customWidth="1"/>
    <col min="12315" max="12315" width="10.7265625" style="3" customWidth="1"/>
    <col min="12316" max="12316" width="16.54296875" style="3" customWidth="1"/>
    <col min="12317" max="12317" width="10.7265625" style="3" customWidth="1"/>
    <col min="12318" max="12318" width="13.453125" style="3" customWidth="1"/>
    <col min="12319" max="12319" width="10.7265625" style="3" customWidth="1"/>
    <col min="12320" max="12539" width="9.1796875" style="3" customWidth="1"/>
    <col min="12540" max="12540" width="5.7265625" style="3" customWidth="1"/>
    <col min="12541" max="12542" width="21.7265625" style="3" customWidth="1"/>
    <col min="12543" max="12543" width="7.81640625" style="3"/>
    <col min="12544" max="12544" width="8.54296875" style="3" customWidth="1"/>
    <col min="12545" max="12545" width="7.81640625" style="3"/>
    <col min="12546" max="12546" width="5.7265625" style="3" customWidth="1"/>
    <col min="12547" max="12548" width="21.7265625" style="3" customWidth="1"/>
    <col min="12549" max="12549" width="14.1796875" style="3" customWidth="1"/>
    <col min="12550" max="12565" width="10.7265625" style="3" customWidth="1"/>
    <col min="12566" max="12566" width="18.26953125" style="3" customWidth="1"/>
    <col min="12567" max="12567" width="10.7265625" style="3" customWidth="1"/>
    <col min="12568" max="12568" width="26.26953125" style="3" customWidth="1"/>
    <col min="12569" max="12569" width="10.7265625" style="3" customWidth="1"/>
    <col min="12570" max="12570" width="15.7265625" style="3" customWidth="1"/>
    <col min="12571" max="12571" width="10.7265625" style="3" customWidth="1"/>
    <col min="12572" max="12572" width="16.54296875" style="3" customWidth="1"/>
    <col min="12573" max="12573" width="10.7265625" style="3" customWidth="1"/>
    <col min="12574" max="12574" width="13.453125" style="3" customWidth="1"/>
    <col min="12575" max="12575" width="10.7265625" style="3" customWidth="1"/>
    <col min="12576" max="12795" width="9.1796875" style="3" customWidth="1"/>
    <col min="12796" max="12796" width="5.7265625" style="3" customWidth="1"/>
    <col min="12797" max="12798" width="21.7265625" style="3" customWidth="1"/>
    <col min="12799" max="12799" width="7.81640625" style="3"/>
    <col min="12800" max="12800" width="8.54296875" style="3" customWidth="1"/>
    <col min="12801" max="12801" width="7.81640625" style="3"/>
    <col min="12802" max="12802" width="5.7265625" style="3" customWidth="1"/>
    <col min="12803" max="12804" width="21.7265625" style="3" customWidth="1"/>
    <col min="12805" max="12805" width="14.1796875" style="3" customWidth="1"/>
    <col min="12806" max="12821" width="10.7265625" style="3" customWidth="1"/>
    <col min="12822" max="12822" width="18.26953125" style="3" customWidth="1"/>
    <col min="12823" max="12823" width="10.7265625" style="3" customWidth="1"/>
    <col min="12824" max="12824" width="26.26953125" style="3" customWidth="1"/>
    <col min="12825" max="12825" width="10.7265625" style="3" customWidth="1"/>
    <col min="12826" max="12826" width="15.7265625" style="3" customWidth="1"/>
    <col min="12827" max="12827" width="10.7265625" style="3" customWidth="1"/>
    <col min="12828" max="12828" width="16.54296875" style="3" customWidth="1"/>
    <col min="12829" max="12829" width="10.7265625" style="3" customWidth="1"/>
    <col min="12830" max="12830" width="13.453125" style="3" customWidth="1"/>
    <col min="12831" max="12831" width="10.7265625" style="3" customWidth="1"/>
    <col min="12832" max="13051" width="9.1796875" style="3" customWidth="1"/>
    <col min="13052" max="13052" width="5.7265625" style="3" customWidth="1"/>
    <col min="13053" max="13054" width="21.7265625" style="3" customWidth="1"/>
    <col min="13055" max="13055" width="7.81640625" style="3"/>
    <col min="13056" max="13056" width="8.54296875" style="3" customWidth="1"/>
    <col min="13057" max="13057" width="7.81640625" style="3"/>
    <col min="13058" max="13058" width="5.7265625" style="3" customWidth="1"/>
    <col min="13059" max="13060" width="21.7265625" style="3" customWidth="1"/>
    <col min="13061" max="13061" width="14.1796875" style="3" customWidth="1"/>
    <col min="13062" max="13077" width="10.7265625" style="3" customWidth="1"/>
    <col min="13078" max="13078" width="18.26953125" style="3" customWidth="1"/>
    <col min="13079" max="13079" width="10.7265625" style="3" customWidth="1"/>
    <col min="13080" max="13080" width="26.26953125" style="3" customWidth="1"/>
    <col min="13081" max="13081" width="10.7265625" style="3" customWidth="1"/>
    <col min="13082" max="13082" width="15.7265625" style="3" customWidth="1"/>
    <col min="13083" max="13083" width="10.7265625" style="3" customWidth="1"/>
    <col min="13084" max="13084" width="16.54296875" style="3" customWidth="1"/>
    <col min="13085" max="13085" width="10.7265625" style="3" customWidth="1"/>
    <col min="13086" max="13086" width="13.453125" style="3" customWidth="1"/>
    <col min="13087" max="13087" width="10.7265625" style="3" customWidth="1"/>
    <col min="13088" max="13307" width="9.1796875" style="3" customWidth="1"/>
    <col min="13308" max="13308" width="5.7265625" style="3" customWidth="1"/>
    <col min="13309" max="13310" width="21.7265625" style="3" customWidth="1"/>
    <col min="13311" max="13311" width="7.81640625" style="3"/>
    <col min="13312" max="13312" width="8.54296875" style="3" customWidth="1"/>
    <col min="13313" max="13313" width="7.81640625" style="3"/>
    <col min="13314" max="13314" width="5.7265625" style="3" customWidth="1"/>
    <col min="13315" max="13316" width="21.7265625" style="3" customWidth="1"/>
    <col min="13317" max="13317" width="14.1796875" style="3" customWidth="1"/>
    <col min="13318" max="13333" width="10.7265625" style="3" customWidth="1"/>
    <col min="13334" max="13334" width="18.26953125" style="3" customWidth="1"/>
    <col min="13335" max="13335" width="10.7265625" style="3" customWidth="1"/>
    <col min="13336" max="13336" width="26.26953125" style="3" customWidth="1"/>
    <col min="13337" max="13337" width="10.7265625" style="3" customWidth="1"/>
    <col min="13338" max="13338" width="15.7265625" style="3" customWidth="1"/>
    <col min="13339" max="13339" width="10.7265625" style="3" customWidth="1"/>
    <col min="13340" max="13340" width="16.54296875" style="3" customWidth="1"/>
    <col min="13341" max="13341" width="10.7265625" style="3" customWidth="1"/>
    <col min="13342" max="13342" width="13.453125" style="3" customWidth="1"/>
    <col min="13343" max="13343" width="10.7265625" style="3" customWidth="1"/>
    <col min="13344" max="13563" width="9.1796875" style="3" customWidth="1"/>
    <col min="13564" max="13564" width="5.7265625" style="3" customWidth="1"/>
    <col min="13565" max="13566" width="21.7265625" style="3" customWidth="1"/>
    <col min="13567" max="13567" width="7.81640625" style="3"/>
    <col min="13568" max="13568" width="8.54296875" style="3" customWidth="1"/>
    <col min="13569" max="13569" width="7.81640625" style="3"/>
    <col min="13570" max="13570" width="5.7265625" style="3" customWidth="1"/>
    <col min="13571" max="13572" width="21.7265625" style="3" customWidth="1"/>
    <col min="13573" max="13573" width="14.1796875" style="3" customWidth="1"/>
    <col min="13574" max="13589" width="10.7265625" style="3" customWidth="1"/>
    <col min="13590" max="13590" width="18.26953125" style="3" customWidth="1"/>
    <col min="13591" max="13591" width="10.7265625" style="3" customWidth="1"/>
    <col min="13592" max="13592" width="26.26953125" style="3" customWidth="1"/>
    <col min="13593" max="13593" width="10.7265625" style="3" customWidth="1"/>
    <col min="13594" max="13594" width="15.7265625" style="3" customWidth="1"/>
    <col min="13595" max="13595" width="10.7265625" style="3" customWidth="1"/>
    <col min="13596" max="13596" width="16.54296875" style="3" customWidth="1"/>
    <col min="13597" max="13597" width="10.7265625" style="3" customWidth="1"/>
    <col min="13598" max="13598" width="13.453125" style="3" customWidth="1"/>
    <col min="13599" max="13599" width="10.7265625" style="3" customWidth="1"/>
    <col min="13600" max="13819" width="9.1796875" style="3" customWidth="1"/>
    <col min="13820" max="13820" width="5.7265625" style="3" customWidth="1"/>
    <col min="13821" max="13822" width="21.7265625" style="3" customWidth="1"/>
    <col min="13823" max="13823" width="7.81640625" style="3"/>
    <col min="13824" max="13824" width="8.54296875" style="3" customWidth="1"/>
    <col min="13825" max="13825" width="7.81640625" style="3"/>
    <col min="13826" max="13826" width="5.7265625" style="3" customWidth="1"/>
    <col min="13827" max="13828" width="21.7265625" style="3" customWidth="1"/>
    <col min="13829" max="13829" width="14.1796875" style="3" customWidth="1"/>
    <col min="13830" max="13845" width="10.7265625" style="3" customWidth="1"/>
    <col min="13846" max="13846" width="18.26953125" style="3" customWidth="1"/>
    <col min="13847" max="13847" width="10.7265625" style="3" customWidth="1"/>
    <col min="13848" max="13848" width="26.26953125" style="3" customWidth="1"/>
    <col min="13849" max="13849" width="10.7265625" style="3" customWidth="1"/>
    <col min="13850" max="13850" width="15.7265625" style="3" customWidth="1"/>
    <col min="13851" max="13851" width="10.7265625" style="3" customWidth="1"/>
    <col min="13852" max="13852" width="16.54296875" style="3" customWidth="1"/>
    <col min="13853" max="13853" width="10.7265625" style="3" customWidth="1"/>
    <col min="13854" max="13854" width="13.453125" style="3" customWidth="1"/>
    <col min="13855" max="13855" width="10.7265625" style="3" customWidth="1"/>
    <col min="13856" max="14075" width="9.1796875" style="3" customWidth="1"/>
    <col min="14076" max="14076" width="5.7265625" style="3" customWidth="1"/>
    <col min="14077" max="14078" width="21.7265625" style="3" customWidth="1"/>
    <col min="14079" max="14079" width="7.81640625" style="3"/>
    <col min="14080" max="14080" width="8.54296875" style="3" customWidth="1"/>
    <col min="14081" max="14081" width="7.81640625" style="3"/>
    <col min="14082" max="14082" width="5.7265625" style="3" customWidth="1"/>
    <col min="14083" max="14084" width="21.7265625" style="3" customWidth="1"/>
    <col min="14085" max="14085" width="14.1796875" style="3" customWidth="1"/>
    <col min="14086" max="14101" width="10.7265625" style="3" customWidth="1"/>
    <col min="14102" max="14102" width="18.26953125" style="3" customWidth="1"/>
    <col min="14103" max="14103" width="10.7265625" style="3" customWidth="1"/>
    <col min="14104" max="14104" width="26.26953125" style="3" customWidth="1"/>
    <col min="14105" max="14105" width="10.7265625" style="3" customWidth="1"/>
    <col min="14106" max="14106" width="15.7265625" style="3" customWidth="1"/>
    <col min="14107" max="14107" width="10.7265625" style="3" customWidth="1"/>
    <col min="14108" max="14108" width="16.54296875" style="3" customWidth="1"/>
    <col min="14109" max="14109" width="10.7265625" style="3" customWidth="1"/>
    <col min="14110" max="14110" width="13.453125" style="3" customWidth="1"/>
    <col min="14111" max="14111" width="10.7265625" style="3" customWidth="1"/>
    <col min="14112" max="14331" width="9.1796875" style="3" customWidth="1"/>
    <col min="14332" max="14332" width="5.7265625" style="3" customWidth="1"/>
    <col min="14333" max="14334" width="21.7265625" style="3" customWidth="1"/>
    <col min="14335" max="14335" width="7.81640625" style="3"/>
    <col min="14336" max="14336" width="8.54296875" style="3" customWidth="1"/>
    <col min="14337" max="14337" width="7.81640625" style="3"/>
    <col min="14338" max="14338" width="5.7265625" style="3" customWidth="1"/>
    <col min="14339" max="14340" width="21.7265625" style="3" customWidth="1"/>
    <col min="14341" max="14341" width="14.1796875" style="3" customWidth="1"/>
    <col min="14342" max="14357" width="10.7265625" style="3" customWidth="1"/>
    <col min="14358" max="14358" width="18.26953125" style="3" customWidth="1"/>
    <col min="14359" max="14359" width="10.7265625" style="3" customWidth="1"/>
    <col min="14360" max="14360" width="26.26953125" style="3" customWidth="1"/>
    <col min="14361" max="14361" width="10.7265625" style="3" customWidth="1"/>
    <col min="14362" max="14362" width="15.7265625" style="3" customWidth="1"/>
    <col min="14363" max="14363" width="10.7265625" style="3" customWidth="1"/>
    <col min="14364" max="14364" width="16.54296875" style="3" customWidth="1"/>
    <col min="14365" max="14365" width="10.7265625" style="3" customWidth="1"/>
    <col min="14366" max="14366" width="13.453125" style="3" customWidth="1"/>
    <col min="14367" max="14367" width="10.7265625" style="3" customWidth="1"/>
    <col min="14368" max="14587" width="9.1796875" style="3" customWidth="1"/>
    <col min="14588" max="14588" width="5.7265625" style="3" customWidth="1"/>
    <col min="14589" max="14590" width="21.7265625" style="3" customWidth="1"/>
    <col min="14591" max="14591" width="7.81640625" style="3"/>
    <col min="14592" max="14592" width="8.54296875" style="3" customWidth="1"/>
    <col min="14593" max="14593" width="7.81640625" style="3"/>
    <col min="14594" max="14594" width="5.7265625" style="3" customWidth="1"/>
    <col min="14595" max="14596" width="21.7265625" style="3" customWidth="1"/>
    <col min="14597" max="14597" width="14.1796875" style="3" customWidth="1"/>
    <col min="14598" max="14613" width="10.7265625" style="3" customWidth="1"/>
    <col min="14614" max="14614" width="18.26953125" style="3" customWidth="1"/>
    <col min="14615" max="14615" width="10.7265625" style="3" customWidth="1"/>
    <col min="14616" max="14616" width="26.26953125" style="3" customWidth="1"/>
    <col min="14617" max="14617" width="10.7265625" style="3" customWidth="1"/>
    <col min="14618" max="14618" width="15.7265625" style="3" customWidth="1"/>
    <col min="14619" max="14619" width="10.7265625" style="3" customWidth="1"/>
    <col min="14620" max="14620" width="16.54296875" style="3" customWidth="1"/>
    <col min="14621" max="14621" width="10.7265625" style="3" customWidth="1"/>
    <col min="14622" max="14622" width="13.453125" style="3" customWidth="1"/>
    <col min="14623" max="14623" width="10.7265625" style="3" customWidth="1"/>
    <col min="14624" max="14843" width="9.1796875" style="3" customWidth="1"/>
    <col min="14844" max="14844" width="5.7265625" style="3" customWidth="1"/>
    <col min="14845" max="14846" width="21.7265625" style="3" customWidth="1"/>
    <col min="14847" max="14847" width="7.81640625" style="3"/>
    <col min="14848" max="14848" width="8.54296875" style="3" customWidth="1"/>
    <col min="14849" max="14849" width="7.81640625" style="3"/>
    <col min="14850" max="14850" width="5.7265625" style="3" customWidth="1"/>
    <col min="14851" max="14852" width="21.7265625" style="3" customWidth="1"/>
    <col min="14853" max="14853" width="14.1796875" style="3" customWidth="1"/>
    <col min="14854" max="14869" width="10.7265625" style="3" customWidth="1"/>
    <col min="14870" max="14870" width="18.26953125" style="3" customWidth="1"/>
    <col min="14871" max="14871" width="10.7265625" style="3" customWidth="1"/>
    <col min="14872" max="14872" width="26.26953125" style="3" customWidth="1"/>
    <col min="14873" max="14873" width="10.7265625" style="3" customWidth="1"/>
    <col min="14874" max="14874" width="15.7265625" style="3" customWidth="1"/>
    <col min="14875" max="14875" width="10.7265625" style="3" customWidth="1"/>
    <col min="14876" max="14876" width="16.54296875" style="3" customWidth="1"/>
    <col min="14877" max="14877" width="10.7265625" style="3" customWidth="1"/>
    <col min="14878" max="14878" width="13.453125" style="3" customWidth="1"/>
    <col min="14879" max="14879" width="10.7265625" style="3" customWidth="1"/>
    <col min="14880" max="15099" width="9.1796875" style="3" customWidth="1"/>
    <col min="15100" max="15100" width="5.7265625" style="3" customWidth="1"/>
    <col min="15101" max="15102" width="21.7265625" style="3" customWidth="1"/>
    <col min="15103" max="15103" width="7.81640625" style="3"/>
    <col min="15104" max="15104" width="8.54296875" style="3" customWidth="1"/>
    <col min="15105" max="15105" width="7.81640625" style="3"/>
    <col min="15106" max="15106" width="5.7265625" style="3" customWidth="1"/>
    <col min="15107" max="15108" width="21.7265625" style="3" customWidth="1"/>
    <col min="15109" max="15109" width="14.1796875" style="3" customWidth="1"/>
    <col min="15110" max="15125" width="10.7265625" style="3" customWidth="1"/>
    <col min="15126" max="15126" width="18.26953125" style="3" customWidth="1"/>
    <col min="15127" max="15127" width="10.7265625" style="3" customWidth="1"/>
    <col min="15128" max="15128" width="26.26953125" style="3" customWidth="1"/>
    <col min="15129" max="15129" width="10.7265625" style="3" customWidth="1"/>
    <col min="15130" max="15130" width="15.7265625" style="3" customWidth="1"/>
    <col min="15131" max="15131" width="10.7265625" style="3" customWidth="1"/>
    <col min="15132" max="15132" width="16.54296875" style="3" customWidth="1"/>
    <col min="15133" max="15133" width="10.7265625" style="3" customWidth="1"/>
    <col min="15134" max="15134" width="13.453125" style="3" customWidth="1"/>
    <col min="15135" max="15135" width="10.7265625" style="3" customWidth="1"/>
    <col min="15136" max="15355" width="9.1796875" style="3" customWidth="1"/>
    <col min="15356" max="15356" width="5.7265625" style="3" customWidth="1"/>
    <col min="15357" max="15358" width="21.7265625" style="3" customWidth="1"/>
    <col min="15359" max="15359" width="7.81640625" style="3"/>
    <col min="15360" max="15360" width="8.54296875" style="3" customWidth="1"/>
    <col min="15361" max="15361" width="7.81640625" style="3"/>
    <col min="15362" max="15362" width="5.7265625" style="3" customWidth="1"/>
    <col min="15363" max="15364" width="21.7265625" style="3" customWidth="1"/>
    <col min="15365" max="15365" width="14.1796875" style="3" customWidth="1"/>
    <col min="15366" max="15381" width="10.7265625" style="3" customWidth="1"/>
    <col min="15382" max="15382" width="18.26953125" style="3" customWidth="1"/>
    <col min="15383" max="15383" width="10.7265625" style="3" customWidth="1"/>
    <col min="15384" max="15384" width="26.26953125" style="3" customWidth="1"/>
    <col min="15385" max="15385" width="10.7265625" style="3" customWidth="1"/>
    <col min="15386" max="15386" width="15.7265625" style="3" customWidth="1"/>
    <col min="15387" max="15387" width="10.7265625" style="3" customWidth="1"/>
    <col min="15388" max="15388" width="16.54296875" style="3" customWidth="1"/>
    <col min="15389" max="15389" width="10.7265625" style="3" customWidth="1"/>
    <col min="15390" max="15390" width="13.453125" style="3" customWidth="1"/>
    <col min="15391" max="15391" width="10.7265625" style="3" customWidth="1"/>
    <col min="15392" max="15611" width="9.1796875" style="3" customWidth="1"/>
    <col min="15612" max="15612" width="5.7265625" style="3" customWidth="1"/>
    <col min="15613" max="15614" width="21.7265625" style="3" customWidth="1"/>
    <col min="15615" max="15615" width="7.81640625" style="3"/>
    <col min="15616" max="15616" width="8.54296875" style="3" customWidth="1"/>
    <col min="15617" max="15617" width="7.81640625" style="3"/>
    <col min="15618" max="15618" width="5.7265625" style="3" customWidth="1"/>
    <col min="15619" max="15620" width="21.7265625" style="3" customWidth="1"/>
    <col min="15621" max="15621" width="14.1796875" style="3" customWidth="1"/>
    <col min="15622" max="15637" width="10.7265625" style="3" customWidth="1"/>
    <col min="15638" max="15638" width="18.26953125" style="3" customWidth="1"/>
    <col min="15639" max="15639" width="10.7265625" style="3" customWidth="1"/>
    <col min="15640" max="15640" width="26.26953125" style="3" customWidth="1"/>
    <col min="15641" max="15641" width="10.7265625" style="3" customWidth="1"/>
    <col min="15642" max="15642" width="15.7265625" style="3" customWidth="1"/>
    <col min="15643" max="15643" width="10.7265625" style="3" customWidth="1"/>
    <col min="15644" max="15644" width="16.54296875" style="3" customWidth="1"/>
    <col min="15645" max="15645" width="10.7265625" style="3" customWidth="1"/>
    <col min="15646" max="15646" width="13.453125" style="3" customWidth="1"/>
    <col min="15647" max="15647" width="10.7265625" style="3" customWidth="1"/>
    <col min="15648" max="15867" width="9.1796875" style="3" customWidth="1"/>
    <col min="15868" max="15868" width="5.7265625" style="3" customWidth="1"/>
    <col min="15869" max="15870" width="21.7265625" style="3" customWidth="1"/>
    <col min="15871" max="15871" width="7.81640625" style="3"/>
    <col min="15872" max="15872" width="8.54296875" style="3" customWidth="1"/>
    <col min="15873" max="15873" width="7.81640625" style="3"/>
    <col min="15874" max="15874" width="5.7265625" style="3" customWidth="1"/>
    <col min="15875" max="15876" width="21.7265625" style="3" customWidth="1"/>
    <col min="15877" max="15877" width="14.1796875" style="3" customWidth="1"/>
    <col min="15878" max="15893" width="10.7265625" style="3" customWidth="1"/>
    <col min="15894" max="15894" width="18.26953125" style="3" customWidth="1"/>
    <col min="15895" max="15895" width="10.7265625" style="3" customWidth="1"/>
    <col min="15896" max="15896" width="26.26953125" style="3" customWidth="1"/>
    <col min="15897" max="15897" width="10.7265625" style="3" customWidth="1"/>
    <col min="15898" max="15898" width="15.7265625" style="3" customWidth="1"/>
    <col min="15899" max="15899" width="10.7265625" style="3" customWidth="1"/>
    <col min="15900" max="15900" width="16.54296875" style="3" customWidth="1"/>
    <col min="15901" max="15901" width="10.7265625" style="3" customWidth="1"/>
    <col min="15902" max="15902" width="13.453125" style="3" customWidth="1"/>
    <col min="15903" max="15903" width="10.7265625" style="3" customWidth="1"/>
    <col min="15904" max="16123" width="9.1796875" style="3" customWidth="1"/>
    <col min="16124" max="16124" width="5.7265625" style="3" customWidth="1"/>
    <col min="16125" max="16126" width="21.7265625" style="3" customWidth="1"/>
    <col min="16127" max="16127" width="7.81640625" style="3"/>
    <col min="16128" max="16128" width="8.54296875" style="3" customWidth="1"/>
    <col min="16129" max="16129" width="7.81640625" style="3"/>
    <col min="16130" max="16130" width="5.7265625" style="3" customWidth="1"/>
    <col min="16131" max="16132" width="21.7265625" style="3" customWidth="1"/>
    <col min="16133" max="16133" width="14.1796875" style="3" customWidth="1"/>
    <col min="16134" max="16149" width="10.7265625" style="3" customWidth="1"/>
    <col min="16150" max="16150" width="18.26953125" style="3" customWidth="1"/>
    <col min="16151" max="16151" width="10.7265625" style="3" customWidth="1"/>
    <col min="16152" max="16152" width="26.26953125" style="3" customWidth="1"/>
    <col min="16153" max="16153" width="10.7265625" style="3" customWidth="1"/>
    <col min="16154" max="16154" width="15.7265625" style="3" customWidth="1"/>
    <col min="16155" max="16155" width="10.7265625" style="3" customWidth="1"/>
    <col min="16156" max="16156" width="16.54296875" style="3" customWidth="1"/>
    <col min="16157" max="16157" width="10.7265625" style="3" customWidth="1"/>
    <col min="16158" max="16158" width="13.453125" style="3" customWidth="1"/>
    <col min="16159" max="16159" width="10.7265625" style="3" customWidth="1"/>
    <col min="16160" max="16379" width="9.1796875" style="3" customWidth="1"/>
    <col min="16380" max="16380" width="5.7265625" style="3" customWidth="1"/>
    <col min="16381" max="16382" width="21.7265625" style="3" customWidth="1"/>
    <col min="16383" max="16383" width="7.81640625" style="3"/>
    <col min="16384" max="16384" width="8.54296875" style="3" customWidth="1"/>
  </cols>
  <sheetData>
    <row r="1" spans="1:31" s="2" customFormat="1" x14ac:dyDescent="0.35">
      <c r="A1" s="1" t="s">
        <v>59</v>
      </c>
    </row>
    <row r="2" spans="1:31" s="2" customFormat="1" x14ac:dyDescent="0.35"/>
    <row r="3" spans="1:31" s="2" customFormat="1" x14ac:dyDescent="0.35">
      <c r="A3" s="1615" t="s">
        <v>60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615"/>
      <c r="X3" s="1615"/>
      <c r="Y3" s="1615"/>
      <c r="Z3" s="1615"/>
      <c r="AA3" s="1615"/>
      <c r="AB3" s="1615"/>
      <c r="AC3" s="1615"/>
      <c r="AD3" s="1615"/>
      <c r="AE3" s="1615"/>
    </row>
    <row r="4" spans="1:31" s="2" customFormat="1" x14ac:dyDescent="0.35">
      <c r="J4" s="28"/>
      <c r="K4" s="7"/>
      <c r="P4" s="28" t="str">
        <f>'[5]1'!E5</f>
        <v>KABUPATEN/KOTA</v>
      </c>
      <c r="Q4" s="7" t="str">
        <f>'[5]1'!$F$5</f>
        <v>KEPULAUAN TALAUD</v>
      </c>
      <c r="W4" s="4"/>
    </row>
    <row r="5" spans="1:31" s="2" customFormat="1" x14ac:dyDescent="0.35">
      <c r="J5" s="28"/>
      <c r="K5" s="7"/>
      <c r="P5" s="28" t="str">
        <f>'[5]1'!E6</f>
        <v>TAHUN</v>
      </c>
      <c r="Q5" s="7">
        <v>2024</v>
      </c>
      <c r="W5" s="4"/>
    </row>
    <row r="6" spans="1:3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ht="18" customHeight="1" x14ac:dyDescent="0.35">
      <c r="A7" s="1726" t="s">
        <v>5</v>
      </c>
      <c r="B7" s="1603" t="s">
        <v>6</v>
      </c>
      <c r="C7" s="128"/>
      <c r="D7" s="1603" t="s">
        <v>61</v>
      </c>
      <c r="E7" s="1604" t="s">
        <v>62</v>
      </c>
      <c r="F7" s="1729" t="s">
        <v>63</v>
      </c>
      <c r="G7" s="1730"/>
      <c r="H7" s="1730"/>
      <c r="I7" s="1730"/>
      <c r="J7" s="1730"/>
      <c r="K7" s="1730"/>
      <c r="L7" s="1730"/>
      <c r="M7" s="1730"/>
      <c r="N7" s="1730"/>
      <c r="O7" s="1730"/>
      <c r="P7" s="1730"/>
      <c r="Q7" s="1730"/>
      <c r="R7" s="1730"/>
      <c r="S7" s="1730"/>
      <c r="T7" s="1730"/>
      <c r="U7" s="1730"/>
      <c r="V7" s="1730"/>
      <c r="W7" s="1731"/>
      <c r="X7" s="1604" t="s">
        <v>64</v>
      </c>
      <c r="Y7" s="1604" t="s">
        <v>65</v>
      </c>
      <c r="Z7" s="1604" t="s">
        <v>66</v>
      </c>
      <c r="AA7" s="1604" t="s">
        <v>65</v>
      </c>
      <c r="AB7" s="1604" t="s">
        <v>67</v>
      </c>
      <c r="AC7" s="1604" t="s">
        <v>65</v>
      </c>
      <c r="AD7" s="1604" t="s">
        <v>68</v>
      </c>
      <c r="AE7" s="1604" t="s">
        <v>65</v>
      </c>
    </row>
    <row r="8" spans="1:31" ht="18" customHeight="1" x14ac:dyDescent="0.35">
      <c r="A8" s="1727"/>
      <c r="B8" s="1596"/>
      <c r="C8" s="10" t="s">
        <v>1595</v>
      </c>
      <c r="D8" s="1596"/>
      <c r="E8" s="1601"/>
      <c r="F8" s="1598"/>
      <c r="G8" s="1599"/>
      <c r="H8" s="1599"/>
      <c r="I8" s="1599"/>
      <c r="J8" s="1599"/>
      <c r="K8" s="1599"/>
      <c r="L8" s="1599"/>
      <c r="M8" s="1599"/>
      <c r="N8" s="1599"/>
      <c r="O8" s="1599"/>
      <c r="P8" s="1599"/>
      <c r="Q8" s="1599"/>
      <c r="R8" s="1599"/>
      <c r="S8" s="1599"/>
      <c r="T8" s="1599"/>
      <c r="U8" s="1599"/>
      <c r="V8" s="1599"/>
      <c r="W8" s="1600"/>
      <c r="X8" s="1601"/>
      <c r="Y8" s="1601"/>
      <c r="Z8" s="1601"/>
      <c r="AA8" s="1601"/>
      <c r="AB8" s="1601"/>
      <c r="AC8" s="1601"/>
      <c r="AD8" s="1601"/>
      <c r="AE8" s="1601"/>
    </row>
    <row r="9" spans="1:31" ht="38.25" customHeight="1" x14ac:dyDescent="0.35">
      <c r="A9" s="1728"/>
      <c r="B9" s="1597"/>
      <c r="C9" s="12" t="s">
        <v>6</v>
      </c>
      <c r="D9" s="1597"/>
      <c r="E9" s="1602"/>
      <c r="F9" s="125" t="s">
        <v>69</v>
      </c>
      <c r="G9" s="125" t="s">
        <v>65</v>
      </c>
      <c r="H9" s="125" t="s">
        <v>70</v>
      </c>
      <c r="I9" s="125" t="s">
        <v>65</v>
      </c>
      <c r="J9" s="125" t="s">
        <v>71</v>
      </c>
      <c r="K9" s="125" t="s">
        <v>65</v>
      </c>
      <c r="L9" s="32" t="s">
        <v>72</v>
      </c>
      <c r="M9" s="32" t="s">
        <v>65</v>
      </c>
      <c r="N9" s="125" t="s">
        <v>73</v>
      </c>
      <c r="O9" s="125" t="s">
        <v>65</v>
      </c>
      <c r="P9" s="125" t="s">
        <v>74</v>
      </c>
      <c r="Q9" s="125" t="s">
        <v>65</v>
      </c>
      <c r="R9" s="125" t="s">
        <v>75</v>
      </c>
      <c r="S9" s="125" t="s">
        <v>65</v>
      </c>
      <c r="T9" s="125" t="s">
        <v>76</v>
      </c>
      <c r="U9" s="125" t="s">
        <v>65</v>
      </c>
      <c r="V9" s="125" t="s">
        <v>8</v>
      </c>
      <c r="W9" s="32" t="s">
        <v>65</v>
      </c>
      <c r="X9" s="1602"/>
      <c r="Y9" s="1602"/>
      <c r="Z9" s="1602"/>
      <c r="AA9" s="1602"/>
      <c r="AB9" s="1602"/>
      <c r="AC9" s="1602"/>
      <c r="AD9" s="1602"/>
      <c r="AE9" s="1602"/>
    </row>
    <row r="10" spans="1:31" s="15" customFormat="1" ht="12" customHeight="1" x14ac:dyDescent="0.35">
      <c r="A10" s="7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  <c r="R10" s="13">
        <v>17</v>
      </c>
      <c r="S10" s="13">
        <v>18</v>
      </c>
      <c r="T10" s="13">
        <v>19</v>
      </c>
      <c r="U10" s="13">
        <v>20</v>
      </c>
      <c r="V10" s="13">
        <v>21</v>
      </c>
      <c r="W10" s="13">
        <v>22</v>
      </c>
      <c r="X10" s="13">
        <v>23</v>
      </c>
      <c r="Y10" s="13">
        <v>24</v>
      </c>
      <c r="Z10" s="13">
        <v>25</v>
      </c>
      <c r="AA10" s="13">
        <v>26</v>
      </c>
      <c r="AB10" s="13">
        <v>27</v>
      </c>
      <c r="AC10" s="13">
        <v>28</v>
      </c>
      <c r="AD10" s="13">
        <v>29</v>
      </c>
      <c r="AE10" s="74">
        <v>30</v>
      </c>
    </row>
    <row r="11" spans="1:31" ht="20.149999999999999" customHeight="1" x14ac:dyDescent="0.35">
      <c r="A11" s="33">
        <v>1</v>
      </c>
      <c r="B11" s="64" t="str">
        <f>'[5]9'!B9</f>
        <v>Melonguane</v>
      </c>
      <c r="C11" s="1570" t="s">
        <v>1602</v>
      </c>
      <c r="D11" s="64" t="str">
        <f>'[5]9'!C9</f>
        <v>Melonguane</v>
      </c>
      <c r="E11" s="1216">
        <v>687</v>
      </c>
      <c r="F11" s="1216">
        <v>34</v>
      </c>
      <c r="G11" s="1217">
        <f>F11/$V11*100</f>
        <v>11.409395973154362</v>
      </c>
      <c r="H11" s="1216">
        <v>96</v>
      </c>
      <c r="I11" s="1217">
        <f>H11/$V11*100</f>
        <v>32.214765100671137</v>
      </c>
      <c r="J11" s="1216">
        <v>102</v>
      </c>
      <c r="K11" s="1217">
        <f t="shared" ref="K11:K31" si="0">J11/$V11*100</f>
        <v>34.228187919463089</v>
      </c>
      <c r="L11" s="1216">
        <v>1</v>
      </c>
      <c r="M11" s="1218">
        <f t="shared" ref="M11:M31" si="1">L11/$V11*100</f>
        <v>0.33557046979865773</v>
      </c>
      <c r="N11" s="533">
        <v>0</v>
      </c>
      <c r="O11" s="1219">
        <f t="shared" ref="O11:O31" si="2">N11/$V11*100</f>
        <v>0</v>
      </c>
      <c r="P11" s="533">
        <v>0</v>
      </c>
      <c r="Q11" s="1219">
        <f t="shared" ref="Q11:Q31" si="3">P11/$V11*100</f>
        <v>0</v>
      </c>
      <c r="R11" s="533">
        <v>65</v>
      </c>
      <c r="S11" s="1219">
        <f t="shared" ref="S11:S31" si="4">R11/$V11*100</f>
        <v>21.812080536912752</v>
      </c>
      <c r="T11" s="533">
        <v>0</v>
      </c>
      <c r="U11" s="1219">
        <f t="shared" ref="U11:U31" si="5">T11/$V11*100</f>
        <v>0</v>
      </c>
      <c r="V11" s="1220">
        <f>SUM(F11,H11,J11,L11,N11,P11,R11,T11)</f>
        <v>298</v>
      </c>
      <c r="W11" s="133">
        <f>V11/E11*100</f>
        <v>43.377001455604073</v>
      </c>
      <c r="X11" s="77"/>
      <c r="Y11" s="78">
        <f>X11/$V11*100</f>
        <v>0</v>
      </c>
      <c r="Z11" s="77"/>
      <c r="AA11" s="78">
        <f t="shared" ref="AA11:AA31" si="6">Z11/$V11*100</f>
        <v>0</v>
      </c>
      <c r="AB11" s="77"/>
      <c r="AC11" s="78">
        <f t="shared" ref="AC11:AC31" si="7">AB11/$V11*100</f>
        <v>0</v>
      </c>
      <c r="AD11" s="77"/>
      <c r="AE11" s="79">
        <f t="shared" ref="AE11:AE31" si="8">AD11/$V11*100</f>
        <v>0</v>
      </c>
    </row>
    <row r="12" spans="1:31" ht="20.149999999999999" customHeight="1" x14ac:dyDescent="0.35">
      <c r="A12" s="16">
        <v>2</v>
      </c>
      <c r="B12" s="64" t="str">
        <f>'[5]9'!B10</f>
        <v>Melonguane Timur</v>
      </c>
      <c r="C12" s="1571" t="s">
        <v>1603</v>
      </c>
      <c r="D12" s="64" t="str">
        <f>'[5]9'!C10</f>
        <v>Tule</v>
      </c>
      <c r="E12" s="1216">
        <v>512</v>
      </c>
      <c r="F12" s="1216">
        <v>12</v>
      </c>
      <c r="G12" s="1217">
        <f t="shared" ref="G12:G31" si="9">F12/$V12*100</f>
        <v>7.7922077922077921</v>
      </c>
      <c r="H12" s="1216">
        <v>32</v>
      </c>
      <c r="I12" s="1217">
        <f t="shared" ref="I12:I35" si="10">H12/$V12*100</f>
        <v>20.779220779220779</v>
      </c>
      <c r="J12" s="1216">
        <v>80</v>
      </c>
      <c r="K12" s="1217">
        <f t="shared" si="0"/>
        <v>51.94805194805194</v>
      </c>
      <c r="L12" s="1216">
        <v>0</v>
      </c>
      <c r="M12" s="1217">
        <f t="shared" si="1"/>
        <v>0</v>
      </c>
      <c r="N12" s="424">
        <v>0</v>
      </c>
      <c r="O12" s="1210">
        <f t="shared" si="2"/>
        <v>0</v>
      </c>
      <c r="P12" s="424">
        <v>0</v>
      </c>
      <c r="Q12" s="1210">
        <f t="shared" si="3"/>
        <v>0</v>
      </c>
      <c r="R12" s="424">
        <v>30</v>
      </c>
      <c r="S12" s="1210">
        <f t="shared" si="4"/>
        <v>19.480519480519483</v>
      </c>
      <c r="T12" s="424"/>
      <c r="U12" s="1210">
        <f t="shared" si="5"/>
        <v>0</v>
      </c>
      <c r="V12" s="1211">
        <f t="shared" ref="V12:V31" si="11">SUM(F12,H12,J12,L12,N12,P12,R12,T12)</f>
        <v>154</v>
      </c>
      <c r="W12" s="133">
        <f>V12/E12*100</f>
        <v>30.078125</v>
      </c>
      <c r="X12" s="80"/>
      <c r="Y12" s="81">
        <f t="shared" ref="Y12:Y31" si="12">X12/$V12*100</f>
        <v>0</v>
      </c>
      <c r="Z12" s="80"/>
      <c r="AA12" s="81">
        <f t="shared" si="6"/>
        <v>0</v>
      </c>
      <c r="AB12" s="80"/>
      <c r="AC12" s="81">
        <f t="shared" si="7"/>
        <v>0</v>
      </c>
      <c r="AD12" s="80"/>
      <c r="AE12" s="83">
        <f t="shared" si="8"/>
        <v>0</v>
      </c>
    </row>
    <row r="13" spans="1:31" ht="20.149999999999999" customHeight="1" x14ac:dyDescent="0.35">
      <c r="A13" s="16">
        <v>3</v>
      </c>
      <c r="B13" s="64" t="str">
        <f>'[5]9'!B11</f>
        <v>Pulutan</v>
      </c>
      <c r="C13" s="1571" t="s">
        <v>1609</v>
      </c>
      <c r="D13" s="64" t="str">
        <f>'[5]9'!C11</f>
        <v>Pulutan</v>
      </c>
      <c r="E13" s="1216">
        <v>434</v>
      </c>
      <c r="F13" s="1216">
        <v>10</v>
      </c>
      <c r="G13" s="1217">
        <f>F13/$V13*100</f>
        <v>11.235955056179774</v>
      </c>
      <c r="H13" s="1216">
        <v>28</v>
      </c>
      <c r="I13" s="1217">
        <f t="shared" si="10"/>
        <v>31.460674157303369</v>
      </c>
      <c r="J13" s="1216">
        <v>32</v>
      </c>
      <c r="K13" s="1217">
        <f t="shared" si="0"/>
        <v>35.955056179775283</v>
      </c>
      <c r="L13" s="1216">
        <v>1</v>
      </c>
      <c r="M13" s="1217">
        <f t="shared" si="1"/>
        <v>1.1235955056179776</v>
      </c>
      <c r="N13" s="424">
        <v>0</v>
      </c>
      <c r="O13" s="1210">
        <f t="shared" si="2"/>
        <v>0</v>
      </c>
      <c r="P13" s="424">
        <v>0</v>
      </c>
      <c r="Q13" s="1210">
        <f t="shared" si="3"/>
        <v>0</v>
      </c>
      <c r="R13" s="424">
        <v>18</v>
      </c>
      <c r="S13" s="1210">
        <f t="shared" si="4"/>
        <v>20.224719101123593</v>
      </c>
      <c r="T13" s="424"/>
      <c r="U13" s="1210">
        <f t="shared" si="5"/>
        <v>0</v>
      </c>
      <c r="V13" s="1211">
        <f t="shared" si="11"/>
        <v>89</v>
      </c>
      <c r="W13" s="133">
        <f t="shared" ref="W13:W31" si="13">V13/E13*100</f>
        <v>20.506912442396313</v>
      </c>
      <c r="X13" s="80"/>
      <c r="Y13" s="81">
        <f t="shared" si="12"/>
        <v>0</v>
      </c>
      <c r="Z13" s="80"/>
      <c r="AA13" s="81">
        <f t="shared" si="6"/>
        <v>0</v>
      </c>
      <c r="AB13" s="80"/>
      <c r="AC13" s="81">
        <f t="shared" si="7"/>
        <v>0</v>
      </c>
      <c r="AD13" s="80"/>
      <c r="AE13" s="83">
        <f t="shared" si="8"/>
        <v>0</v>
      </c>
    </row>
    <row r="14" spans="1:31" ht="20.149999999999999" customHeight="1" x14ac:dyDescent="0.35">
      <c r="A14" s="16">
        <v>4</v>
      </c>
      <c r="B14" s="64" t="str">
        <f>'[5]9'!B12</f>
        <v>Rainis</v>
      </c>
      <c r="C14" s="1571" t="s">
        <v>1607</v>
      </c>
      <c r="D14" s="64" t="str">
        <f>'[5]9'!C12</f>
        <v>Rainis</v>
      </c>
      <c r="E14" s="1216">
        <v>688</v>
      </c>
      <c r="F14" s="1216">
        <v>10</v>
      </c>
      <c r="G14" s="1217">
        <f t="shared" si="9"/>
        <v>1.4749262536873156</v>
      </c>
      <c r="H14" s="1216">
        <v>180</v>
      </c>
      <c r="I14" s="1217">
        <f t="shared" si="10"/>
        <v>26.548672566371685</v>
      </c>
      <c r="J14" s="1216">
        <v>67</v>
      </c>
      <c r="K14" s="1217">
        <f t="shared" si="0"/>
        <v>9.8820058997050158</v>
      </c>
      <c r="L14" s="1216">
        <v>5</v>
      </c>
      <c r="M14" s="1217">
        <f t="shared" si="1"/>
        <v>0.73746312684365778</v>
      </c>
      <c r="N14" s="424">
        <v>0</v>
      </c>
      <c r="O14" s="1210">
        <f t="shared" si="2"/>
        <v>0</v>
      </c>
      <c r="P14" s="424">
        <v>3</v>
      </c>
      <c r="Q14" s="1210">
        <f t="shared" si="3"/>
        <v>0.44247787610619471</v>
      </c>
      <c r="R14" s="424">
        <v>413</v>
      </c>
      <c r="S14" s="1210">
        <f t="shared" si="4"/>
        <v>60.914454277286133</v>
      </c>
      <c r="T14" s="424">
        <v>0</v>
      </c>
      <c r="U14" s="1210">
        <f t="shared" si="5"/>
        <v>0</v>
      </c>
      <c r="V14" s="1211">
        <f t="shared" si="11"/>
        <v>678</v>
      </c>
      <c r="W14" s="133">
        <f t="shared" si="13"/>
        <v>98.54651162790698</v>
      </c>
      <c r="X14" s="80">
        <v>0</v>
      </c>
      <c r="Y14" s="81">
        <f t="shared" si="12"/>
        <v>0</v>
      </c>
      <c r="Z14" s="80">
        <v>0</v>
      </c>
      <c r="AA14" s="81">
        <f t="shared" si="6"/>
        <v>0</v>
      </c>
      <c r="AB14" s="80">
        <v>0</v>
      </c>
      <c r="AC14" s="81">
        <f t="shared" si="7"/>
        <v>0</v>
      </c>
      <c r="AD14" s="80">
        <v>0</v>
      </c>
      <c r="AE14" s="83">
        <f t="shared" si="8"/>
        <v>0</v>
      </c>
    </row>
    <row r="15" spans="1:31" ht="20.149999999999999" customHeight="1" x14ac:dyDescent="0.35">
      <c r="A15" s="16">
        <v>5</v>
      </c>
      <c r="B15" s="64" t="str">
        <f>'[5]9'!B13</f>
        <v>Tanpan'amma</v>
      </c>
      <c r="C15" s="1571" t="s">
        <v>1608</v>
      </c>
      <c r="D15" s="64" t="str">
        <f>'[5]9'!C13</f>
        <v>Dapalan</v>
      </c>
      <c r="E15" s="1216">
        <v>389</v>
      </c>
      <c r="F15" s="1216">
        <v>2</v>
      </c>
      <c r="G15" s="1217">
        <f t="shared" si="9"/>
        <v>0.8771929824561403</v>
      </c>
      <c r="H15" s="1216">
        <v>57</v>
      </c>
      <c r="I15" s="1217">
        <f t="shared" si="10"/>
        <v>25</v>
      </c>
      <c r="J15" s="1216">
        <v>43</v>
      </c>
      <c r="K15" s="1217">
        <f t="shared" si="0"/>
        <v>18.859649122807017</v>
      </c>
      <c r="L15" s="1216">
        <v>2</v>
      </c>
      <c r="M15" s="1217">
        <f t="shared" si="1"/>
        <v>0.8771929824561403</v>
      </c>
      <c r="N15" s="424">
        <v>0</v>
      </c>
      <c r="O15" s="1210">
        <f t="shared" si="2"/>
        <v>0</v>
      </c>
      <c r="P15" s="424">
        <v>1</v>
      </c>
      <c r="Q15" s="1210">
        <f t="shared" si="3"/>
        <v>0.43859649122807015</v>
      </c>
      <c r="R15" s="424">
        <v>123</v>
      </c>
      <c r="S15" s="1210">
        <f t="shared" si="4"/>
        <v>53.94736842105263</v>
      </c>
      <c r="T15" s="424">
        <v>0</v>
      </c>
      <c r="U15" s="1210">
        <f t="shared" si="5"/>
        <v>0</v>
      </c>
      <c r="V15" s="1211">
        <f t="shared" si="11"/>
        <v>228</v>
      </c>
      <c r="W15" s="133">
        <f t="shared" si="13"/>
        <v>58.611825192802058</v>
      </c>
      <c r="X15" s="80">
        <v>0</v>
      </c>
      <c r="Y15" s="81">
        <f t="shared" si="12"/>
        <v>0</v>
      </c>
      <c r="Z15" s="80">
        <v>0</v>
      </c>
      <c r="AA15" s="81">
        <f t="shared" si="6"/>
        <v>0</v>
      </c>
      <c r="AB15" s="80">
        <v>0</v>
      </c>
      <c r="AC15" s="81">
        <f t="shared" si="7"/>
        <v>0</v>
      </c>
      <c r="AD15" s="80">
        <v>0</v>
      </c>
      <c r="AE15" s="83">
        <f t="shared" si="8"/>
        <v>0</v>
      </c>
    </row>
    <row r="16" spans="1:31" ht="20.149999999999999" customHeight="1" x14ac:dyDescent="0.35">
      <c r="A16" s="16">
        <v>6</v>
      </c>
      <c r="B16" s="64" t="str">
        <f>'[5]9'!B14</f>
        <v>Gemeh</v>
      </c>
      <c r="C16" s="1571" t="s">
        <v>1612</v>
      </c>
      <c r="D16" s="64" t="str">
        <f>'[5]9'!C14</f>
        <v>Gemeh</v>
      </c>
      <c r="E16" s="1216">
        <v>1286</v>
      </c>
      <c r="F16" s="1216">
        <v>50</v>
      </c>
      <c r="G16" s="1217">
        <f t="shared" si="9"/>
        <v>6.8493150684931505</v>
      </c>
      <c r="H16" s="1216">
        <v>300</v>
      </c>
      <c r="I16" s="1217">
        <f t="shared" si="10"/>
        <v>41.095890410958901</v>
      </c>
      <c r="J16" s="1216">
        <v>280</v>
      </c>
      <c r="K16" s="1217">
        <f t="shared" si="0"/>
        <v>38.356164383561641</v>
      </c>
      <c r="L16" s="1216">
        <v>0</v>
      </c>
      <c r="M16" s="1217">
        <f t="shared" si="1"/>
        <v>0</v>
      </c>
      <c r="N16" s="424">
        <v>0</v>
      </c>
      <c r="O16" s="1210">
        <f t="shared" si="2"/>
        <v>0</v>
      </c>
      <c r="P16" s="424">
        <v>0</v>
      </c>
      <c r="Q16" s="1210">
        <f t="shared" si="3"/>
        <v>0</v>
      </c>
      <c r="R16" s="424">
        <v>100</v>
      </c>
      <c r="S16" s="1210">
        <f t="shared" si="4"/>
        <v>13.698630136986301</v>
      </c>
      <c r="T16" s="424">
        <v>0</v>
      </c>
      <c r="U16" s="1210">
        <f t="shared" si="5"/>
        <v>0</v>
      </c>
      <c r="V16" s="1211">
        <f t="shared" si="11"/>
        <v>730</v>
      </c>
      <c r="W16" s="133">
        <f t="shared" si="13"/>
        <v>56.765163297045099</v>
      </c>
      <c r="X16" s="80">
        <v>0</v>
      </c>
      <c r="Y16" s="81">
        <f t="shared" si="12"/>
        <v>0</v>
      </c>
      <c r="Z16" s="80">
        <v>0</v>
      </c>
      <c r="AA16" s="81">
        <f t="shared" si="6"/>
        <v>0</v>
      </c>
      <c r="AB16" s="80">
        <v>0</v>
      </c>
      <c r="AC16" s="81">
        <f t="shared" si="7"/>
        <v>0</v>
      </c>
      <c r="AD16" s="80">
        <v>0</v>
      </c>
      <c r="AE16" s="83">
        <f t="shared" si="8"/>
        <v>0</v>
      </c>
    </row>
    <row r="17" spans="1:31" ht="20.149999999999999" customHeight="1" x14ac:dyDescent="0.35">
      <c r="A17" s="16">
        <v>7</v>
      </c>
      <c r="B17" s="64" t="str">
        <f>'[5]9'!B15</f>
        <v>Essang</v>
      </c>
      <c r="C17" s="1571" t="s">
        <v>1610</v>
      </c>
      <c r="D17" s="64" t="str">
        <f>'[5]9'!C15</f>
        <v>Essang</v>
      </c>
      <c r="E17" s="1216">
        <v>621</v>
      </c>
      <c r="F17" s="1216">
        <v>2</v>
      </c>
      <c r="G17" s="1217">
        <f t="shared" si="9"/>
        <v>1.2658227848101267</v>
      </c>
      <c r="H17" s="1216">
        <v>50</v>
      </c>
      <c r="I17" s="1217">
        <f t="shared" si="10"/>
        <v>31.645569620253166</v>
      </c>
      <c r="J17" s="1216">
        <v>1</v>
      </c>
      <c r="K17" s="1217">
        <f t="shared" si="0"/>
        <v>0.63291139240506333</v>
      </c>
      <c r="L17" s="1216">
        <v>3</v>
      </c>
      <c r="M17" s="1217">
        <f t="shared" si="1"/>
        <v>1.89873417721519</v>
      </c>
      <c r="N17" s="424">
        <v>0</v>
      </c>
      <c r="O17" s="1210">
        <f t="shared" si="2"/>
        <v>0</v>
      </c>
      <c r="P17" s="424">
        <v>0</v>
      </c>
      <c r="Q17" s="1210">
        <f t="shared" si="3"/>
        <v>0</v>
      </c>
      <c r="R17" s="424">
        <v>102</v>
      </c>
      <c r="S17" s="1210">
        <f t="shared" si="4"/>
        <v>64.556962025316452</v>
      </c>
      <c r="T17" s="424">
        <v>0</v>
      </c>
      <c r="U17" s="1210">
        <f t="shared" si="5"/>
        <v>0</v>
      </c>
      <c r="V17" s="1211">
        <f t="shared" si="11"/>
        <v>158</v>
      </c>
      <c r="W17" s="133">
        <f t="shared" si="13"/>
        <v>25.442834138486315</v>
      </c>
      <c r="X17" s="80">
        <v>0</v>
      </c>
      <c r="Y17" s="81">
        <f t="shared" si="12"/>
        <v>0</v>
      </c>
      <c r="Z17" s="80">
        <v>0</v>
      </c>
      <c r="AA17" s="81">
        <f t="shared" si="6"/>
        <v>0</v>
      </c>
      <c r="AB17" s="80">
        <v>0</v>
      </c>
      <c r="AC17" s="81">
        <f t="shared" si="7"/>
        <v>0</v>
      </c>
      <c r="AD17" s="80">
        <v>0</v>
      </c>
      <c r="AE17" s="83">
        <f t="shared" si="8"/>
        <v>0</v>
      </c>
    </row>
    <row r="18" spans="1:31" ht="20.149999999999999" customHeight="1" x14ac:dyDescent="0.35">
      <c r="A18" s="16">
        <v>8</v>
      </c>
      <c r="B18" s="64" t="str">
        <f>'[5]9'!B16</f>
        <v>Essang Selatan</v>
      </c>
      <c r="C18" s="1571" t="s">
        <v>1611</v>
      </c>
      <c r="D18" s="64" t="str">
        <f>'[5]9'!C16</f>
        <v>Sambuara</v>
      </c>
      <c r="E18" s="1216">
        <v>485</v>
      </c>
      <c r="F18" s="1216">
        <v>0</v>
      </c>
      <c r="G18" s="1217">
        <f t="shared" si="9"/>
        <v>0</v>
      </c>
      <c r="H18" s="1216">
        <v>67</v>
      </c>
      <c r="I18" s="1217">
        <f t="shared" si="10"/>
        <v>16.301703163017031</v>
      </c>
      <c r="J18" s="1216">
        <v>43</v>
      </c>
      <c r="K18" s="1217">
        <f t="shared" si="0"/>
        <v>10.46228710462287</v>
      </c>
      <c r="L18" s="1216">
        <v>3</v>
      </c>
      <c r="M18" s="1217">
        <f t="shared" si="1"/>
        <v>0.72992700729927007</v>
      </c>
      <c r="N18" s="424">
        <v>0</v>
      </c>
      <c r="O18" s="1210">
        <f t="shared" si="2"/>
        <v>0</v>
      </c>
      <c r="P18" s="424">
        <v>0</v>
      </c>
      <c r="Q18" s="1210">
        <f t="shared" si="3"/>
        <v>0</v>
      </c>
      <c r="R18" s="424">
        <v>298</v>
      </c>
      <c r="S18" s="1210">
        <f t="shared" si="4"/>
        <v>72.506082725060821</v>
      </c>
      <c r="T18" s="424"/>
      <c r="U18" s="1210">
        <f t="shared" si="5"/>
        <v>0</v>
      </c>
      <c r="V18" s="1211">
        <f t="shared" si="11"/>
        <v>411</v>
      </c>
      <c r="W18" s="133">
        <f t="shared" si="13"/>
        <v>84.742268041237111</v>
      </c>
      <c r="X18" s="80">
        <v>0</v>
      </c>
      <c r="Y18" s="81">
        <f t="shared" si="12"/>
        <v>0</v>
      </c>
      <c r="Z18" s="80">
        <v>0</v>
      </c>
      <c r="AA18" s="81">
        <f t="shared" si="6"/>
        <v>0</v>
      </c>
      <c r="AB18" s="80">
        <v>0</v>
      </c>
      <c r="AC18" s="81">
        <f t="shared" si="7"/>
        <v>0</v>
      </c>
      <c r="AD18" s="80">
        <v>0</v>
      </c>
      <c r="AE18" s="83">
        <f t="shared" si="8"/>
        <v>0</v>
      </c>
    </row>
    <row r="19" spans="1:31" ht="20.149999999999999" customHeight="1" x14ac:dyDescent="0.35">
      <c r="A19" s="16">
        <v>9</v>
      </c>
      <c r="B19" s="64" t="str">
        <f>'[5]9'!B17</f>
        <v>Beo Utara</v>
      </c>
      <c r="C19" s="1571" t="s">
        <v>1605</v>
      </c>
      <c r="D19" s="64" t="str">
        <f>'[5]9'!C17</f>
        <v>Lobbo</v>
      </c>
      <c r="E19" s="1216">
        <v>295</v>
      </c>
      <c r="F19" s="1216">
        <v>0</v>
      </c>
      <c r="G19" s="1217">
        <f t="shared" si="9"/>
        <v>0</v>
      </c>
      <c r="H19" s="1216">
        <v>35</v>
      </c>
      <c r="I19" s="1217">
        <f>H19/$V19*100</f>
        <v>22.29299363057325</v>
      </c>
      <c r="J19" s="1216">
        <v>26</v>
      </c>
      <c r="K19" s="1217">
        <f t="shared" si="0"/>
        <v>16.560509554140125</v>
      </c>
      <c r="L19" s="1216">
        <v>0</v>
      </c>
      <c r="M19" s="1217">
        <f t="shared" si="1"/>
        <v>0</v>
      </c>
      <c r="N19" s="424">
        <v>0</v>
      </c>
      <c r="O19" s="1210">
        <f t="shared" si="2"/>
        <v>0</v>
      </c>
      <c r="P19" s="424">
        <v>0</v>
      </c>
      <c r="Q19" s="1210">
        <f t="shared" si="3"/>
        <v>0</v>
      </c>
      <c r="R19" s="424">
        <v>96</v>
      </c>
      <c r="S19" s="1210">
        <f t="shared" si="4"/>
        <v>61.146496815286625</v>
      </c>
      <c r="T19" s="424"/>
      <c r="U19" s="1210">
        <f t="shared" si="5"/>
        <v>0</v>
      </c>
      <c r="V19" s="1211">
        <f t="shared" si="11"/>
        <v>157</v>
      </c>
      <c r="W19" s="133">
        <f t="shared" si="13"/>
        <v>53.220338983050851</v>
      </c>
      <c r="X19" s="80"/>
      <c r="Y19" s="81">
        <f t="shared" si="12"/>
        <v>0</v>
      </c>
      <c r="Z19" s="80"/>
      <c r="AA19" s="81">
        <f t="shared" si="6"/>
        <v>0</v>
      </c>
      <c r="AB19" s="80"/>
      <c r="AC19" s="81">
        <f t="shared" si="7"/>
        <v>0</v>
      </c>
      <c r="AD19" s="80"/>
      <c r="AE19" s="83">
        <f t="shared" si="8"/>
        <v>0</v>
      </c>
    </row>
    <row r="20" spans="1:31" ht="20.149999999999999" customHeight="1" x14ac:dyDescent="0.35">
      <c r="A20" s="16">
        <v>10</v>
      </c>
      <c r="B20" s="64" t="str">
        <f>'[5]9'!B18</f>
        <v xml:space="preserve">Beo </v>
      </c>
      <c r="C20" s="1571" t="s">
        <v>1604</v>
      </c>
      <c r="D20" s="64" t="str">
        <f>'[5]9'!C18</f>
        <v>Beo</v>
      </c>
      <c r="E20" s="1216">
        <v>580</v>
      </c>
      <c r="F20" s="1216">
        <v>1</v>
      </c>
      <c r="G20" s="1217">
        <f t="shared" si="9"/>
        <v>1.1363636363636365</v>
      </c>
      <c r="H20" s="1216">
        <v>32</v>
      </c>
      <c r="I20" s="1217">
        <f t="shared" si="10"/>
        <v>36.363636363636367</v>
      </c>
      <c r="J20" s="1216">
        <v>1</v>
      </c>
      <c r="K20" s="1217">
        <f t="shared" si="0"/>
        <v>1.1363636363636365</v>
      </c>
      <c r="L20" s="1216">
        <v>0</v>
      </c>
      <c r="M20" s="1217">
        <f t="shared" si="1"/>
        <v>0</v>
      </c>
      <c r="N20" s="424">
        <v>0</v>
      </c>
      <c r="O20" s="1210">
        <f t="shared" si="2"/>
        <v>0</v>
      </c>
      <c r="P20" s="424">
        <v>0</v>
      </c>
      <c r="Q20" s="1210">
        <f t="shared" si="3"/>
        <v>0</v>
      </c>
      <c r="R20" s="424">
        <v>54</v>
      </c>
      <c r="S20" s="1210">
        <f>R20/$V20*100</f>
        <v>61.363636363636367</v>
      </c>
      <c r="T20" s="424">
        <v>0</v>
      </c>
      <c r="U20" s="1210">
        <f t="shared" si="5"/>
        <v>0</v>
      </c>
      <c r="V20" s="1211">
        <f t="shared" si="11"/>
        <v>88</v>
      </c>
      <c r="W20" s="133">
        <f t="shared" si="13"/>
        <v>15.172413793103448</v>
      </c>
      <c r="X20" s="80">
        <v>0</v>
      </c>
      <c r="Y20" s="81">
        <f t="shared" si="12"/>
        <v>0</v>
      </c>
      <c r="Z20" s="80">
        <v>0</v>
      </c>
      <c r="AA20" s="81">
        <f t="shared" si="6"/>
        <v>0</v>
      </c>
      <c r="AB20" s="80">
        <v>0</v>
      </c>
      <c r="AC20" s="81">
        <f t="shared" si="7"/>
        <v>0</v>
      </c>
      <c r="AD20" s="80">
        <v>0</v>
      </c>
      <c r="AE20" s="83">
        <f t="shared" si="8"/>
        <v>0</v>
      </c>
    </row>
    <row r="21" spans="1:31" ht="20.149999999999999" customHeight="1" x14ac:dyDescent="0.35">
      <c r="A21" s="16">
        <v>11</v>
      </c>
      <c r="B21" s="64" t="str">
        <f>'[5]9'!B19</f>
        <v>Beo Selatan</v>
      </c>
      <c r="C21" s="1571" t="s">
        <v>1606</v>
      </c>
      <c r="D21" s="64" t="str">
        <f>'[5]9'!C19</f>
        <v>Tarohan</v>
      </c>
      <c r="E21" s="1216">
        <v>515</v>
      </c>
      <c r="F21" s="1216">
        <v>3</v>
      </c>
      <c r="G21" s="1217">
        <f t="shared" si="9"/>
        <v>3.8461538461538463</v>
      </c>
      <c r="H21" s="1216">
        <v>16</v>
      </c>
      <c r="I21" s="1217">
        <f t="shared" si="10"/>
        <v>20.512820512820511</v>
      </c>
      <c r="J21" s="1216">
        <v>32</v>
      </c>
      <c r="K21" s="1217">
        <f t="shared" si="0"/>
        <v>41.025641025641022</v>
      </c>
      <c r="L21" s="1216">
        <v>0</v>
      </c>
      <c r="M21" s="1217">
        <f t="shared" si="1"/>
        <v>0</v>
      </c>
      <c r="N21" s="424">
        <v>0</v>
      </c>
      <c r="O21" s="1210">
        <f t="shared" si="2"/>
        <v>0</v>
      </c>
      <c r="P21" s="424">
        <v>0</v>
      </c>
      <c r="Q21" s="1210">
        <f t="shared" si="3"/>
        <v>0</v>
      </c>
      <c r="R21" s="424">
        <v>27</v>
      </c>
      <c r="S21" s="1210">
        <f t="shared" si="4"/>
        <v>34.615384615384613</v>
      </c>
      <c r="T21" s="424"/>
      <c r="U21" s="1210">
        <f t="shared" si="5"/>
        <v>0</v>
      </c>
      <c r="V21" s="1211">
        <f t="shared" si="11"/>
        <v>78</v>
      </c>
      <c r="W21" s="133">
        <f t="shared" si="13"/>
        <v>15.145631067961165</v>
      </c>
      <c r="X21" s="80"/>
      <c r="Y21" s="81">
        <f t="shared" si="12"/>
        <v>0</v>
      </c>
      <c r="Z21" s="80"/>
      <c r="AA21" s="81">
        <f t="shared" si="6"/>
        <v>0</v>
      </c>
      <c r="AB21" s="80"/>
      <c r="AC21" s="81">
        <f t="shared" si="7"/>
        <v>0</v>
      </c>
      <c r="AD21" s="80"/>
      <c r="AE21" s="83">
        <f t="shared" si="8"/>
        <v>0</v>
      </c>
    </row>
    <row r="22" spans="1:31" ht="20.149999999999999" customHeight="1" x14ac:dyDescent="0.35">
      <c r="A22" s="16">
        <v>12</v>
      </c>
      <c r="B22" s="64" t="str">
        <f>'[5]9'!B20</f>
        <v>Damau</v>
      </c>
      <c r="C22" s="1571" t="s">
        <v>1597</v>
      </c>
      <c r="D22" s="64" t="str">
        <f>'[5]9'!C20</f>
        <v>Damau</v>
      </c>
      <c r="E22" s="1216">
        <v>690</v>
      </c>
      <c r="F22" s="1216"/>
      <c r="G22" s="1217">
        <f t="shared" si="9"/>
        <v>0</v>
      </c>
      <c r="H22" s="1216">
        <v>25</v>
      </c>
      <c r="I22" s="1217">
        <f t="shared" si="10"/>
        <v>30.487804878048781</v>
      </c>
      <c r="J22" s="1216">
        <v>38</v>
      </c>
      <c r="K22" s="1217">
        <f t="shared" si="0"/>
        <v>46.341463414634148</v>
      </c>
      <c r="L22" s="1216">
        <v>0</v>
      </c>
      <c r="M22" s="1217">
        <f t="shared" si="1"/>
        <v>0</v>
      </c>
      <c r="N22" s="424">
        <v>0</v>
      </c>
      <c r="O22" s="1210">
        <f t="shared" si="2"/>
        <v>0</v>
      </c>
      <c r="P22" s="424">
        <v>0</v>
      </c>
      <c r="Q22" s="1210">
        <f t="shared" si="3"/>
        <v>0</v>
      </c>
      <c r="R22" s="424">
        <v>19</v>
      </c>
      <c r="S22" s="1210">
        <f t="shared" si="4"/>
        <v>23.170731707317074</v>
      </c>
      <c r="T22" s="424"/>
      <c r="U22" s="1210">
        <f t="shared" si="5"/>
        <v>0</v>
      </c>
      <c r="V22" s="1211">
        <f t="shared" si="11"/>
        <v>82</v>
      </c>
      <c r="W22" s="133">
        <f t="shared" si="13"/>
        <v>11.884057971014492</v>
      </c>
      <c r="X22" s="80"/>
      <c r="Y22" s="81">
        <f t="shared" si="12"/>
        <v>0</v>
      </c>
      <c r="Z22" s="80"/>
      <c r="AA22" s="81">
        <f t="shared" si="6"/>
        <v>0</v>
      </c>
      <c r="AB22" s="80"/>
      <c r="AC22" s="81">
        <f t="shared" si="7"/>
        <v>0</v>
      </c>
      <c r="AD22" s="80"/>
      <c r="AE22" s="83">
        <f t="shared" si="8"/>
        <v>0</v>
      </c>
    </row>
    <row r="23" spans="1:31" ht="20.149999999999999" customHeight="1" x14ac:dyDescent="0.35">
      <c r="A23" s="16">
        <v>13</v>
      </c>
      <c r="B23" s="64" t="str">
        <f>'[5]9'!B21</f>
        <v>Kabaruan</v>
      </c>
      <c r="C23" s="1571" t="s">
        <v>1596</v>
      </c>
      <c r="D23" s="64" t="str">
        <f>'[5]9'!C21</f>
        <v>Mangaran</v>
      </c>
      <c r="E23" s="1216">
        <v>780</v>
      </c>
      <c r="F23" s="1216">
        <v>1</v>
      </c>
      <c r="G23" s="1217">
        <f t="shared" si="9"/>
        <v>0.14534883720930233</v>
      </c>
      <c r="H23" s="1216">
        <v>211</v>
      </c>
      <c r="I23" s="1217">
        <f t="shared" si="10"/>
        <v>30.668604651162788</v>
      </c>
      <c r="J23" s="1216">
        <v>182</v>
      </c>
      <c r="K23" s="1217">
        <f t="shared" si="0"/>
        <v>26.453488372093027</v>
      </c>
      <c r="L23" s="1216">
        <v>35</v>
      </c>
      <c r="M23" s="1217">
        <f t="shared" si="1"/>
        <v>5.0872093023255811</v>
      </c>
      <c r="N23" s="424">
        <v>0</v>
      </c>
      <c r="O23" s="1210">
        <f t="shared" si="2"/>
        <v>0</v>
      </c>
      <c r="P23" s="424">
        <v>19</v>
      </c>
      <c r="Q23" s="1210">
        <f t="shared" si="3"/>
        <v>2.7616279069767442</v>
      </c>
      <c r="R23" s="424">
        <v>240</v>
      </c>
      <c r="S23" s="1210">
        <f t="shared" si="4"/>
        <v>34.883720930232556</v>
      </c>
      <c r="T23" s="424">
        <v>0</v>
      </c>
      <c r="U23" s="1210">
        <f t="shared" si="5"/>
        <v>0</v>
      </c>
      <c r="V23" s="1211">
        <f t="shared" si="11"/>
        <v>688</v>
      </c>
      <c r="W23" s="133">
        <f t="shared" si="13"/>
        <v>88.205128205128204</v>
      </c>
      <c r="X23" s="80">
        <v>25</v>
      </c>
      <c r="Y23" s="81">
        <f t="shared" si="12"/>
        <v>3.6337209302325584</v>
      </c>
      <c r="Z23" s="80">
        <v>0</v>
      </c>
      <c r="AA23" s="81">
        <f t="shared" si="6"/>
        <v>0</v>
      </c>
      <c r="AB23" s="80">
        <v>2</v>
      </c>
      <c r="AC23" s="81">
        <f t="shared" si="7"/>
        <v>0.29069767441860467</v>
      </c>
      <c r="AD23" s="80">
        <v>1</v>
      </c>
      <c r="AE23" s="83">
        <f t="shared" si="8"/>
        <v>0.14534883720930233</v>
      </c>
    </row>
    <row r="24" spans="1:31" ht="20.149999999999999" customHeight="1" x14ac:dyDescent="0.35">
      <c r="A24" s="16">
        <v>14</v>
      </c>
      <c r="B24" s="64" t="str">
        <f>'[5]9'!B22</f>
        <v>Lirung</v>
      </c>
      <c r="C24" s="1571" t="s">
        <v>1598</v>
      </c>
      <c r="D24" s="64" t="str">
        <f>'[5]9'!C22</f>
        <v>Lirung</v>
      </c>
      <c r="E24" s="1216">
        <v>559</v>
      </c>
      <c r="F24" s="1216">
        <v>0</v>
      </c>
      <c r="G24" s="1217">
        <f t="shared" si="9"/>
        <v>0</v>
      </c>
      <c r="H24" s="1216">
        <v>36</v>
      </c>
      <c r="I24" s="1217">
        <f t="shared" si="10"/>
        <v>19.672131147540984</v>
      </c>
      <c r="J24" s="1216">
        <v>26</v>
      </c>
      <c r="K24" s="1217">
        <f t="shared" si="0"/>
        <v>14.207650273224044</v>
      </c>
      <c r="L24" s="1216">
        <v>3</v>
      </c>
      <c r="M24" s="1217">
        <f t="shared" si="1"/>
        <v>1.639344262295082</v>
      </c>
      <c r="N24" s="424">
        <v>2</v>
      </c>
      <c r="O24" s="1210">
        <f t="shared" si="2"/>
        <v>1.0928961748633881</v>
      </c>
      <c r="P24" s="424">
        <v>0</v>
      </c>
      <c r="Q24" s="1210">
        <f t="shared" si="3"/>
        <v>0</v>
      </c>
      <c r="R24" s="424">
        <v>116</v>
      </c>
      <c r="S24" s="1210">
        <f t="shared" si="4"/>
        <v>63.387978142076506</v>
      </c>
      <c r="T24" s="424">
        <v>0</v>
      </c>
      <c r="U24" s="1210">
        <f t="shared" si="5"/>
        <v>0</v>
      </c>
      <c r="V24" s="1211">
        <f t="shared" si="11"/>
        <v>183</v>
      </c>
      <c r="W24" s="133">
        <f t="shared" si="13"/>
        <v>32.737030411449012</v>
      </c>
      <c r="X24" s="80">
        <v>0</v>
      </c>
      <c r="Y24" s="81">
        <f t="shared" si="12"/>
        <v>0</v>
      </c>
      <c r="Z24" s="80">
        <v>0</v>
      </c>
      <c r="AA24" s="81">
        <f t="shared" si="6"/>
        <v>0</v>
      </c>
      <c r="AB24" s="80">
        <v>0</v>
      </c>
      <c r="AC24" s="81">
        <f t="shared" si="7"/>
        <v>0</v>
      </c>
      <c r="AD24" s="80">
        <v>0</v>
      </c>
      <c r="AE24" s="83">
        <f t="shared" si="8"/>
        <v>0</v>
      </c>
    </row>
    <row r="25" spans="1:31" ht="20.149999999999999" customHeight="1" x14ac:dyDescent="0.35">
      <c r="A25" s="16">
        <v>15</v>
      </c>
      <c r="B25" s="64" t="str">
        <f>'[5]9'!B23</f>
        <v>Kalongan</v>
      </c>
      <c r="C25" s="1571" t="s">
        <v>1600</v>
      </c>
      <c r="D25" s="64" t="str">
        <f>'[5]9'!C23</f>
        <v>Kalongan</v>
      </c>
      <c r="E25" s="1216">
        <v>507</v>
      </c>
      <c r="F25" s="1216">
        <v>3</v>
      </c>
      <c r="G25" s="1217">
        <f t="shared" si="9"/>
        <v>1.7142857142857144</v>
      </c>
      <c r="H25" s="1216">
        <v>94</v>
      </c>
      <c r="I25" s="1217">
        <f t="shared" si="10"/>
        <v>53.714285714285715</v>
      </c>
      <c r="J25" s="1216">
        <v>23</v>
      </c>
      <c r="K25" s="1217">
        <f t="shared" si="0"/>
        <v>13.142857142857142</v>
      </c>
      <c r="L25" s="1216">
        <v>0</v>
      </c>
      <c r="M25" s="1217">
        <f t="shared" si="1"/>
        <v>0</v>
      </c>
      <c r="N25" s="424">
        <v>0</v>
      </c>
      <c r="O25" s="1210">
        <f t="shared" si="2"/>
        <v>0</v>
      </c>
      <c r="P25" s="424">
        <v>0</v>
      </c>
      <c r="Q25" s="1210">
        <f t="shared" si="3"/>
        <v>0</v>
      </c>
      <c r="R25" s="424">
        <v>55</v>
      </c>
      <c r="S25" s="1210">
        <f t="shared" si="4"/>
        <v>31.428571428571427</v>
      </c>
      <c r="T25" s="424">
        <v>0</v>
      </c>
      <c r="U25" s="1210">
        <f t="shared" si="5"/>
        <v>0</v>
      </c>
      <c r="V25" s="1211">
        <f t="shared" si="11"/>
        <v>175</v>
      </c>
      <c r="W25" s="133">
        <f t="shared" si="13"/>
        <v>34.516765285996051</v>
      </c>
      <c r="X25" s="80">
        <v>0</v>
      </c>
      <c r="Y25" s="81">
        <f t="shared" si="12"/>
        <v>0</v>
      </c>
      <c r="Z25" s="80">
        <v>0</v>
      </c>
      <c r="AA25" s="81">
        <f t="shared" si="6"/>
        <v>0</v>
      </c>
      <c r="AB25" s="80">
        <v>0</v>
      </c>
      <c r="AC25" s="81">
        <f t="shared" si="7"/>
        <v>0</v>
      </c>
      <c r="AD25" s="80">
        <v>0</v>
      </c>
      <c r="AE25" s="83">
        <f t="shared" si="8"/>
        <v>0</v>
      </c>
    </row>
    <row r="26" spans="1:31" ht="20.149999999999999" customHeight="1" x14ac:dyDescent="0.35">
      <c r="A26" s="16">
        <v>16</v>
      </c>
      <c r="B26" s="64" t="str">
        <f>'[5]9'!B24</f>
        <v>Moronge</v>
      </c>
      <c r="C26" s="1571" t="s">
        <v>1601</v>
      </c>
      <c r="D26" s="64" t="str">
        <f>'[5]9'!C24</f>
        <v>Moronge</v>
      </c>
      <c r="E26" s="1216">
        <v>459</v>
      </c>
      <c r="F26" s="1216"/>
      <c r="G26" s="1217">
        <f t="shared" si="9"/>
        <v>0</v>
      </c>
      <c r="H26" s="1216">
        <v>16</v>
      </c>
      <c r="I26" s="1217">
        <f t="shared" si="10"/>
        <v>25.806451612903224</v>
      </c>
      <c r="J26" s="1216">
        <v>22</v>
      </c>
      <c r="K26" s="1217">
        <f t="shared" si="0"/>
        <v>35.483870967741936</v>
      </c>
      <c r="L26" s="1216"/>
      <c r="M26" s="1217">
        <f t="shared" si="1"/>
        <v>0</v>
      </c>
      <c r="N26" s="424">
        <v>0</v>
      </c>
      <c r="O26" s="1210">
        <f t="shared" si="2"/>
        <v>0</v>
      </c>
      <c r="P26" s="424">
        <v>0</v>
      </c>
      <c r="Q26" s="1210">
        <f t="shared" si="3"/>
        <v>0</v>
      </c>
      <c r="R26" s="424">
        <v>24</v>
      </c>
      <c r="S26" s="1210">
        <f t="shared" si="4"/>
        <v>38.70967741935484</v>
      </c>
      <c r="T26" s="424">
        <v>0</v>
      </c>
      <c r="U26" s="1210">
        <f t="shared" si="5"/>
        <v>0</v>
      </c>
      <c r="V26" s="1211">
        <f t="shared" si="11"/>
        <v>62</v>
      </c>
      <c r="W26" s="133">
        <f t="shared" si="13"/>
        <v>13.507625272331156</v>
      </c>
      <c r="X26" s="80">
        <v>0</v>
      </c>
      <c r="Y26" s="81">
        <f t="shared" si="12"/>
        <v>0</v>
      </c>
      <c r="Z26" s="80">
        <v>0</v>
      </c>
      <c r="AA26" s="81">
        <f t="shared" si="6"/>
        <v>0</v>
      </c>
      <c r="AB26" s="80">
        <v>0</v>
      </c>
      <c r="AC26" s="81">
        <f t="shared" si="7"/>
        <v>0</v>
      </c>
      <c r="AD26" s="80">
        <v>0</v>
      </c>
      <c r="AE26" s="83">
        <f t="shared" si="8"/>
        <v>0</v>
      </c>
    </row>
    <row r="27" spans="1:31" ht="20.149999999999999" customHeight="1" x14ac:dyDescent="0.35">
      <c r="A27" s="16">
        <v>17</v>
      </c>
      <c r="B27" s="64" t="str">
        <f>'[5]9'!B25</f>
        <v>Salibabu</v>
      </c>
      <c r="C27" s="1571" t="s">
        <v>1599</v>
      </c>
      <c r="D27" s="64" t="str">
        <f>'[5]9'!C25</f>
        <v>Salibabu</v>
      </c>
      <c r="E27" s="1216">
        <v>678</v>
      </c>
      <c r="F27" s="1216">
        <v>2</v>
      </c>
      <c r="G27" s="1217">
        <f t="shared" si="9"/>
        <v>0.30864197530864196</v>
      </c>
      <c r="H27" s="1216">
        <v>302</v>
      </c>
      <c r="I27" s="1217">
        <f t="shared" si="10"/>
        <v>46.604938271604937</v>
      </c>
      <c r="J27" s="1216">
        <v>43</v>
      </c>
      <c r="K27" s="1217">
        <f t="shared" si="0"/>
        <v>6.6358024691358031</v>
      </c>
      <c r="L27" s="1216">
        <v>3</v>
      </c>
      <c r="M27" s="1217">
        <f t="shared" si="1"/>
        <v>0.46296296296296291</v>
      </c>
      <c r="N27" s="424">
        <v>0</v>
      </c>
      <c r="O27" s="1210">
        <f t="shared" si="2"/>
        <v>0</v>
      </c>
      <c r="P27" s="424">
        <v>0</v>
      </c>
      <c r="Q27" s="1210">
        <f t="shared" si="3"/>
        <v>0</v>
      </c>
      <c r="R27" s="424">
        <v>298</v>
      </c>
      <c r="S27" s="1210">
        <f t="shared" si="4"/>
        <v>45.987654320987652</v>
      </c>
      <c r="T27" s="424">
        <v>0</v>
      </c>
      <c r="U27" s="1210">
        <f t="shared" si="5"/>
        <v>0</v>
      </c>
      <c r="V27" s="1211">
        <f t="shared" si="11"/>
        <v>648</v>
      </c>
      <c r="W27" s="133">
        <f t="shared" si="13"/>
        <v>95.575221238938056</v>
      </c>
      <c r="X27" s="80">
        <v>0</v>
      </c>
      <c r="Y27" s="81">
        <f t="shared" si="12"/>
        <v>0</v>
      </c>
      <c r="Z27" s="80">
        <v>0</v>
      </c>
      <c r="AA27" s="81">
        <f t="shared" si="6"/>
        <v>0</v>
      </c>
      <c r="AB27" s="80">
        <v>0</v>
      </c>
      <c r="AC27" s="81">
        <f t="shared" si="7"/>
        <v>0</v>
      </c>
      <c r="AD27" s="80">
        <v>0</v>
      </c>
      <c r="AE27" s="83">
        <f t="shared" si="8"/>
        <v>0</v>
      </c>
    </row>
    <row r="28" spans="1:31" ht="20.149999999999999" customHeight="1" x14ac:dyDescent="0.35">
      <c r="A28" s="16">
        <v>18</v>
      </c>
      <c r="B28" s="64" t="str">
        <f>'[5]9'!B26</f>
        <v>Nanusa</v>
      </c>
      <c r="C28" s="1571" t="s">
        <v>1613</v>
      </c>
      <c r="D28" s="64" t="str">
        <f>'[5]9'!C26</f>
        <v>Karatung</v>
      </c>
      <c r="E28" s="1216">
        <v>345</v>
      </c>
      <c r="F28" s="1216"/>
      <c r="G28" s="1217">
        <f t="shared" si="9"/>
        <v>0</v>
      </c>
      <c r="H28" s="1216">
        <v>7</v>
      </c>
      <c r="I28" s="1217">
        <f t="shared" si="10"/>
        <v>24.137931034482758</v>
      </c>
      <c r="J28" s="1216">
        <v>12</v>
      </c>
      <c r="K28" s="1217">
        <f t="shared" si="0"/>
        <v>41.379310344827587</v>
      </c>
      <c r="L28" s="1216">
        <v>0</v>
      </c>
      <c r="M28" s="1217">
        <f t="shared" si="1"/>
        <v>0</v>
      </c>
      <c r="N28" s="424">
        <v>0</v>
      </c>
      <c r="O28" s="1210">
        <f t="shared" si="2"/>
        <v>0</v>
      </c>
      <c r="P28" s="424">
        <v>0</v>
      </c>
      <c r="Q28" s="1210">
        <f t="shared" si="3"/>
        <v>0</v>
      </c>
      <c r="R28" s="424">
        <v>10</v>
      </c>
      <c r="S28" s="1210">
        <f t="shared" si="4"/>
        <v>34.482758620689658</v>
      </c>
      <c r="T28" s="424"/>
      <c r="U28" s="1210">
        <f t="shared" si="5"/>
        <v>0</v>
      </c>
      <c r="V28" s="1211">
        <f t="shared" si="11"/>
        <v>29</v>
      </c>
      <c r="W28" s="133">
        <f t="shared" si="13"/>
        <v>8.4057971014492754</v>
      </c>
      <c r="X28" s="80">
        <v>0</v>
      </c>
      <c r="Y28" s="81">
        <f t="shared" si="12"/>
        <v>0</v>
      </c>
      <c r="Z28" s="80">
        <v>0</v>
      </c>
      <c r="AA28" s="81">
        <f t="shared" si="6"/>
        <v>0</v>
      </c>
      <c r="AB28" s="80">
        <v>0</v>
      </c>
      <c r="AC28" s="81">
        <f t="shared" si="7"/>
        <v>0</v>
      </c>
      <c r="AD28" s="80">
        <v>0</v>
      </c>
      <c r="AE28" s="83">
        <f t="shared" si="8"/>
        <v>0</v>
      </c>
    </row>
    <row r="29" spans="1:31" ht="20.149999999999999" customHeight="1" x14ac:dyDescent="0.35">
      <c r="A29" s="16">
        <v>19</v>
      </c>
      <c r="B29" s="64" t="s">
        <v>115</v>
      </c>
      <c r="C29" s="1571" t="s">
        <v>1613</v>
      </c>
      <c r="D29" s="64" t="str">
        <f>'[5]9'!C27</f>
        <v>Marampit</v>
      </c>
      <c r="E29" s="1216">
        <v>514</v>
      </c>
      <c r="F29" s="1216">
        <v>3</v>
      </c>
      <c r="G29" s="1217">
        <f t="shared" si="9"/>
        <v>2.6315789473684208</v>
      </c>
      <c r="H29" s="1216">
        <v>26</v>
      </c>
      <c r="I29" s="1217">
        <f t="shared" si="10"/>
        <v>22.807017543859647</v>
      </c>
      <c r="J29" s="1216">
        <v>15</v>
      </c>
      <c r="K29" s="1217">
        <f t="shared" si="0"/>
        <v>13.157894736842104</v>
      </c>
      <c r="L29" s="1216">
        <v>5</v>
      </c>
      <c r="M29" s="1217">
        <f t="shared" si="1"/>
        <v>4.3859649122807012</v>
      </c>
      <c r="N29" s="424">
        <v>0</v>
      </c>
      <c r="O29" s="1210">
        <f t="shared" si="2"/>
        <v>0</v>
      </c>
      <c r="P29" s="424">
        <v>1</v>
      </c>
      <c r="Q29" s="1210">
        <f t="shared" si="3"/>
        <v>0.8771929824561403</v>
      </c>
      <c r="R29" s="424">
        <v>64</v>
      </c>
      <c r="S29" s="1210">
        <f t="shared" si="4"/>
        <v>56.140350877192979</v>
      </c>
      <c r="T29" s="424">
        <v>0</v>
      </c>
      <c r="U29" s="1210">
        <f t="shared" si="5"/>
        <v>0</v>
      </c>
      <c r="V29" s="1211">
        <f t="shared" si="11"/>
        <v>114</v>
      </c>
      <c r="W29" s="133">
        <f t="shared" si="13"/>
        <v>22.178988326848248</v>
      </c>
      <c r="X29" s="80">
        <v>0</v>
      </c>
      <c r="Y29" s="81">
        <f t="shared" si="12"/>
        <v>0</v>
      </c>
      <c r="Z29" s="80">
        <v>0</v>
      </c>
      <c r="AA29" s="81">
        <f t="shared" si="6"/>
        <v>0</v>
      </c>
      <c r="AB29" s="80">
        <v>0</v>
      </c>
      <c r="AC29" s="81">
        <f t="shared" si="7"/>
        <v>0</v>
      </c>
      <c r="AD29" s="80">
        <v>0</v>
      </c>
      <c r="AE29" s="83">
        <f t="shared" si="8"/>
        <v>0</v>
      </c>
    </row>
    <row r="30" spans="1:31" ht="20.149999999999999" customHeight="1" x14ac:dyDescent="0.35">
      <c r="A30" s="16">
        <v>20</v>
      </c>
      <c r="B30" s="64" t="s">
        <v>115</v>
      </c>
      <c r="C30" s="1571" t="s">
        <v>1613</v>
      </c>
      <c r="D30" s="64" t="str">
        <f>'[5]9'!C28</f>
        <v>Kakorotan</v>
      </c>
      <c r="E30" s="1216">
        <v>279</v>
      </c>
      <c r="F30" s="1216"/>
      <c r="G30" s="1217">
        <f t="shared" si="9"/>
        <v>0</v>
      </c>
      <c r="H30" s="1216">
        <v>2</v>
      </c>
      <c r="I30" s="1217">
        <f t="shared" si="10"/>
        <v>16.666666666666664</v>
      </c>
      <c r="J30" s="1216">
        <v>5</v>
      </c>
      <c r="K30" s="1217">
        <f t="shared" si="0"/>
        <v>41.666666666666671</v>
      </c>
      <c r="L30" s="1216">
        <v>0</v>
      </c>
      <c r="M30" s="1217">
        <f t="shared" si="1"/>
        <v>0</v>
      </c>
      <c r="N30" s="424">
        <v>0</v>
      </c>
      <c r="O30" s="1210">
        <f t="shared" si="2"/>
        <v>0</v>
      </c>
      <c r="P30" s="424">
        <v>0</v>
      </c>
      <c r="Q30" s="1210">
        <f t="shared" si="3"/>
        <v>0</v>
      </c>
      <c r="R30" s="424">
        <v>5</v>
      </c>
      <c r="S30" s="1210">
        <f t="shared" si="4"/>
        <v>41.666666666666671</v>
      </c>
      <c r="T30" s="424"/>
      <c r="U30" s="1210">
        <f t="shared" si="5"/>
        <v>0</v>
      </c>
      <c r="V30" s="1211">
        <f t="shared" si="11"/>
        <v>12</v>
      </c>
      <c r="W30" s="133">
        <f t="shared" si="13"/>
        <v>4.3010752688172049</v>
      </c>
      <c r="X30" s="80"/>
      <c r="Y30" s="81">
        <f t="shared" si="12"/>
        <v>0</v>
      </c>
      <c r="Z30" s="80"/>
      <c r="AA30" s="81">
        <f t="shared" si="6"/>
        <v>0</v>
      </c>
      <c r="AB30" s="80"/>
      <c r="AC30" s="81">
        <f t="shared" si="7"/>
        <v>0</v>
      </c>
      <c r="AD30" s="80"/>
      <c r="AE30" s="83">
        <f t="shared" si="8"/>
        <v>0</v>
      </c>
    </row>
    <row r="31" spans="1:31" ht="20.149999999999999" customHeight="1" x14ac:dyDescent="0.35">
      <c r="A31" s="100">
        <v>21</v>
      </c>
      <c r="B31" s="17" t="s">
        <v>116</v>
      </c>
      <c r="C31" s="1571" t="s">
        <v>1614</v>
      </c>
      <c r="D31" s="17" t="s">
        <v>116</v>
      </c>
      <c r="E31" s="1216">
        <v>42</v>
      </c>
      <c r="F31" s="1216">
        <v>0</v>
      </c>
      <c r="G31" s="1217">
        <f t="shared" si="9"/>
        <v>0</v>
      </c>
      <c r="H31" s="1216">
        <v>7</v>
      </c>
      <c r="I31" s="1217">
        <f t="shared" si="10"/>
        <v>28.000000000000004</v>
      </c>
      <c r="J31" s="1216">
        <v>5</v>
      </c>
      <c r="K31" s="1217">
        <f t="shared" si="0"/>
        <v>20</v>
      </c>
      <c r="L31" s="1216">
        <v>0</v>
      </c>
      <c r="M31" s="1217">
        <f t="shared" si="1"/>
        <v>0</v>
      </c>
      <c r="N31" s="424">
        <v>0</v>
      </c>
      <c r="O31" s="1210">
        <f t="shared" si="2"/>
        <v>0</v>
      </c>
      <c r="P31" s="424">
        <v>0</v>
      </c>
      <c r="Q31" s="1210">
        <f t="shared" si="3"/>
        <v>0</v>
      </c>
      <c r="R31" s="424">
        <v>13</v>
      </c>
      <c r="S31" s="1210">
        <f t="shared" si="4"/>
        <v>52</v>
      </c>
      <c r="T31" s="424">
        <v>0</v>
      </c>
      <c r="U31" s="1210">
        <f t="shared" si="5"/>
        <v>0</v>
      </c>
      <c r="V31" s="1211">
        <f t="shared" si="11"/>
        <v>25</v>
      </c>
      <c r="W31" s="133">
        <f t="shared" si="13"/>
        <v>59.523809523809526</v>
      </c>
      <c r="X31" s="80">
        <v>0</v>
      </c>
      <c r="Y31" s="81">
        <f t="shared" si="12"/>
        <v>0</v>
      </c>
      <c r="Z31" s="80">
        <v>0</v>
      </c>
      <c r="AA31" s="81">
        <f t="shared" si="6"/>
        <v>0</v>
      </c>
      <c r="AB31" s="80">
        <v>0</v>
      </c>
      <c r="AC31" s="81">
        <f t="shared" si="7"/>
        <v>0</v>
      </c>
      <c r="AD31" s="80">
        <v>0</v>
      </c>
      <c r="AE31" s="83">
        <f t="shared" si="8"/>
        <v>0</v>
      </c>
    </row>
    <row r="32" spans="1:31" ht="20.149999999999999" customHeight="1" x14ac:dyDescent="0.35">
      <c r="A32" s="84"/>
      <c r="B32" s="17"/>
      <c r="C32" s="17"/>
      <c r="D32" s="17"/>
      <c r="E32" s="132"/>
      <c r="F32" s="132"/>
      <c r="G32" s="133"/>
      <c r="H32" s="132"/>
      <c r="I32" s="133"/>
      <c r="J32" s="132"/>
      <c r="K32" s="133"/>
      <c r="L32" s="132"/>
      <c r="M32" s="133"/>
      <c r="N32" s="80"/>
      <c r="O32" s="81"/>
      <c r="P32" s="80"/>
      <c r="Q32" s="81"/>
      <c r="R32" s="80"/>
      <c r="S32" s="81"/>
      <c r="T32" s="80"/>
      <c r="U32" s="81"/>
      <c r="V32" s="82"/>
      <c r="W32" s="133"/>
      <c r="X32" s="80"/>
      <c r="Y32" s="81"/>
      <c r="Z32" s="80"/>
      <c r="AA32" s="81"/>
      <c r="AB32" s="80"/>
      <c r="AC32" s="81"/>
      <c r="AD32" s="80"/>
      <c r="AE32" s="83"/>
    </row>
    <row r="33" spans="1:31" ht="20.149999999999999" customHeight="1" x14ac:dyDescent="0.35">
      <c r="A33" s="84"/>
      <c r="B33" s="17"/>
      <c r="C33" s="17"/>
      <c r="D33" s="17"/>
      <c r="E33" s="132"/>
      <c r="F33" s="132"/>
      <c r="G33" s="133"/>
      <c r="H33" s="132"/>
      <c r="I33" s="133"/>
      <c r="J33" s="132"/>
      <c r="K33" s="133"/>
      <c r="L33" s="132"/>
      <c r="M33" s="133"/>
      <c r="N33" s="80"/>
      <c r="O33" s="81"/>
      <c r="P33" s="80"/>
      <c r="Q33" s="81"/>
      <c r="R33" s="80"/>
      <c r="S33" s="81"/>
      <c r="T33" s="80"/>
      <c r="U33" s="81"/>
      <c r="V33" s="82"/>
      <c r="W33" s="133"/>
      <c r="X33" s="80"/>
      <c r="Y33" s="81"/>
      <c r="Z33" s="80"/>
      <c r="AA33" s="81"/>
      <c r="AB33" s="80"/>
      <c r="AC33" s="81"/>
      <c r="AD33" s="80"/>
      <c r="AE33" s="83"/>
    </row>
    <row r="34" spans="1:31" ht="20.149999999999999" customHeight="1" x14ac:dyDescent="0.35">
      <c r="A34" s="85"/>
      <c r="B34" s="21"/>
      <c r="C34" s="21"/>
      <c r="D34" s="21"/>
      <c r="E34" s="134"/>
      <c r="F34" s="134"/>
      <c r="G34" s="135"/>
      <c r="H34" s="134"/>
      <c r="I34" s="135"/>
      <c r="J34" s="134"/>
      <c r="K34" s="135"/>
      <c r="L34" s="134"/>
      <c r="M34" s="135"/>
      <c r="N34" s="87"/>
      <c r="O34" s="88"/>
      <c r="P34" s="87"/>
      <c r="Q34" s="88"/>
      <c r="R34" s="87"/>
      <c r="S34" s="88"/>
      <c r="T34" s="87"/>
      <c r="U34" s="88"/>
      <c r="V34" s="89"/>
      <c r="W34" s="135"/>
      <c r="X34" s="87"/>
      <c r="Y34" s="88"/>
      <c r="Z34" s="87"/>
      <c r="AA34" s="88"/>
      <c r="AB34" s="87"/>
      <c r="AC34" s="88"/>
      <c r="AD34" s="87"/>
      <c r="AE34" s="90"/>
    </row>
    <row r="35" spans="1:31" ht="20.149999999999999" customHeight="1" thickBot="1" x14ac:dyDescent="0.4">
      <c r="A35" s="91" t="s">
        <v>77</v>
      </c>
      <c r="B35" s="45"/>
      <c r="C35" s="45"/>
      <c r="D35" s="45"/>
      <c r="E35" s="92">
        <f>SUM(E11:E34)</f>
        <v>11345</v>
      </c>
      <c r="F35" s="92">
        <f>SUM(F11:F34)</f>
        <v>133</v>
      </c>
      <c r="G35" s="93">
        <f>F35/$V35*100</f>
        <v>2.6145075683113821</v>
      </c>
      <c r="H35" s="92">
        <f>SUM(H11:H34)</f>
        <v>1619</v>
      </c>
      <c r="I35" s="133">
        <f t="shared" si="10"/>
        <v>31.826223707489682</v>
      </c>
      <c r="J35" s="92">
        <f>SUM(J11:J34)</f>
        <v>1078</v>
      </c>
      <c r="K35" s="93">
        <f>J35/$V35*100</f>
        <v>21.191271869471201</v>
      </c>
      <c r="L35" s="92">
        <f>SUM(L11:L34)</f>
        <v>61</v>
      </c>
      <c r="M35" s="93">
        <f>L35/$V35*100</f>
        <v>1.1991350501277767</v>
      </c>
      <c r="N35" s="92">
        <f>SUM(N11:N34)</f>
        <v>2</v>
      </c>
      <c r="O35" s="93">
        <f>N35/$V35*100</f>
        <v>3.9315903282877929E-2</v>
      </c>
      <c r="P35" s="92">
        <f>SUM(P11:P34)</f>
        <v>24</v>
      </c>
      <c r="Q35" s="93">
        <f>P35/$V35*100</f>
        <v>0.47179083939453509</v>
      </c>
      <c r="R35" s="92">
        <f>SUM(R11:R34)</f>
        <v>2170</v>
      </c>
      <c r="S35" s="93">
        <f>R35/$V35*100</f>
        <v>42.657755061922551</v>
      </c>
      <c r="T35" s="92">
        <f>SUM(T11:T34)</f>
        <v>0</v>
      </c>
      <c r="U35" s="93">
        <f>T35/$V35*100</f>
        <v>0</v>
      </c>
      <c r="V35" s="94">
        <f>SUM(F35,H35,J35,L35,N35,P35,R35,T35)</f>
        <v>5087</v>
      </c>
      <c r="W35" s="136">
        <f>V35/E35*100</f>
        <v>44.839136183340678</v>
      </c>
      <c r="X35" s="92">
        <f>SUM(X11:X34)</f>
        <v>25</v>
      </c>
      <c r="Y35" s="93">
        <f>X35/$V35*100</f>
        <v>0.491448791035974</v>
      </c>
      <c r="Z35" s="92">
        <f>SUM(Z11:Z34)</f>
        <v>0</v>
      </c>
      <c r="AA35" s="93">
        <f>Z35/$V35*100</f>
        <v>0</v>
      </c>
      <c r="AB35" s="92">
        <f>SUM(AB11:AB34)</f>
        <v>2</v>
      </c>
      <c r="AC35" s="93">
        <f>AB35/$V35*100</f>
        <v>3.9315903282877929E-2</v>
      </c>
      <c r="AD35" s="92">
        <f>SUM(AD11:AD34)</f>
        <v>1</v>
      </c>
      <c r="AE35" s="96">
        <f>AD35/$V35*100</f>
        <v>1.9657951641438964E-2</v>
      </c>
    </row>
    <row r="36" spans="1:31" x14ac:dyDescent="0.3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97"/>
      <c r="P36" s="50"/>
      <c r="Q36" s="50"/>
      <c r="R36" s="50"/>
      <c r="S36" s="50"/>
      <c r="T36" s="50"/>
      <c r="U36" s="50"/>
      <c r="V36" s="50"/>
      <c r="X36" s="50"/>
      <c r="Y36" s="97"/>
      <c r="Z36" s="50"/>
      <c r="AA36" s="50"/>
      <c r="AB36" s="50"/>
      <c r="AC36" s="50"/>
      <c r="AD36" s="50"/>
      <c r="AE36" s="50"/>
    </row>
    <row r="37" spans="1:31" x14ac:dyDescent="0.35">
      <c r="A37" s="27" t="s">
        <v>1530</v>
      </c>
      <c r="B37" s="27"/>
      <c r="C37" s="27"/>
      <c r="D37" s="27"/>
    </row>
    <row r="38" spans="1:31" x14ac:dyDescent="0.35">
      <c r="A38" s="27" t="s">
        <v>78</v>
      </c>
      <c r="B38" s="27"/>
      <c r="C38" s="27"/>
      <c r="D38" s="27"/>
    </row>
    <row r="39" spans="1:31" x14ac:dyDescent="0.35">
      <c r="A39" s="27" t="s">
        <v>79</v>
      </c>
      <c r="B39" s="27"/>
      <c r="C39" s="27"/>
      <c r="D39" s="27"/>
    </row>
    <row r="40" spans="1:31" x14ac:dyDescent="0.35">
      <c r="A40" s="27" t="s">
        <v>80</v>
      </c>
      <c r="B40" s="27"/>
      <c r="C40" s="27"/>
      <c r="D40" s="27"/>
    </row>
    <row r="41" spans="1:31" x14ac:dyDescent="0.35">
      <c r="A41" s="27" t="s">
        <v>81</v>
      </c>
      <c r="B41" s="27"/>
      <c r="C41" s="27"/>
      <c r="D41" s="27"/>
    </row>
    <row r="42" spans="1:31" x14ac:dyDescent="0.35">
      <c r="A42" s="27" t="s">
        <v>82</v>
      </c>
      <c r="B42" s="27"/>
      <c r="C42" s="27"/>
      <c r="D42" s="27"/>
    </row>
    <row r="43" spans="1:31" x14ac:dyDescent="0.35">
      <c r="A43" s="27"/>
      <c r="B43" s="27"/>
      <c r="C43" s="27"/>
      <c r="D43" s="27"/>
    </row>
  </sheetData>
  <sheetProtection algorithmName="SHA-512" hashValue="YKFTXKJgiSYqYexVVLF8A7D0/oYNYtBx1AJ46ANdTP05VVtEnVJJPhe2GpAk1jKt4uCcGuUAvcXVywcKYu48Sw==" saltValue="+zUbohCmCo3Q1QQelE+82w==" spinCount="100000" sheet="1" objects="1" scenarios="1" sort="0" autoFilter="0" pivotTables="0"/>
  <mergeCells count="14">
    <mergeCell ref="AB7:AB9"/>
    <mergeCell ref="AC7:AC9"/>
    <mergeCell ref="AD7:AD9"/>
    <mergeCell ref="AE7:AE9"/>
    <mergeCell ref="A3:AE3"/>
    <mergeCell ref="A7:A9"/>
    <mergeCell ref="B7:B9"/>
    <mergeCell ref="D7:D9"/>
    <mergeCell ref="E7:E9"/>
    <mergeCell ref="F7:W8"/>
    <mergeCell ref="X7:X9"/>
    <mergeCell ref="Y7:Y9"/>
    <mergeCell ref="Z7:Z9"/>
    <mergeCell ref="AA7:AA9"/>
  </mergeCells>
  <pageMargins left="0.7" right="0.7" top="0.75" bottom="0.7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42"/>
  <sheetViews>
    <sheetView topLeftCell="A11" zoomScale="70" zoomScaleNormal="70" workbookViewId="0">
      <selection activeCell="F26" sqref="F26"/>
    </sheetView>
  </sheetViews>
  <sheetFormatPr defaultColWidth="9.1796875" defaultRowHeight="15.5" x14ac:dyDescent="0.35"/>
  <cols>
    <col min="1" max="1" width="8.81640625" style="3" customWidth="1"/>
    <col min="2" max="4" width="21.7265625" style="3" customWidth="1"/>
    <col min="5" max="5" width="14.1796875" style="3" customWidth="1"/>
    <col min="6" max="7" width="10.7265625" style="3" customWidth="1"/>
    <col min="8" max="8" width="15" style="3" customWidth="1"/>
    <col min="9" max="11" width="10.7265625" style="3" customWidth="1"/>
    <col min="12" max="12" width="15.26953125" style="3" customWidth="1"/>
    <col min="13" max="13" width="10.7265625" style="3" customWidth="1"/>
    <col min="14" max="257" width="9.1796875" style="3"/>
    <col min="258" max="258" width="8.81640625" style="3" customWidth="1"/>
    <col min="259" max="260" width="21.7265625" style="3" customWidth="1"/>
    <col min="261" max="261" width="14.1796875" style="3" customWidth="1"/>
    <col min="262" max="263" width="10.7265625" style="3" customWidth="1"/>
    <col min="264" max="264" width="15" style="3" customWidth="1"/>
    <col min="265" max="269" width="10.7265625" style="3" customWidth="1"/>
    <col min="270" max="513" width="9.1796875" style="3"/>
    <col min="514" max="514" width="8.81640625" style="3" customWidth="1"/>
    <col min="515" max="516" width="21.7265625" style="3" customWidth="1"/>
    <col min="517" max="517" width="14.1796875" style="3" customWidth="1"/>
    <col min="518" max="519" width="10.7265625" style="3" customWidth="1"/>
    <col min="520" max="520" width="15" style="3" customWidth="1"/>
    <col min="521" max="525" width="10.7265625" style="3" customWidth="1"/>
    <col min="526" max="769" width="9.1796875" style="3"/>
    <col min="770" max="770" width="8.81640625" style="3" customWidth="1"/>
    <col min="771" max="772" width="21.7265625" style="3" customWidth="1"/>
    <col min="773" max="773" width="14.1796875" style="3" customWidth="1"/>
    <col min="774" max="775" width="10.7265625" style="3" customWidth="1"/>
    <col min="776" max="776" width="15" style="3" customWidth="1"/>
    <col min="777" max="781" width="10.7265625" style="3" customWidth="1"/>
    <col min="782" max="1025" width="9.1796875" style="3"/>
    <col min="1026" max="1026" width="8.81640625" style="3" customWidth="1"/>
    <col min="1027" max="1028" width="21.7265625" style="3" customWidth="1"/>
    <col min="1029" max="1029" width="14.1796875" style="3" customWidth="1"/>
    <col min="1030" max="1031" width="10.7265625" style="3" customWidth="1"/>
    <col min="1032" max="1032" width="15" style="3" customWidth="1"/>
    <col min="1033" max="1037" width="10.7265625" style="3" customWidth="1"/>
    <col min="1038" max="1281" width="9.1796875" style="3"/>
    <col min="1282" max="1282" width="8.81640625" style="3" customWidth="1"/>
    <col min="1283" max="1284" width="21.7265625" style="3" customWidth="1"/>
    <col min="1285" max="1285" width="14.1796875" style="3" customWidth="1"/>
    <col min="1286" max="1287" width="10.7265625" style="3" customWidth="1"/>
    <col min="1288" max="1288" width="15" style="3" customWidth="1"/>
    <col min="1289" max="1293" width="10.7265625" style="3" customWidth="1"/>
    <col min="1294" max="1537" width="9.1796875" style="3"/>
    <col min="1538" max="1538" width="8.81640625" style="3" customWidth="1"/>
    <col min="1539" max="1540" width="21.7265625" style="3" customWidth="1"/>
    <col min="1541" max="1541" width="14.1796875" style="3" customWidth="1"/>
    <col min="1542" max="1543" width="10.7265625" style="3" customWidth="1"/>
    <col min="1544" max="1544" width="15" style="3" customWidth="1"/>
    <col min="1545" max="1549" width="10.7265625" style="3" customWidth="1"/>
    <col min="1550" max="1793" width="9.1796875" style="3"/>
    <col min="1794" max="1794" width="8.81640625" style="3" customWidth="1"/>
    <col min="1795" max="1796" width="21.7265625" style="3" customWidth="1"/>
    <col min="1797" max="1797" width="14.1796875" style="3" customWidth="1"/>
    <col min="1798" max="1799" width="10.7265625" style="3" customWidth="1"/>
    <col min="1800" max="1800" width="15" style="3" customWidth="1"/>
    <col min="1801" max="1805" width="10.7265625" style="3" customWidth="1"/>
    <col min="1806" max="2049" width="9.1796875" style="3"/>
    <col min="2050" max="2050" width="8.81640625" style="3" customWidth="1"/>
    <col min="2051" max="2052" width="21.7265625" style="3" customWidth="1"/>
    <col min="2053" max="2053" width="14.1796875" style="3" customWidth="1"/>
    <col min="2054" max="2055" width="10.7265625" style="3" customWidth="1"/>
    <col min="2056" max="2056" width="15" style="3" customWidth="1"/>
    <col min="2057" max="2061" width="10.7265625" style="3" customWidth="1"/>
    <col min="2062" max="2305" width="9.1796875" style="3"/>
    <col min="2306" max="2306" width="8.81640625" style="3" customWidth="1"/>
    <col min="2307" max="2308" width="21.7265625" style="3" customWidth="1"/>
    <col min="2309" max="2309" width="14.1796875" style="3" customWidth="1"/>
    <col min="2310" max="2311" width="10.7265625" style="3" customWidth="1"/>
    <col min="2312" max="2312" width="15" style="3" customWidth="1"/>
    <col min="2313" max="2317" width="10.7265625" style="3" customWidth="1"/>
    <col min="2318" max="2561" width="9.1796875" style="3"/>
    <col min="2562" max="2562" width="8.81640625" style="3" customWidth="1"/>
    <col min="2563" max="2564" width="21.7265625" style="3" customWidth="1"/>
    <col min="2565" max="2565" width="14.1796875" style="3" customWidth="1"/>
    <col min="2566" max="2567" width="10.7265625" style="3" customWidth="1"/>
    <col min="2568" max="2568" width="15" style="3" customWidth="1"/>
    <col min="2569" max="2573" width="10.7265625" style="3" customWidth="1"/>
    <col min="2574" max="2817" width="9.1796875" style="3"/>
    <col min="2818" max="2818" width="8.81640625" style="3" customWidth="1"/>
    <col min="2819" max="2820" width="21.7265625" style="3" customWidth="1"/>
    <col min="2821" max="2821" width="14.1796875" style="3" customWidth="1"/>
    <col min="2822" max="2823" width="10.7265625" style="3" customWidth="1"/>
    <col min="2824" max="2824" width="15" style="3" customWidth="1"/>
    <col min="2825" max="2829" width="10.7265625" style="3" customWidth="1"/>
    <col min="2830" max="3073" width="9.1796875" style="3"/>
    <col min="3074" max="3074" width="8.81640625" style="3" customWidth="1"/>
    <col min="3075" max="3076" width="21.7265625" style="3" customWidth="1"/>
    <col min="3077" max="3077" width="14.1796875" style="3" customWidth="1"/>
    <col min="3078" max="3079" width="10.7265625" style="3" customWidth="1"/>
    <col min="3080" max="3080" width="15" style="3" customWidth="1"/>
    <col min="3081" max="3085" width="10.7265625" style="3" customWidth="1"/>
    <col min="3086" max="3329" width="9.1796875" style="3"/>
    <col min="3330" max="3330" width="8.81640625" style="3" customWidth="1"/>
    <col min="3331" max="3332" width="21.7265625" style="3" customWidth="1"/>
    <col min="3333" max="3333" width="14.1796875" style="3" customWidth="1"/>
    <col min="3334" max="3335" width="10.7265625" style="3" customWidth="1"/>
    <col min="3336" max="3336" width="15" style="3" customWidth="1"/>
    <col min="3337" max="3341" width="10.7265625" style="3" customWidth="1"/>
    <col min="3342" max="3585" width="9.1796875" style="3"/>
    <col min="3586" max="3586" width="8.81640625" style="3" customWidth="1"/>
    <col min="3587" max="3588" width="21.7265625" style="3" customWidth="1"/>
    <col min="3589" max="3589" width="14.1796875" style="3" customWidth="1"/>
    <col min="3590" max="3591" width="10.7265625" style="3" customWidth="1"/>
    <col min="3592" max="3592" width="15" style="3" customWidth="1"/>
    <col min="3593" max="3597" width="10.7265625" style="3" customWidth="1"/>
    <col min="3598" max="3841" width="9.1796875" style="3"/>
    <col min="3842" max="3842" width="8.81640625" style="3" customWidth="1"/>
    <col min="3843" max="3844" width="21.7265625" style="3" customWidth="1"/>
    <col min="3845" max="3845" width="14.1796875" style="3" customWidth="1"/>
    <col min="3846" max="3847" width="10.7265625" style="3" customWidth="1"/>
    <col min="3848" max="3848" width="15" style="3" customWidth="1"/>
    <col min="3849" max="3853" width="10.7265625" style="3" customWidth="1"/>
    <col min="3854" max="4097" width="9.1796875" style="3"/>
    <col min="4098" max="4098" width="8.81640625" style="3" customWidth="1"/>
    <col min="4099" max="4100" width="21.7265625" style="3" customWidth="1"/>
    <col min="4101" max="4101" width="14.1796875" style="3" customWidth="1"/>
    <col min="4102" max="4103" width="10.7265625" style="3" customWidth="1"/>
    <col min="4104" max="4104" width="15" style="3" customWidth="1"/>
    <col min="4105" max="4109" width="10.7265625" style="3" customWidth="1"/>
    <col min="4110" max="4353" width="9.1796875" style="3"/>
    <col min="4354" max="4354" width="8.81640625" style="3" customWidth="1"/>
    <col min="4355" max="4356" width="21.7265625" style="3" customWidth="1"/>
    <col min="4357" max="4357" width="14.1796875" style="3" customWidth="1"/>
    <col min="4358" max="4359" width="10.7265625" style="3" customWidth="1"/>
    <col min="4360" max="4360" width="15" style="3" customWidth="1"/>
    <col min="4361" max="4365" width="10.7265625" style="3" customWidth="1"/>
    <col min="4366" max="4609" width="9.1796875" style="3"/>
    <col min="4610" max="4610" width="8.81640625" style="3" customWidth="1"/>
    <col min="4611" max="4612" width="21.7265625" style="3" customWidth="1"/>
    <col min="4613" max="4613" width="14.1796875" style="3" customWidth="1"/>
    <col min="4614" max="4615" width="10.7265625" style="3" customWidth="1"/>
    <col min="4616" max="4616" width="15" style="3" customWidth="1"/>
    <col min="4617" max="4621" width="10.7265625" style="3" customWidth="1"/>
    <col min="4622" max="4865" width="9.1796875" style="3"/>
    <col min="4866" max="4866" width="8.81640625" style="3" customWidth="1"/>
    <col min="4867" max="4868" width="21.7265625" style="3" customWidth="1"/>
    <col min="4869" max="4869" width="14.1796875" style="3" customWidth="1"/>
    <col min="4870" max="4871" width="10.7265625" style="3" customWidth="1"/>
    <col min="4872" max="4872" width="15" style="3" customWidth="1"/>
    <col min="4873" max="4877" width="10.7265625" style="3" customWidth="1"/>
    <col min="4878" max="5121" width="9.1796875" style="3"/>
    <col min="5122" max="5122" width="8.81640625" style="3" customWidth="1"/>
    <col min="5123" max="5124" width="21.7265625" style="3" customWidth="1"/>
    <col min="5125" max="5125" width="14.1796875" style="3" customWidth="1"/>
    <col min="5126" max="5127" width="10.7265625" style="3" customWidth="1"/>
    <col min="5128" max="5128" width="15" style="3" customWidth="1"/>
    <col min="5129" max="5133" width="10.7265625" style="3" customWidth="1"/>
    <col min="5134" max="5377" width="9.1796875" style="3"/>
    <col min="5378" max="5378" width="8.81640625" style="3" customWidth="1"/>
    <col min="5379" max="5380" width="21.7265625" style="3" customWidth="1"/>
    <col min="5381" max="5381" width="14.1796875" style="3" customWidth="1"/>
    <col min="5382" max="5383" width="10.7265625" style="3" customWidth="1"/>
    <col min="5384" max="5384" width="15" style="3" customWidth="1"/>
    <col min="5385" max="5389" width="10.7265625" style="3" customWidth="1"/>
    <col min="5390" max="5633" width="9.1796875" style="3"/>
    <col min="5634" max="5634" width="8.81640625" style="3" customWidth="1"/>
    <col min="5635" max="5636" width="21.7265625" style="3" customWidth="1"/>
    <col min="5637" max="5637" width="14.1796875" style="3" customWidth="1"/>
    <col min="5638" max="5639" width="10.7265625" style="3" customWidth="1"/>
    <col min="5640" max="5640" width="15" style="3" customWidth="1"/>
    <col min="5641" max="5645" width="10.7265625" style="3" customWidth="1"/>
    <col min="5646" max="5889" width="9.1796875" style="3"/>
    <col min="5890" max="5890" width="8.81640625" style="3" customWidth="1"/>
    <col min="5891" max="5892" width="21.7265625" style="3" customWidth="1"/>
    <col min="5893" max="5893" width="14.1796875" style="3" customWidth="1"/>
    <col min="5894" max="5895" width="10.7265625" style="3" customWidth="1"/>
    <col min="5896" max="5896" width="15" style="3" customWidth="1"/>
    <col min="5897" max="5901" width="10.7265625" style="3" customWidth="1"/>
    <col min="5902" max="6145" width="9.1796875" style="3"/>
    <col min="6146" max="6146" width="8.81640625" style="3" customWidth="1"/>
    <col min="6147" max="6148" width="21.7265625" style="3" customWidth="1"/>
    <col min="6149" max="6149" width="14.1796875" style="3" customWidth="1"/>
    <col min="6150" max="6151" width="10.7265625" style="3" customWidth="1"/>
    <col min="6152" max="6152" width="15" style="3" customWidth="1"/>
    <col min="6153" max="6157" width="10.7265625" style="3" customWidth="1"/>
    <col min="6158" max="6401" width="9.1796875" style="3"/>
    <col min="6402" max="6402" width="8.81640625" style="3" customWidth="1"/>
    <col min="6403" max="6404" width="21.7265625" style="3" customWidth="1"/>
    <col min="6405" max="6405" width="14.1796875" style="3" customWidth="1"/>
    <col min="6406" max="6407" width="10.7265625" style="3" customWidth="1"/>
    <col min="6408" max="6408" width="15" style="3" customWidth="1"/>
    <col min="6409" max="6413" width="10.7265625" style="3" customWidth="1"/>
    <col min="6414" max="6657" width="9.1796875" style="3"/>
    <col min="6658" max="6658" width="8.81640625" style="3" customWidth="1"/>
    <col min="6659" max="6660" width="21.7265625" style="3" customWidth="1"/>
    <col min="6661" max="6661" width="14.1796875" style="3" customWidth="1"/>
    <col min="6662" max="6663" width="10.7265625" style="3" customWidth="1"/>
    <col min="6664" max="6664" width="15" style="3" customWidth="1"/>
    <col min="6665" max="6669" width="10.7265625" style="3" customWidth="1"/>
    <col min="6670" max="6913" width="9.1796875" style="3"/>
    <col min="6914" max="6914" width="8.81640625" style="3" customWidth="1"/>
    <col min="6915" max="6916" width="21.7265625" style="3" customWidth="1"/>
    <col min="6917" max="6917" width="14.1796875" style="3" customWidth="1"/>
    <col min="6918" max="6919" width="10.7265625" style="3" customWidth="1"/>
    <col min="6920" max="6920" width="15" style="3" customWidth="1"/>
    <col min="6921" max="6925" width="10.7265625" style="3" customWidth="1"/>
    <col min="6926" max="7169" width="9.1796875" style="3"/>
    <col min="7170" max="7170" width="8.81640625" style="3" customWidth="1"/>
    <col min="7171" max="7172" width="21.7265625" style="3" customWidth="1"/>
    <col min="7173" max="7173" width="14.1796875" style="3" customWidth="1"/>
    <col min="7174" max="7175" width="10.7265625" style="3" customWidth="1"/>
    <col min="7176" max="7176" width="15" style="3" customWidth="1"/>
    <col min="7177" max="7181" width="10.7265625" style="3" customWidth="1"/>
    <col min="7182" max="7425" width="9.1796875" style="3"/>
    <col min="7426" max="7426" width="8.81640625" style="3" customWidth="1"/>
    <col min="7427" max="7428" width="21.7265625" style="3" customWidth="1"/>
    <col min="7429" max="7429" width="14.1796875" style="3" customWidth="1"/>
    <col min="7430" max="7431" width="10.7265625" style="3" customWidth="1"/>
    <col min="7432" max="7432" width="15" style="3" customWidth="1"/>
    <col min="7433" max="7437" width="10.7265625" style="3" customWidth="1"/>
    <col min="7438" max="7681" width="9.1796875" style="3"/>
    <col min="7682" max="7682" width="8.81640625" style="3" customWidth="1"/>
    <col min="7683" max="7684" width="21.7265625" style="3" customWidth="1"/>
    <col min="7685" max="7685" width="14.1796875" style="3" customWidth="1"/>
    <col min="7686" max="7687" width="10.7265625" style="3" customWidth="1"/>
    <col min="7688" max="7688" width="15" style="3" customWidth="1"/>
    <col min="7689" max="7693" width="10.7265625" style="3" customWidth="1"/>
    <col min="7694" max="7937" width="9.1796875" style="3"/>
    <col min="7938" max="7938" width="8.81640625" style="3" customWidth="1"/>
    <col min="7939" max="7940" width="21.7265625" style="3" customWidth="1"/>
    <col min="7941" max="7941" width="14.1796875" style="3" customWidth="1"/>
    <col min="7942" max="7943" width="10.7265625" style="3" customWidth="1"/>
    <col min="7944" max="7944" width="15" style="3" customWidth="1"/>
    <col min="7945" max="7949" width="10.7265625" style="3" customWidth="1"/>
    <col min="7950" max="8193" width="9.1796875" style="3"/>
    <col min="8194" max="8194" width="8.81640625" style="3" customWidth="1"/>
    <col min="8195" max="8196" width="21.7265625" style="3" customWidth="1"/>
    <col min="8197" max="8197" width="14.1796875" style="3" customWidth="1"/>
    <col min="8198" max="8199" width="10.7265625" style="3" customWidth="1"/>
    <col min="8200" max="8200" width="15" style="3" customWidth="1"/>
    <col min="8201" max="8205" width="10.7265625" style="3" customWidth="1"/>
    <col min="8206" max="8449" width="9.1796875" style="3"/>
    <col min="8450" max="8450" width="8.81640625" style="3" customWidth="1"/>
    <col min="8451" max="8452" width="21.7265625" style="3" customWidth="1"/>
    <col min="8453" max="8453" width="14.1796875" style="3" customWidth="1"/>
    <col min="8454" max="8455" width="10.7265625" style="3" customWidth="1"/>
    <col min="8456" max="8456" width="15" style="3" customWidth="1"/>
    <col min="8457" max="8461" width="10.7265625" style="3" customWidth="1"/>
    <col min="8462" max="8705" width="9.1796875" style="3"/>
    <col min="8706" max="8706" width="8.81640625" style="3" customWidth="1"/>
    <col min="8707" max="8708" width="21.7265625" style="3" customWidth="1"/>
    <col min="8709" max="8709" width="14.1796875" style="3" customWidth="1"/>
    <col min="8710" max="8711" width="10.7265625" style="3" customWidth="1"/>
    <col min="8712" max="8712" width="15" style="3" customWidth="1"/>
    <col min="8713" max="8717" width="10.7265625" style="3" customWidth="1"/>
    <col min="8718" max="8961" width="9.1796875" style="3"/>
    <col min="8962" max="8962" width="8.81640625" style="3" customWidth="1"/>
    <col min="8963" max="8964" width="21.7265625" style="3" customWidth="1"/>
    <col min="8965" max="8965" width="14.1796875" style="3" customWidth="1"/>
    <col min="8966" max="8967" width="10.7265625" style="3" customWidth="1"/>
    <col min="8968" max="8968" width="15" style="3" customWidth="1"/>
    <col min="8969" max="8973" width="10.7265625" style="3" customWidth="1"/>
    <col min="8974" max="9217" width="9.1796875" style="3"/>
    <col min="9218" max="9218" width="8.81640625" style="3" customWidth="1"/>
    <col min="9219" max="9220" width="21.7265625" style="3" customWidth="1"/>
    <col min="9221" max="9221" width="14.1796875" style="3" customWidth="1"/>
    <col min="9222" max="9223" width="10.7265625" style="3" customWidth="1"/>
    <col min="9224" max="9224" width="15" style="3" customWidth="1"/>
    <col min="9225" max="9229" width="10.7265625" style="3" customWidth="1"/>
    <col min="9230" max="9473" width="9.1796875" style="3"/>
    <col min="9474" max="9474" width="8.81640625" style="3" customWidth="1"/>
    <col min="9475" max="9476" width="21.7265625" style="3" customWidth="1"/>
    <col min="9477" max="9477" width="14.1796875" style="3" customWidth="1"/>
    <col min="9478" max="9479" width="10.7265625" style="3" customWidth="1"/>
    <col min="9480" max="9480" width="15" style="3" customWidth="1"/>
    <col min="9481" max="9485" width="10.7265625" style="3" customWidth="1"/>
    <col min="9486" max="9729" width="9.1796875" style="3"/>
    <col min="9730" max="9730" width="8.81640625" style="3" customWidth="1"/>
    <col min="9731" max="9732" width="21.7265625" style="3" customWidth="1"/>
    <col min="9733" max="9733" width="14.1796875" style="3" customWidth="1"/>
    <col min="9734" max="9735" width="10.7265625" style="3" customWidth="1"/>
    <col min="9736" max="9736" width="15" style="3" customWidth="1"/>
    <col min="9737" max="9741" width="10.7265625" style="3" customWidth="1"/>
    <col min="9742" max="9985" width="9.1796875" style="3"/>
    <col min="9986" max="9986" width="8.81640625" style="3" customWidth="1"/>
    <col min="9987" max="9988" width="21.7265625" style="3" customWidth="1"/>
    <col min="9989" max="9989" width="14.1796875" style="3" customWidth="1"/>
    <col min="9990" max="9991" width="10.7265625" style="3" customWidth="1"/>
    <col min="9992" max="9992" width="15" style="3" customWidth="1"/>
    <col min="9993" max="9997" width="10.7265625" style="3" customWidth="1"/>
    <col min="9998" max="10241" width="9.1796875" style="3"/>
    <col min="10242" max="10242" width="8.81640625" style="3" customWidth="1"/>
    <col min="10243" max="10244" width="21.7265625" style="3" customWidth="1"/>
    <col min="10245" max="10245" width="14.1796875" style="3" customWidth="1"/>
    <col min="10246" max="10247" width="10.7265625" style="3" customWidth="1"/>
    <col min="10248" max="10248" width="15" style="3" customWidth="1"/>
    <col min="10249" max="10253" width="10.7265625" style="3" customWidth="1"/>
    <col min="10254" max="10497" width="9.1796875" style="3"/>
    <col min="10498" max="10498" width="8.81640625" style="3" customWidth="1"/>
    <col min="10499" max="10500" width="21.7265625" style="3" customWidth="1"/>
    <col min="10501" max="10501" width="14.1796875" style="3" customWidth="1"/>
    <col min="10502" max="10503" width="10.7265625" style="3" customWidth="1"/>
    <col min="10504" max="10504" width="15" style="3" customWidth="1"/>
    <col min="10505" max="10509" width="10.7265625" style="3" customWidth="1"/>
    <col min="10510" max="10753" width="9.1796875" style="3"/>
    <col min="10754" max="10754" width="8.81640625" style="3" customWidth="1"/>
    <col min="10755" max="10756" width="21.7265625" style="3" customWidth="1"/>
    <col min="10757" max="10757" width="14.1796875" style="3" customWidth="1"/>
    <col min="10758" max="10759" width="10.7265625" style="3" customWidth="1"/>
    <col min="10760" max="10760" width="15" style="3" customWidth="1"/>
    <col min="10761" max="10765" width="10.7265625" style="3" customWidth="1"/>
    <col min="10766" max="11009" width="9.1796875" style="3"/>
    <col min="11010" max="11010" width="8.81640625" style="3" customWidth="1"/>
    <col min="11011" max="11012" width="21.7265625" style="3" customWidth="1"/>
    <col min="11013" max="11013" width="14.1796875" style="3" customWidth="1"/>
    <col min="11014" max="11015" width="10.7265625" style="3" customWidth="1"/>
    <col min="11016" max="11016" width="15" style="3" customWidth="1"/>
    <col min="11017" max="11021" width="10.7265625" style="3" customWidth="1"/>
    <col min="11022" max="11265" width="9.1796875" style="3"/>
    <col min="11266" max="11266" width="8.81640625" style="3" customWidth="1"/>
    <col min="11267" max="11268" width="21.7265625" style="3" customWidth="1"/>
    <col min="11269" max="11269" width="14.1796875" style="3" customWidth="1"/>
    <col min="11270" max="11271" width="10.7265625" style="3" customWidth="1"/>
    <col min="11272" max="11272" width="15" style="3" customWidth="1"/>
    <col min="11273" max="11277" width="10.7265625" style="3" customWidth="1"/>
    <col min="11278" max="11521" width="9.1796875" style="3"/>
    <col min="11522" max="11522" width="8.81640625" style="3" customWidth="1"/>
    <col min="11523" max="11524" width="21.7265625" style="3" customWidth="1"/>
    <col min="11525" max="11525" width="14.1796875" style="3" customWidth="1"/>
    <col min="11526" max="11527" width="10.7265625" style="3" customWidth="1"/>
    <col min="11528" max="11528" width="15" style="3" customWidth="1"/>
    <col min="11529" max="11533" width="10.7265625" style="3" customWidth="1"/>
    <col min="11534" max="11777" width="9.1796875" style="3"/>
    <col min="11778" max="11778" width="8.81640625" style="3" customWidth="1"/>
    <col min="11779" max="11780" width="21.7265625" style="3" customWidth="1"/>
    <col min="11781" max="11781" width="14.1796875" style="3" customWidth="1"/>
    <col min="11782" max="11783" width="10.7265625" style="3" customWidth="1"/>
    <col min="11784" max="11784" width="15" style="3" customWidth="1"/>
    <col min="11785" max="11789" width="10.7265625" style="3" customWidth="1"/>
    <col min="11790" max="12033" width="9.1796875" style="3"/>
    <col min="12034" max="12034" width="8.81640625" style="3" customWidth="1"/>
    <col min="12035" max="12036" width="21.7265625" style="3" customWidth="1"/>
    <col min="12037" max="12037" width="14.1796875" style="3" customWidth="1"/>
    <col min="12038" max="12039" width="10.7265625" style="3" customWidth="1"/>
    <col min="12040" max="12040" width="15" style="3" customWidth="1"/>
    <col min="12041" max="12045" width="10.7265625" style="3" customWidth="1"/>
    <col min="12046" max="12289" width="9.1796875" style="3"/>
    <col min="12290" max="12290" width="8.81640625" style="3" customWidth="1"/>
    <col min="12291" max="12292" width="21.7265625" style="3" customWidth="1"/>
    <col min="12293" max="12293" width="14.1796875" style="3" customWidth="1"/>
    <col min="12294" max="12295" width="10.7265625" style="3" customWidth="1"/>
    <col min="12296" max="12296" width="15" style="3" customWidth="1"/>
    <col min="12297" max="12301" width="10.7265625" style="3" customWidth="1"/>
    <col min="12302" max="12545" width="9.1796875" style="3"/>
    <col min="12546" max="12546" width="8.81640625" style="3" customWidth="1"/>
    <col min="12547" max="12548" width="21.7265625" style="3" customWidth="1"/>
    <col min="12549" max="12549" width="14.1796875" style="3" customWidth="1"/>
    <col min="12550" max="12551" width="10.7265625" style="3" customWidth="1"/>
    <col min="12552" max="12552" width="15" style="3" customWidth="1"/>
    <col min="12553" max="12557" width="10.7265625" style="3" customWidth="1"/>
    <col min="12558" max="12801" width="9.1796875" style="3"/>
    <col min="12802" max="12802" width="8.81640625" style="3" customWidth="1"/>
    <col min="12803" max="12804" width="21.7265625" style="3" customWidth="1"/>
    <col min="12805" max="12805" width="14.1796875" style="3" customWidth="1"/>
    <col min="12806" max="12807" width="10.7265625" style="3" customWidth="1"/>
    <col min="12808" max="12808" width="15" style="3" customWidth="1"/>
    <col min="12809" max="12813" width="10.7265625" style="3" customWidth="1"/>
    <col min="12814" max="13057" width="9.1796875" style="3"/>
    <col min="13058" max="13058" width="8.81640625" style="3" customWidth="1"/>
    <col min="13059" max="13060" width="21.7265625" style="3" customWidth="1"/>
    <col min="13061" max="13061" width="14.1796875" style="3" customWidth="1"/>
    <col min="13062" max="13063" width="10.7265625" style="3" customWidth="1"/>
    <col min="13064" max="13064" width="15" style="3" customWidth="1"/>
    <col min="13065" max="13069" width="10.7265625" style="3" customWidth="1"/>
    <col min="13070" max="13313" width="9.1796875" style="3"/>
    <col min="13314" max="13314" width="8.81640625" style="3" customWidth="1"/>
    <col min="13315" max="13316" width="21.7265625" style="3" customWidth="1"/>
    <col min="13317" max="13317" width="14.1796875" style="3" customWidth="1"/>
    <col min="13318" max="13319" width="10.7265625" style="3" customWidth="1"/>
    <col min="13320" max="13320" width="15" style="3" customWidth="1"/>
    <col min="13321" max="13325" width="10.7265625" style="3" customWidth="1"/>
    <col min="13326" max="13569" width="9.1796875" style="3"/>
    <col min="13570" max="13570" width="8.81640625" style="3" customWidth="1"/>
    <col min="13571" max="13572" width="21.7265625" style="3" customWidth="1"/>
    <col min="13573" max="13573" width="14.1796875" style="3" customWidth="1"/>
    <col min="13574" max="13575" width="10.7265625" style="3" customWidth="1"/>
    <col min="13576" max="13576" width="15" style="3" customWidth="1"/>
    <col min="13577" max="13581" width="10.7265625" style="3" customWidth="1"/>
    <col min="13582" max="13825" width="9.1796875" style="3"/>
    <col min="13826" max="13826" width="8.81640625" style="3" customWidth="1"/>
    <col min="13827" max="13828" width="21.7265625" style="3" customWidth="1"/>
    <col min="13829" max="13829" width="14.1796875" style="3" customWidth="1"/>
    <col min="13830" max="13831" width="10.7265625" style="3" customWidth="1"/>
    <col min="13832" max="13832" width="15" style="3" customWidth="1"/>
    <col min="13833" max="13837" width="10.7265625" style="3" customWidth="1"/>
    <col min="13838" max="14081" width="9.1796875" style="3"/>
    <col min="14082" max="14082" width="8.81640625" style="3" customWidth="1"/>
    <col min="14083" max="14084" width="21.7265625" style="3" customWidth="1"/>
    <col min="14085" max="14085" width="14.1796875" style="3" customWidth="1"/>
    <col min="14086" max="14087" width="10.7265625" style="3" customWidth="1"/>
    <col min="14088" max="14088" width="15" style="3" customWidth="1"/>
    <col min="14089" max="14093" width="10.7265625" style="3" customWidth="1"/>
    <col min="14094" max="14337" width="9.1796875" style="3"/>
    <col min="14338" max="14338" width="8.81640625" style="3" customWidth="1"/>
    <col min="14339" max="14340" width="21.7265625" style="3" customWidth="1"/>
    <col min="14341" max="14341" width="14.1796875" style="3" customWidth="1"/>
    <col min="14342" max="14343" width="10.7265625" style="3" customWidth="1"/>
    <col min="14344" max="14344" width="15" style="3" customWidth="1"/>
    <col min="14345" max="14349" width="10.7265625" style="3" customWidth="1"/>
    <col min="14350" max="14593" width="9.1796875" style="3"/>
    <col min="14594" max="14594" width="8.81640625" style="3" customWidth="1"/>
    <col min="14595" max="14596" width="21.7265625" style="3" customWidth="1"/>
    <col min="14597" max="14597" width="14.1796875" style="3" customWidth="1"/>
    <col min="14598" max="14599" width="10.7265625" style="3" customWidth="1"/>
    <col min="14600" max="14600" width="15" style="3" customWidth="1"/>
    <col min="14601" max="14605" width="10.7265625" style="3" customWidth="1"/>
    <col min="14606" max="14849" width="9.1796875" style="3"/>
    <col min="14850" max="14850" width="8.81640625" style="3" customWidth="1"/>
    <col min="14851" max="14852" width="21.7265625" style="3" customWidth="1"/>
    <col min="14853" max="14853" width="14.1796875" style="3" customWidth="1"/>
    <col min="14854" max="14855" width="10.7265625" style="3" customWidth="1"/>
    <col min="14856" max="14856" width="15" style="3" customWidth="1"/>
    <col min="14857" max="14861" width="10.7265625" style="3" customWidth="1"/>
    <col min="14862" max="15105" width="9.1796875" style="3"/>
    <col min="15106" max="15106" width="8.81640625" style="3" customWidth="1"/>
    <col min="15107" max="15108" width="21.7265625" style="3" customWidth="1"/>
    <col min="15109" max="15109" width="14.1796875" style="3" customWidth="1"/>
    <col min="15110" max="15111" width="10.7265625" style="3" customWidth="1"/>
    <col min="15112" max="15112" width="15" style="3" customWidth="1"/>
    <col min="15113" max="15117" width="10.7265625" style="3" customWidth="1"/>
    <col min="15118" max="15361" width="9.1796875" style="3"/>
    <col min="15362" max="15362" width="8.81640625" style="3" customWidth="1"/>
    <col min="15363" max="15364" width="21.7265625" style="3" customWidth="1"/>
    <col min="15365" max="15365" width="14.1796875" style="3" customWidth="1"/>
    <col min="15366" max="15367" width="10.7265625" style="3" customWidth="1"/>
    <col min="15368" max="15368" width="15" style="3" customWidth="1"/>
    <col min="15369" max="15373" width="10.7265625" style="3" customWidth="1"/>
    <col min="15374" max="15617" width="9.1796875" style="3"/>
    <col min="15618" max="15618" width="8.81640625" style="3" customWidth="1"/>
    <col min="15619" max="15620" width="21.7265625" style="3" customWidth="1"/>
    <col min="15621" max="15621" width="14.1796875" style="3" customWidth="1"/>
    <col min="15622" max="15623" width="10.7265625" style="3" customWidth="1"/>
    <col min="15624" max="15624" width="15" style="3" customWidth="1"/>
    <col min="15625" max="15629" width="10.7265625" style="3" customWidth="1"/>
    <col min="15630" max="15873" width="9.1796875" style="3"/>
    <col min="15874" max="15874" width="8.81640625" style="3" customWidth="1"/>
    <col min="15875" max="15876" width="21.7265625" style="3" customWidth="1"/>
    <col min="15877" max="15877" width="14.1796875" style="3" customWidth="1"/>
    <col min="15878" max="15879" width="10.7265625" style="3" customWidth="1"/>
    <col min="15880" max="15880" width="15" style="3" customWidth="1"/>
    <col min="15881" max="15885" width="10.7265625" style="3" customWidth="1"/>
    <col min="15886" max="16129" width="9.1796875" style="3"/>
    <col min="16130" max="16130" width="8.81640625" style="3" customWidth="1"/>
    <col min="16131" max="16132" width="21.7265625" style="3" customWidth="1"/>
    <col min="16133" max="16133" width="14.1796875" style="3" customWidth="1"/>
    <col min="16134" max="16135" width="10.7265625" style="3" customWidth="1"/>
    <col min="16136" max="16136" width="15" style="3" customWidth="1"/>
    <col min="16137" max="16141" width="10.7265625" style="3" customWidth="1"/>
    <col min="16142" max="16384" width="9.1796875" style="3"/>
  </cols>
  <sheetData>
    <row r="1" spans="1:13" s="2" customFormat="1" x14ac:dyDescent="0.35">
      <c r="A1" s="1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s="2" customFormat="1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2" customFormat="1" x14ac:dyDescent="0.35">
      <c r="A3" s="1615" t="s">
        <v>84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</row>
    <row r="4" spans="1:13" s="2" customFormat="1" x14ac:dyDescent="0.35">
      <c r="E4" s="2" t="s">
        <v>85</v>
      </c>
      <c r="M4" s="124"/>
    </row>
    <row r="5" spans="1:13" s="2" customFormat="1" x14ac:dyDescent="0.35">
      <c r="F5" s="98" t="str">
        <f>'[5]1'!E5</f>
        <v>KABUPATEN/KOTA</v>
      </c>
      <c r="G5" s="7" t="str">
        <f>'[5]1'!$F$5</f>
        <v>KEPULAUAN TALAUD</v>
      </c>
    </row>
    <row r="6" spans="1:13" s="2" customFormat="1" x14ac:dyDescent="0.35">
      <c r="F6" s="98" t="str">
        <f>'[5]1'!E6</f>
        <v>TAHUN</v>
      </c>
      <c r="G6" s="7">
        <v>2024</v>
      </c>
    </row>
    <row r="7" spans="1:13" ht="16" thickBot="1" x14ac:dyDescent="0.4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ht="18" customHeight="1" x14ac:dyDescent="0.35">
      <c r="A8" s="1734" t="s">
        <v>5</v>
      </c>
      <c r="B8" s="1618" t="s">
        <v>6</v>
      </c>
      <c r="C8" s="130"/>
      <c r="D8" s="1618" t="s">
        <v>61</v>
      </c>
      <c r="E8" s="1611" t="s">
        <v>62</v>
      </c>
      <c r="F8" s="1635" t="s">
        <v>86</v>
      </c>
      <c r="G8" s="1635" t="s">
        <v>65</v>
      </c>
      <c r="H8" s="1635" t="s">
        <v>87</v>
      </c>
      <c r="I8" s="1635" t="s">
        <v>65</v>
      </c>
      <c r="J8" s="1635" t="s">
        <v>88</v>
      </c>
      <c r="K8" s="1635" t="s">
        <v>65</v>
      </c>
      <c r="L8" s="1635" t="s">
        <v>89</v>
      </c>
      <c r="M8" s="1732" t="s">
        <v>65</v>
      </c>
    </row>
    <row r="9" spans="1:13" ht="18" customHeight="1" x14ac:dyDescent="0.35">
      <c r="A9" s="1727"/>
      <c r="B9" s="1596"/>
      <c r="C9" s="10" t="s">
        <v>1595</v>
      </c>
      <c r="D9" s="1596"/>
      <c r="E9" s="1601"/>
      <c r="F9" s="1678"/>
      <c r="G9" s="1678"/>
      <c r="H9" s="1678"/>
      <c r="I9" s="1678"/>
      <c r="J9" s="1678"/>
      <c r="K9" s="1678"/>
      <c r="L9" s="1678"/>
      <c r="M9" s="1733"/>
    </row>
    <row r="10" spans="1:13" ht="38.25" customHeight="1" x14ac:dyDescent="0.35">
      <c r="A10" s="1728"/>
      <c r="B10" s="1597"/>
      <c r="C10" s="12" t="s">
        <v>6</v>
      </c>
      <c r="D10" s="1597"/>
      <c r="E10" s="1602"/>
      <c r="F10" s="1678"/>
      <c r="G10" s="1678"/>
      <c r="H10" s="1678"/>
      <c r="I10" s="1678"/>
      <c r="J10" s="1678"/>
      <c r="K10" s="1678"/>
      <c r="L10" s="1678"/>
      <c r="M10" s="1733"/>
    </row>
    <row r="11" spans="1:13" s="15" customFormat="1" ht="21" customHeight="1" x14ac:dyDescent="0.35">
      <c r="A11" s="7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74">
        <v>12</v>
      </c>
    </row>
    <row r="12" spans="1:13" ht="20.149999999999999" customHeight="1" x14ac:dyDescent="0.35">
      <c r="A12" s="99">
        <v>1</v>
      </c>
      <c r="B12" s="64" t="str">
        <f>'[5]9'!B9</f>
        <v>Melonguane</v>
      </c>
      <c r="C12" s="1570" t="s">
        <v>1602</v>
      </c>
      <c r="D12" s="64" t="str">
        <f>'29'!D11</f>
        <v>Melonguane</v>
      </c>
      <c r="E12" s="1216">
        <v>809</v>
      </c>
      <c r="F12" s="1216">
        <v>350</v>
      </c>
      <c r="G12" s="1217">
        <f>F12/E12*100</f>
        <v>43.263288009888754</v>
      </c>
      <c r="H12" s="1216">
        <v>113</v>
      </c>
      <c r="I12" s="1217">
        <f>H12/F12*100</f>
        <v>32.285714285714285</v>
      </c>
      <c r="J12" s="1216">
        <v>80</v>
      </c>
      <c r="K12" s="1217">
        <f>J12/E12</f>
        <v>9.8887515451174288E-2</v>
      </c>
      <c r="L12" s="1216">
        <v>45</v>
      </c>
      <c r="M12" s="1221">
        <f>L12/J12*100</f>
        <v>56.25</v>
      </c>
    </row>
    <row r="13" spans="1:13" ht="20.149999999999999" customHeight="1" x14ac:dyDescent="0.35">
      <c r="A13" s="100">
        <v>2</v>
      </c>
      <c r="B13" s="64" t="str">
        <f>'[5]9'!B10</f>
        <v>Melonguane Timur</v>
      </c>
      <c r="C13" s="1571" t="s">
        <v>1603</v>
      </c>
      <c r="D13" s="64" t="str">
        <f>'29'!D12</f>
        <v>Tule</v>
      </c>
      <c r="E13" s="1216">
        <v>587</v>
      </c>
      <c r="F13" s="1216">
        <v>106</v>
      </c>
      <c r="G13" s="1217">
        <f t="shared" ref="G13:G30" si="0">F13/E13*100</f>
        <v>18.057921635434411</v>
      </c>
      <c r="H13" s="1216">
        <v>36</v>
      </c>
      <c r="I13" s="1217">
        <f t="shared" ref="I13:I32" si="1">H13/F13*100</f>
        <v>33.962264150943398</v>
      </c>
      <c r="J13" s="1216">
        <v>45</v>
      </c>
      <c r="K13" s="1217">
        <f t="shared" ref="K13:K32" si="2">J13/E13</f>
        <v>7.6660988074957415E-2</v>
      </c>
      <c r="L13" s="1216">
        <v>23</v>
      </c>
      <c r="M13" s="1221">
        <f t="shared" ref="M13:M32" si="3">L13/J13*100</f>
        <v>51.111111111111107</v>
      </c>
    </row>
    <row r="14" spans="1:13" ht="20.149999999999999" customHeight="1" x14ac:dyDescent="0.35">
      <c r="A14" s="100">
        <v>3</v>
      </c>
      <c r="B14" s="64" t="str">
        <f>'[5]9'!B11</f>
        <v>Pulutan</v>
      </c>
      <c r="C14" s="1571" t="s">
        <v>1609</v>
      </c>
      <c r="D14" s="64" t="str">
        <f>'29'!D13</f>
        <v>Pulutan</v>
      </c>
      <c r="E14" s="1216">
        <v>352</v>
      </c>
      <c r="F14" s="1216">
        <v>84</v>
      </c>
      <c r="G14" s="1217">
        <f t="shared" si="0"/>
        <v>23.863636363636363</v>
      </c>
      <c r="H14" s="1216">
        <v>30</v>
      </c>
      <c r="I14" s="1217">
        <f t="shared" si="1"/>
        <v>35.714285714285715</v>
      </c>
      <c r="J14" s="1216">
        <v>26</v>
      </c>
      <c r="K14" s="1217">
        <f t="shared" si="2"/>
        <v>7.3863636363636367E-2</v>
      </c>
      <c r="L14" s="1216">
        <v>16</v>
      </c>
      <c r="M14" s="1221">
        <f t="shared" si="3"/>
        <v>61.53846153846154</v>
      </c>
    </row>
    <row r="15" spans="1:13" ht="20.149999999999999" customHeight="1" x14ac:dyDescent="0.35">
      <c r="A15" s="100">
        <v>4</v>
      </c>
      <c r="B15" s="64" t="str">
        <f>'[5]9'!B12</f>
        <v>Rainis</v>
      </c>
      <c r="C15" s="1571" t="s">
        <v>1607</v>
      </c>
      <c r="D15" s="64" t="str">
        <f>'29'!D14</f>
        <v>Rainis</v>
      </c>
      <c r="E15" s="1216">
        <v>679</v>
      </c>
      <c r="F15" s="1216">
        <v>204</v>
      </c>
      <c r="G15" s="1217">
        <f t="shared" si="0"/>
        <v>30.044182621502209</v>
      </c>
      <c r="H15" s="1216">
        <v>176</v>
      </c>
      <c r="I15" s="1217">
        <f t="shared" si="1"/>
        <v>86.274509803921575</v>
      </c>
      <c r="J15" s="1216">
        <v>42</v>
      </c>
      <c r="K15" s="1217">
        <f t="shared" si="2"/>
        <v>6.1855670103092786E-2</v>
      </c>
      <c r="L15" s="1216">
        <v>22</v>
      </c>
      <c r="M15" s="1221">
        <f t="shared" si="3"/>
        <v>52.380952380952387</v>
      </c>
    </row>
    <row r="16" spans="1:13" ht="20.149999999999999" customHeight="1" x14ac:dyDescent="0.35">
      <c r="A16" s="100">
        <v>5</v>
      </c>
      <c r="B16" s="64" t="str">
        <f>'[5]9'!B13</f>
        <v>Tanpan'amma</v>
      </c>
      <c r="C16" s="1571" t="s">
        <v>1608</v>
      </c>
      <c r="D16" s="64" t="str">
        <f>'29'!D15</f>
        <v>Dapalan</v>
      </c>
      <c r="E16" s="1216">
        <v>849</v>
      </c>
      <c r="F16" s="1216">
        <v>106</v>
      </c>
      <c r="G16" s="1217">
        <f t="shared" si="0"/>
        <v>12.48527679623086</v>
      </c>
      <c r="H16" s="1216">
        <v>8</v>
      </c>
      <c r="I16" s="1217">
        <f t="shared" si="1"/>
        <v>7.5471698113207548</v>
      </c>
      <c r="J16" s="1216">
        <v>58</v>
      </c>
      <c r="K16" s="1217">
        <f t="shared" si="2"/>
        <v>6.8315665488810365E-2</v>
      </c>
      <c r="L16" s="1216">
        <v>30</v>
      </c>
      <c r="M16" s="1221">
        <f t="shared" si="3"/>
        <v>51.724137931034484</v>
      </c>
    </row>
    <row r="17" spans="1:13" ht="20.149999999999999" customHeight="1" x14ac:dyDescent="0.35">
      <c r="A17" s="100">
        <v>6</v>
      </c>
      <c r="B17" s="64" t="str">
        <f>'[5]9'!B14</f>
        <v>Gemeh</v>
      </c>
      <c r="C17" s="1571" t="s">
        <v>1612</v>
      </c>
      <c r="D17" s="64" t="str">
        <f>'29'!D16</f>
        <v>Gemeh</v>
      </c>
      <c r="E17" s="1216">
        <v>1024</v>
      </c>
      <c r="F17" s="1216">
        <v>420</v>
      </c>
      <c r="G17" s="1217">
        <f t="shared" si="0"/>
        <v>41.015625</v>
      </c>
      <c r="H17" s="1216">
        <v>102</v>
      </c>
      <c r="I17" s="1217">
        <f t="shared" si="1"/>
        <v>24.285714285714285</v>
      </c>
      <c r="J17" s="1216">
        <v>52</v>
      </c>
      <c r="K17" s="1217">
        <f t="shared" si="2"/>
        <v>5.078125E-2</v>
      </c>
      <c r="L17" s="1216">
        <v>10</v>
      </c>
      <c r="M17" s="1221">
        <f t="shared" si="3"/>
        <v>19.230769230769234</v>
      </c>
    </row>
    <row r="18" spans="1:13" ht="20.149999999999999" customHeight="1" x14ac:dyDescent="0.35">
      <c r="A18" s="100">
        <v>7</v>
      </c>
      <c r="B18" s="64" t="str">
        <f>'[5]9'!B15</f>
        <v>Essang</v>
      </c>
      <c r="C18" s="1571" t="s">
        <v>1610</v>
      </c>
      <c r="D18" s="64" t="str">
        <f>'29'!D17</f>
        <v>Essang</v>
      </c>
      <c r="E18" s="1216">
        <v>666</v>
      </c>
      <c r="F18" s="1216">
        <v>120</v>
      </c>
      <c r="G18" s="1217">
        <f t="shared" si="0"/>
        <v>18.018018018018019</v>
      </c>
      <c r="H18" s="1216">
        <v>53</v>
      </c>
      <c r="I18" s="1217">
        <f t="shared" si="1"/>
        <v>44.166666666666664</v>
      </c>
      <c r="J18" s="1216">
        <v>50</v>
      </c>
      <c r="K18" s="1217">
        <f t="shared" si="2"/>
        <v>7.5075075075075076E-2</v>
      </c>
      <c r="L18" s="1216">
        <v>15</v>
      </c>
      <c r="M18" s="1221">
        <f t="shared" si="3"/>
        <v>30</v>
      </c>
    </row>
    <row r="19" spans="1:13" ht="20.149999999999999" customHeight="1" x14ac:dyDescent="0.35">
      <c r="A19" s="100">
        <v>8</v>
      </c>
      <c r="B19" s="64" t="str">
        <f>'[5]9'!B16</f>
        <v>Essang Selatan</v>
      </c>
      <c r="C19" s="1571" t="s">
        <v>1611</v>
      </c>
      <c r="D19" s="64" t="str">
        <f>'29'!D18</f>
        <v>Sambuara</v>
      </c>
      <c r="E19" s="1216">
        <v>525</v>
      </c>
      <c r="F19" s="1216">
        <v>112</v>
      </c>
      <c r="G19" s="1217">
        <f t="shared" si="0"/>
        <v>21.333333333333336</v>
      </c>
      <c r="H19" s="1216">
        <v>42</v>
      </c>
      <c r="I19" s="1217">
        <f t="shared" si="1"/>
        <v>37.5</v>
      </c>
      <c r="J19" s="1216">
        <v>26</v>
      </c>
      <c r="K19" s="1217">
        <f t="shared" si="2"/>
        <v>4.9523809523809526E-2</v>
      </c>
      <c r="L19" s="1216">
        <v>12</v>
      </c>
      <c r="M19" s="1221">
        <f t="shared" si="3"/>
        <v>46.153846153846153</v>
      </c>
    </row>
    <row r="20" spans="1:13" ht="20.149999999999999" customHeight="1" x14ac:dyDescent="0.35">
      <c r="A20" s="100">
        <v>9</v>
      </c>
      <c r="B20" s="64" t="str">
        <f>'[5]9'!B17</f>
        <v>Beo Utara</v>
      </c>
      <c r="C20" s="1571" t="s">
        <v>1605</v>
      </c>
      <c r="D20" s="64" t="str">
        <f>'29'!D19</f>
        <v>Lobbo</v>
      </c>
      <c r="E20" s="1216">
        <v>843</v>
      </c>
      <c r="F20" s="1216">
        <v>237</v>
      </c>
      <c r="G20" s="1217">
        <f t="shared" si="0"/>
        <v>28.113879003558718</v>
      </c>
      <c r="H20" s="1216">
        <v>38</v>
      </c>
      <c r="I20" s="1217">
        <f t="shared" si="1"/>
        <v>16.033755274261605</v>
      </c>
      <c r="J20" s="1216">
        <v>18</v>
      </c>
      <c r="K20" s="1217">
        <f t="shared" si="2"/>
        <v>2.1352313167259787E-2</v>
      </c>
      <c r="L20" s="1216">
        <v>5</v>
      </c>
      <c r="M20" s="1221">
        <f t="shared" si="3"/>
        <v>27.777777777777779</v>
      </c>
    </row>
    <row r="21" spans="1:13" ht="20.149999999999999" customHeight="1" x14ac:dyDescent="0.35">
      <c r="A21" s="100">
        <v>10</v>
      </c>
      <c r="B21" s="64" t="str">
        <f>'[5]9'!B18</f>
        <v xml:space="preserve">Beo </v>
      </c>
      <c r="C21" s="1571" t="s">
        <v>1604</v>
      </c>
      <c r="D21" s="64" t="str">
        <f>'29'!D20</f>
        <v>Beo</v>
      </c>
      <c r="E21" s="1216">
        <v>756</v>
      </c>
      <c r="F21" s="1216">
        <v>226</v>
      </c>
      <c r="G21" s="1217">
        <f t="shared" si="0"/>
        <v>29.894179894179896</v>
      </c>
      <c r="H21" s="1216">
        <v>45</v>
      </c>
      <c r="I21" s="1217">
        <f t="shared" si="1"/>
        <v>19.911504424778762</v>
      </c>
      <c r="J21" s="1216">
        <v>81</v>
      </c>
      <c r="K21" s="1217">
        <f t="shared" si="2"/>
        <v>0.10714285714285714</v>
      </c>
      <c r="L21" s="1216">
        <v>41</v>
      </c>
      <c r="M21" s="1221">
        <f t="shared" si="3"/>
        <v>50.617283950617285</v>
      </c>
    </row>
    <row r="22" spans="1:13" ht="20.149999999999999" customHeight="1" x14ac:dyDescent="0.35">
      <c r="A22" s="100">
        <v>11</v>
      </c>
      <c r="B22" s="64" t="str">
        <f>'[5]9'!B19</f>
        <v>Beo Selatan</v>
      </c>
      <c r="C22" s="1571" t="s">
        <v>1606</v>
      </c>
      <c r="D22" s="64" t="str">
        <f>'29'!D21</f>
        <v>Tarohan</v>
      </c>
      <c r="E22" s="1216">
        <v>608</v>
      </c>
      <c r="F22" s="1216">
        <v>113</v>
      </c>
      <c r="G22" s="1217">
        <f t="shared" si="0"/>
        <v>18.585526315789476</v>
      </c>
      <c r="H22" s="1216">
        <v>30</v>
      </c>
      <c r="I22" s="1217">
        <f t="shared" si="1"/>
        <v>26.548672566371685</v>
      </c>
      <c r="J22" s="1216">
        <v>70</v>
      </c>
      <c r="K22" s="1217">
        <f t="shared" si="2"/>
        <v>0.11513157894736842</v>
      </c>
      <c r="L22" s="1216">
        <v>28</v>
      </c>
      <c r="M22" s="1221">
        <f t="shared" si="3"/>
        <v>40</v>
      </c>
    </row>
    <row r="23" spans="1:13" ht="20.149999999999999" customHeight="1" x14ac:dyDescent="0.35">
      <c r="A23" s="100">
        <v>12</v>
      </c>
      <c r="B23" s="64" t="str">
        <f>'[5]9'!B20</f>
        <v>Damau</v>
      </c>
      <c r="C23" s="1571" t="s">
        <v>1597</v>
      </c>
      <c r="D23" s="64" t="str">
        <f>'29'!D22</f>
        <v>Damau</v>
      </c>
      <c r="E23" s="1216">
        <v>956</v>
      </c>
      <c r="F23" s="1216">
        <v>256</v>
      </c>
      <c r="G23" s="1217">
        <f t="shared" si="0"/>
        <v>26.778242677824267</v>
      </c>
      <c r="H23" s="1216">
        <v>176</v>
      </c>
      <c r="I23" s="1217">
        <f t="shared" si="1"/>
        <v>68.75</v>
      </c>
      <c r="J23" s="1216">
        <v>115</v>
      </c>
      <c r="K23" s="1217">
        <f t="shared" si="2"/>
        <v>0.1202928870292887</v>
      </c>
      <c r="L23" s="1216">
        <v>62</v>
      </c>
      <c r="M23" s="1221">
        <f t="shared" si="3"/>
        <v>53.913043478260867</v>
      </c>
    </row>
    <row r="24" spans="1:13" ht="20.149999999999999" customHeight="1" x14ac:dyDescent="0.35">
      <c r="A24" s="100">
        <v>13</v>
      </c>
      <c r="B24" s="64" t="str">
        <f>'[5]9'!B21</f>
        <v>Kabaruan</v>
      </c>
      <c r="C24" s="1571" t="s">
        <v>1596</v>
      </c>
      <c r="D24" s="64" t="str">
        <f>'29'!D23</f>
        <v>Mangaran</v>
      </c>
      <c r="E24" s="1216">
        <v>901</v>
      </c>
      <c r="F24" s="1216">
        <v>182</v>
      </c>
      <c r="G24" s="1217">
        <f t="shared" si="0"/>
        <v>20.199778024417313</v>
      </c>
      <c r="H24" s="1216">
        <v>170</v>
      </c>
      <c r="I24" s="1217">
        <f t="shared" si="1"/>
        <v>93.406593406593402</v>
      </c>
      <c r="J24" s="1216">
        <v>158</v>
      </c>
      <c r="K24" s="1217">
        <f t="shared" si="2"/>
        <v>0.17536071032186459</v>
      </c>
      <c r="L24" s="1216">
        <v>150</v>
      </c>
      <c r="M24" s="1221">
        <f t="shared" si="3"/>
        <v>94.936708860759495</v>
      </c>
    </row>
    <row r="25" spans="1:13" ht="20.149999999999999" customHeight="1" x14ac:dyDescent="0.35">
      <c r="A25" s="100">
        <v>14</v>
      </c>
      <c r="B25" s="64" t="str">
        <f>'[5]9'!B22</f>
        <v>Lirung</v>
      </c>
      <c r="C25" s="1571" t="s">
        <v>1598</v>
      </c>
      <c r="D25" s="64" t="str">
        <f>'29'!D24</f>
        <v>Lirung</v>
      </c>
      <c r="E25" s="1216">
        <v>579</v>
      </c>
      <c r="F25" s="1216">
        <v>129</v>
      </c>
      <c r="G25" s="1217">
        <f t="shared" si="0"/>
        <v>22.279792746113987</v>
      </c>
      <c r="H25" s="1216">
        <v>70</v>
      </c>
      <c r="I25" s="1217">
        <f t="shared" si="1"/>
        <v>54.263565891472865</v>
      </c>
      <c r="J25" s="1216">
        <v>207</v>
      </c>
      <c r="K25" s="1217">
        <f t="shared" si="2"/>
        <v>0.35751295336787564</v>
      </c>
      <c r="L25" s="1216">
        <v>82</v>
      </c>
      <c r="M25" s="1221">
        <f t="shared" si="3"/>
        <v>39.613526570048307</v>
      </c>
    </row>
    <row r="26" spans="1:13" ht="20.149999999999999" customHeight="1" x14ac:dyDescent="0.35">
      <c r="A26" s="100">
        <v>15</v>
      </c>
      <c r="B26" s="64" t="str">
        <f>'[5]9'!B23</f>
        <v>Kalongan</v>
      </c>
      <c r="C26" s="1571" t="s">
        <v>1600</v>
      </c>
      <c r="D26" s="64" t="str">
        <f>'29'!D25</f>
        <v>Kalongan</v>
      </c>
      <c r="E26" s="1216">
        <v>511</v>
      </c>
      <c r="F26" s="1216">
        <v>114</v>
      </c>
      <c r="G26" s="1217">
        <f t="shared" si="0"/>
        <v>22.309197651663403</v>
      </c>
      <c r="H26" s="1216">
        <v>26</v>
      </c>
      <c r="I26" s="1217">
        <f t="shared" si="1"/>
        <v>22.807017543859647</v>
      </c>
      <c r="J26" s="1216">
        <v>70</v>
      </c>
      <c r="K26" s="1217">
        <f t="shared" si="2"/>
        <v>0.13698630136986301</v>
      </c>
      <c r="L26" s="1216">
        <v>26</v>
      </c>
      <c r="M26" s="1221">
        <f t="shared" si="3"/>
        <v>37.142857142857146</v>
      </c>
    </row>
    <row r="27" spans="1:13" ht="20.149999999999999" customHeight="1" x14ac:dyDescent="0.35">
      <c r="A27" s="100">
        <v>16</v>
      </c>
      <c r="B27" s="64" t="str">
        <f>'[5]9'!B24</f>
        <v>Moronge</v>
      </c>
      <c r="C27" s="1571" t="s">
        <v>1601</v>
      </c>
      <c r="D27" s="64" t="str">
        <f>'29'!D26</f>
        <v>Moronge</v>
      </c>
      <c r="E27" s="1216">
        <v>670</v>
      </c>
      <c r="F27" s="1216">
        <v>142</v>
      </c>
      <c r="G27" s="1217">
        <f t="shared" si="0"/>
        <v>21.194029850746269</v>
      </c>
      <c r="H27" s="1216">
        <v>44</v>
      </c>
      <c r="I27" s="1217">
        <f t="shared" si="1"/>
        <v>30.985915492957744</v>
      </c>
      <c r="J27" s="1216">
        <v>83</v>
      </c>
      <c r="K27" s="1217">
        <f t="shared" si="2"/>
        <v>0.12388059701492538</v>
      </c>
      <c r="L27" s="1216">
        <v>33</v>
      </c>
      <c r="M27" s="1221">
        <f t="shared" si="3"/>
        <v>39.75903614457831</v>
      </c>
    </row>
    <row r="28" spans="1:13" ht="20.149999999999999" customHeight="1" x14ac:dyDescent="0.35">
      <c r="A28" s="100">
        <v>17</v>
      </c>
      <c r="B28" s="64" t="str">
        <f>'[5]9'!B25</f>
        <v>Salibabu</v>
      </c>
      <c r="C28" s="1571" t="s">
        <v>1599</v>
      </c>
      <c r="D28" s="64" t="str">
        <f>'29'!D27</f>
        <v>Salibabu</v>
      </c>
      <c r="E28" s="1216">
        <v>560</v>
      </c>
      <c r="F28" s="1216">
        <v>103</v>
      </c>
      <c r="G28" s="1217">
        <f t="shared" si="0"/>
        <v>18.392857142857146</v>
      </c>
      <c r="H28" s="1216">
        <v>32</v>
      </c>
      <c r="I28" s="1217">
        <f t="shared" si="1"/>
        <v>31.067961165048541</v>
      </c>
      <c r="J28" s="1216">
        <v>62</v>
      </c>
      <c r="K28" s="1217">
        <f t="shared" si="2"/>
        <v>0.11071428571428571</v>
      </c>
      <c r="L28" s="1216">
        <v>22</v>
      </c>
      <c r="M28" s="1221">
        <f t="shared" si="3"/>
        <v>35.483870967741936</v>
      </c>
    </row>
    <row r="29" spans="1:13" ht="20.149999999999999" customHeight="1" x14ac:dyDescent="0.35">
      <c r="A29" s="100">
        <v>18</v>
      </c>
      <c r="B29" s="64" t="str">
        <f>'[5]9'!B26</f>
        <v>Nanusa</v>
      </c>
      <c r="C29" s="1571" t="s">
        <v>1613</v>
      </c>
      <c r="D29" s="64" t="str">
        <f>'29'!D28</f>
        <v>Karatung</v>
      </c>
      <c r="E29" s="1216">
        <v>130</v>
      </c>
      <c r="F29" s="1216">
        <v>29</v>
      </c>
      <c r="G29" s="1217">
        <f t="shared" si="0"/>
        <v>22.30769230769231</v>
      </c>
      <c r="H29" s="1216">
        <v>8</v>
      </c>
      <c r="I29" s="1217">
        <f t="shared" si="1"/>
        <v>27.586206896551722</v>
      </c>
      <c r="J29" s="1216">
        <v>18</v>
      </c>
      <c r="K29" s="1217">
        <f t="shared" si="2"/>
        <v>0.13846153846153847</v>
      </c>
      <c r="L29" s="1216">
        <v>5</v>
      </c>
      <c r="M29" s="1221">
        <f t="shared" si="3"/>
        <v>27.777777777777779</v>
      </c>
    </row>
    <row r="30" spans="1:13" ht="20.149999999999999" customHeight="1" x14ac:dyDescent="0.35">
      <c r="A30" s="100">
        <v>19</v>
      </c>
      <c r="B30" s="64" t="s">
        <v>115</v>
      </c>
      <c r="C30" s="1571" t="s">
        <v>1613</v>
      </c>
      <c r="D30" s="64" t="str">
        <f>'29'!D29</f>
        <v>Marampit</v>
      </c>
      <c r="E30" s="1216">
        <v>150</v>
      </c>
      <c r="F30" s="1216">
        <v>36</v>
      </c>
      <c r="G30" s="1217">
        <f t="shared" si="0"/>
        <v>24</v>
      </c>
      <c r="H30" s="1216">
        <v>12</v>
      </c>
      <c r="I30" s="1217">
        <f t="shared" si="1"/>
        <v>33.333333333333329</v>
      </c>
      <c r="J30" s="1216">
        <v>22</v>
      </c>
      <c r="K30" s="1217">
        <f t="shared" si="2"/>
        <v>0.14666666666666667</v>
      </c>
      <c r="L30" s="1216">
        <v>7</v>
      </c>
      <c r="M30" s="1221">
        <f t="shared" si="3"/>
        <v>31.818181818181817</v>
      </c>
    </row>
    <row r="31" spans="1:13" ht="20.149999999999999" customHeight="1" x14ac:dyDescent="0.35">
      <c r="A31" s="100">
        <v>20</v>
      </c>
      <c r="B31" s="64" t="s">
        <v>115</v>
      </c>
      <c r="C31" s="1571" t="s">
        <v>1613</v>
      </c>
      <c r="D31" s="64" t="str">
        <f>'29'!D30</f>
        <v>Kakorotan</v>
      </c>
      <c r="E31" s="1216">
        <v>77</v>
      </c>
      <c r="F31" s="1216">
        <v>16</v>
      </c>
      <c r="G31" s="1217">
        <f>F31/E31*100</f>
        <v>20.779220779220779</v>
      </c>
      <c r="H31" s="1216">
        <v>4</v>
      </c>
      <c r="I31" s="1217">
        <f t="shared" si="1"/>
        <v>25</v>
      </c>
      <c r="J31" s="1216">
        <v>9</v>
      </c>
      <c r="K31" s="1217">
        <f t="shared" si="2"/>
        <v>0.11688311688311688</v>
      </c>
      <c r="L31" s="1216">
        <v>2</v>
      </c>
      <c r="M31" s="1221">
        <f t="shared" si="3"/>
        <v>22.222222222222221</v>
      </c>
    </row>
    <row r="32" spans="1:13" ht="20.149999999999999" customHeight="1" x14ac:dyDescent="0.35">
      <c r="A32" s="100">
        <v>21</v>
      </c>
      <c r="B32" s="64" t="s">
        <v>116</v>
      </c>
      <c r="C32" s="1571" t="s">
        <v>1614</v>
      </c>
      <c r="D32" s="64" t="str">
        <f>B32</f>
        <v>Miangas</v>
      </c>
      <c r="E32" s="1216">
        <v>80</v>
      </c>
      <c r="F32" s="1216">
        <v>20</v>
      </c>
      <c r="G32" s="1217">
        <f>F32/E32*100</f>
        <v>25</v>
      </c>
      <c r="H32" s="1216">
        <v>10</v>
      </c>
      <c r="I32" s="1217">
        <f t="shared" si="1"/>
        <v>50</v>
      </c>
      <c r="J32" s="1216">
        <v>10</v>
      </c>
      <c r="K32" s="1217">
        <f t="shared" si="2"/>
        <v>0.125</v>
      </c>
      <c r="L32" s="1216">
        <v>3</v>
      </c>
      <c r="M32" s="1221">
        <f t="shared" si="3"/>
        <v>30</v>
      </c>
    </row>
    <row r="33" spans="1:14" ht="20.149999999999999" customHeight="1" x14ac:dyDescent="0.35">
      <c r="A33" s="84"/>
      <c r="B33" s="64"/>
      <c r="C33" s="64"/>
      <c r="D33" s="64"/>
      <c r="E33" s="132"/>
      <c r="F33" s="132"/>
      <c r="G33" s="133"/>
      <c r="H33" s="132"/>
      <c r="I33" s="133"/>
      <c r="J33" s="132"/>
      <c r="K33" s="133"/>
      <c r="L33" s="132"/>
      <c r="M33" s="138"/>
    </row>
    <row r="34" spans="1:14" ht="20.149999999999999" customHeight="1" x14ac:dyDescent="0.35">
      <c r="A34" s="84"/>
      <c r="B34" s="64"/>
      <c r="C34" s="64"/>
      <c r="D34" s="64"/>
      <c r="E34" s="132"/>
      <c r="F34" s="132"/>
      <c r="G34" s="133"/>
      <c r="H34" s="132"/>
      <c r="I34" s="133"/>
      <c r="J34" s="132"/>
      <c r="K34" s="133"/>
      <c r="L34" s="132"/>
      <c r="M34" s="138"/>
    </row>
    <row r="35" spans="1:14" ht="20.149999999999999" customHeight="1" x14ac:dyDescent="0.35">
      <c r="A35" s="85"/>
      <c r="B35" s="101"/>
      <c r="C35" s="101"/>
      <c r="D35" s="101"/>
      <c r="E35" s="134"/>
      <c r="F35" s="134"/>
      <c r="G35" s="135"/>
      <c r="H35" s="134"/>
      <c r="I35" s="135"/>
      <c r="J35" s="134"/>
      <c r="K35" s="135"/>
      <c r="L35" s="134"/>
      <c r="M35" s="139"/>
    </row>
    <row r="36" spans="1:14" ht="20.149999999999999" customHeight="1" thickBot="1" x14ac:dyDescent="0.4">
      <c r="A36" s="91" t="s">
        <v>77</v>
      </c>
      <c r="B36" s="45"/>
      <c r="C36" s="45"/>
      <c r="D36" s="45"/>
      <c r="E36" s="92">
        <f>SUM(E12:E35)</f>
        <v>12312</v>
      </c>
      <c r="F36" s="92">
        <f>SUM(F12:F35)</f>
        <v>3105</v>
      </c>
      <c r="G36" s="133">
        <f>F36/E36*100</f>
        <v>25.219298245614034</v>
      </c>
      <c r="H36" s="92">
        <f>SUM(H12:H35)</f>
        <v>1225</v>
      </c>
      <c r="I36" s="133">
        <f>H36/F36*100</f>
        <v>39.452495974235106</v>
      </c>
      <c r="J36" s="92">
        <f>SUM(J12:J35)</f>
        <v>1302</v>
      </c>
      <c r="K36" s="133">
        <f>J36/E36</f>
        <v>0.10575048732943469</v>
      </c>
      <c r="L36" s="92">
        <f>SUM(L12:L35)</f>
        <v>639</v>
      </c>
      <c r="M36" s="137">
        <f>L36/J36*100</f>
        <v>49.078341013824883</v>
      </c>
    </row>
    <row r="37" spans="1:14" x14ac:dyDescent="0.3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</row>
    <row r="38" spans="1:14" x14ac:dyDescent="0.35">
      <c r="A38" s="27" t="s">
        <v>1530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</row>
    <row r="39" spans="1:14" x14ac:dyDescent="0.35">
      <c r="A39" s="140" t="s">
        <v>90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</row>
    <row r="40" spans="1:14" ht="18" customHeight="1" x14ac:dyDescent="0.35">
      <c r="A40" s="27" t="s">
        <v>91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</row>
    <row r="41" spans="1:14" x14ac:dyDescent="0.25">
      <c r="A41" s="102" t="s">
        <v>92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1:14" x14ac:dyDescent="0.35">
      <c r="A42" s="27"/>
      <c r="B42" s="27" t="s">
        <v>93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</row>
  </sheetData>
  <sheetProtection algorithmName="SHA-512" hashValue="obD0uyhkVkhfzCeS6nQH/GP72E9CWQBbvXdz6cx3616bqS4AMMVxRapVPY1VhJeU+TXY6Bq28ijHW5ZPoqJlHg==" saltValue="sJkev0BVOxlzP+OQkWBlgQ==" spinCount="100000" sheet="1" objects="1" scenarios="1" sort="0" autoFilter="0" pivotTables="0"/>
  <mergeCells count="13">
    <mergeCell ref="K8:K10"/>
    <mergeCell ref="L8:L10"/>
    <mergeCell ref="M8:M10"/>
    <mergeCell ref="A3:M3"/>
    <mergeCell ref="A8:A10"/>
    <mergeCell ref="B8:B10"/>
    <mergeCell ref="D8:D10"/>
    <mergeCell ref="E8:E10"/>
    <mergeCell ref="F8:F10"/>
    <mergeCell ref="G8:G10"/>
    <mergeCell ref="H8:H10"/>
    <mergeCell ref="I8:I10"/>
    <mergeCell ref="J8:J10"/>
  </mergeCells>
  <pageMargins left="0.7" right="0.7" top="0.75" bottom="0.7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U37"/>
  <sheetViews>
    <sheetView topLeftCell="A7" zoomScale="60" zoomScaleNormal="60" workbookViewId="0">
      <selection activeCell="I25" sqref="I25"/>
    </sheetView>
  </sheetViews>
  <sheetFormatPr defaultColWidth="9.1796875" defaultRowHeight="15.5" x14ac:dyDescent="0.35"/>
  <cols>
    <col min="1" max="1" width="5.7265625" style="3" customWidth="1"/>
    <col min="2" max="5" width="21.7265625" style="3" customWidth="1"/>
    <col min="6" max="30" width="10.7265625" style="3" customWidth="1"/>
    <col min="31" max="31" width="7.81640625" style="3" customWidth="1"/>
    <col min="32" max="32" width="8.81640625" style="3" bestFit="1" customWidth="1"/>
    <col min="33" max="33" width="7.81640625" style="3" customWidth="1"/>
    <col min="34" max="34" width="8.81640625" style="3" bestFit="1" customWidth="1"/>
    <col min="35" max="35" width="7.81640625" style="3" customWidth="1"/>
    <col min="36" max="36" width="8.81640625" style="3" bestFit="1" customWidth="1"/>
    <col min="37" max="37" width="9" style="3" customWidth="1"/>
    <col min="38" max="38" width="8.81640625" style="3" bestFit="1" customWidth="1"/>
    <col min="39" max="39" width="7" style="3" customWidth="1"/>
    <col min="40" max="43" width="8.7265625" style="3" customWidth="1"/>
    <col min="44" max="44" width="9.81640625" style="3" customWidth="1"/>
    <col min="45" max="47" width="8.7265625" style="3" customWidth="1"/>
    <col min="48" max="257" width="9.1796875" style="3"/>
    <col min="258" max="258" width="5.7265625" style="3" customWidth="1"/>
    <col min="259" max="261" width="21.7265625" style="3" customWidth="1"/>
    <col min="262" max="286" width="10.7265625" style="3" customWidth="1"/>
    <col min="287" max="287" width="7.81640625" style="3" customWidth="1"/>
    <col min="288" max="288" width="8.81640625" style="3" bestFit="1" customWidth="1"/>
    <col min="289" max="289" width="7.81640625" style="3" customWidth="1"/>
    <col min="290" max="290" width="8.81640625" style="3" bestFit="1" customWidth="1"/>
    <col min="291" max="291" width="7.81640625" style="3" customWidth="1"/>
    <col min="292" max="292" width="8.81640625" style="3" bestFit="1" customWidth="1"/>
    <col min="293" max="293" width="9" style="3" customWidth="1"/>
    <col min="294" max="294" width="8.81640625" style="3" bestFit="1" customWidth="1"/>
    <col min="295" max="295" width="7" style="3" customWidth="1"/>
    <col min="296" max="299" width="8.7265625" style="3" customWidth="1"/>
    <col min="300" max="300" width="9.81640625" style="3" customWidth="1"/>
    <col min="301" max="303" width="8.7265625" style="3" customWidth="1"/>
    <col min="304" max="513" width="9.1796875" style="3"/>
    <col min="514" max="514" width="5.7265625" style="3" customWidth="1"/>
    <col min="515" max="517" width="21.7265625" style="3" customWidth="1"/>
    <col min="518" max="542" width="10.7265625" style="3" customWidth="1"/>
    <col min="543" max="543" width="7.81640625" style="3" customWidth="1"/>
    <col min="544" max="544" width="8.81640625" style="3" bestFit="1" customWidth="1"/>
    <col min="545" max="545" width="7.81640625" style="3" customWidth="1"/>
    <col min="546" max="546" width="8.81640625" style="3" bestFit="1" customWidth="1"/>
    <col min="547" max="547" width="7.81640625" style="3" customWidth="1"/>
    <col min="548" max="548" width="8.81640625" style="3" bestFit="1" customWidth="1"/>
    <col min="549" max="549" width="9" style="3" customWidth="1"/>
    <col min="550" max="550" width="8.81640625" style="3" bestFit="1" customWidth="1"/>
    <col min="551" max="551" width="7" style="3" customWidth="1"/>
    <col min="552" max="555" width="8.7265625" style="3" customWidth="1"/>
    <col min="556" max="556" width="9.81640625" style="3" customWidth="1"/>
    <col min="557" max="559" width="8.7265625" style="3" customWidth="1"/>
    <col min="560" max="769" width="9.1796875" style="3"/>
    <col min="770" max="770" width="5.7265625" style="3" customWidth="1"/>
    <col min="771" max="773" width="21.7265625" style="3" customWidth="1"/>
    <col min="774" max="798" width="10.7265625" style="3" customWidth="1"/>
    <col min="799" max="799" width="7.81640625" style="3" customWidth="1"/>
    <col min="800" max="800" width="8.81640625" style="3" bestFit="1" customWidth="1"/>
    <col min="801" max="801" width="7.81640625" style="3" customWidth="1"/>
    <col min="802" max="802" width="8.81640625" style="3" bestFit="1" customWidth="1"/>
    <col min="803" max="803" width="7.81640625" style="3" customWidth="1"/>
    <col min="804" max="804" width="8.81640625" style="3" bestFit="1" customWidth="1"/>
    <col min="805" max="805" width="9" style="3" customWidth="1"/>
    <col min="806" max="806" width="8.81640625" style="3" bestFit="1" customWidth="1"/>
    <col min="807" max="807" width="7" style="3" customWidth="1"/>
    <col min="808" max="811" width="8.7265625" style="3" customWidth="1"/>
    <col min="812" max="812" width="9.81640625" style="3" customWidth="1"/>
    <col min="813" max="815" width="8.7265625" style="3" customWidth="1"/>
    <col min="816" max="1025" width="9.1796875" style="3"/>
    <col min="1026" max="1026" width="5.7265625" style="3" customWidth="1"/>
    <col min="1027" max="1029" width="21.7265625" style="3" customWidth="1"/>
    <col min="1030" max="1054" width="10.7265625" style="3" customWidth="1"/>
    <col min="1055" max="1055" width="7.81640625" style="3" customWidth="1"/>
    <col min="1056" max="1056" width="8.81640625" style="3" bestFit="1" customWidth="1"/>
    <col min="1057" max="1057" width="7.81640625" style="3" customWidth="1"/>
    <col min="1058" max="1058" width="8.81640625" style="3" bestFit="1" customWidth="1"/>
    <col min="1059" max="1059" width="7.81640625" style="3" customWidth="1"/>
    <col min="1060" max="1060" width="8.81640625" style="3" bestFit="1" customWidth="1"/>
    <col min="1061" max="1061" width="9" style="3" customWidth="1"/>
    <col min="1062" max="1062" width="8.81640625" style="3" bestFit="1" customWidth="1"/>
    <col min="1063" max="1063" width="7" style="3" customWidth="1"/>
    <col min="1064" max="1067" width="8.7265625" style="3" customWidth="1"/>
    <col min="1068" max="1068" width="9.81640625" style="3" customWidth="1"/>
    <col min="1069" max="1071" width="8.7265625" style="3" customWidth="1"/>
    <col min="1072" max="1281" width="9.1796875" style="3"/>
    <col min="1282" max="1282" width="5.7265625" style="3" customWidth="1"/>
    <col min="1283" max="1285" width="21.7265625" style="3" customWidth="1"/>
    <col min="1286" max="1310" width="10.7265625" style="3" customWidth="1"/>
    <col min="1311" max="1311" width="7.81640625" style="3" customWidth="1"/>
    <col min="1312" max="1312" width="8.81640625" style="3" bestFit="1" customWidth="1"/>
    <col min="1313" max="1313" width="7.81640625" style="3" customWidth="1"/>
    <col min="1314" max="1314" width="8.81640625" style="3" bestFit="1" customWidth="1"/>
    <col min="1315" max="1315" width="7.81640625" style="3" customWidth="1"/>
    <col min="1316" max="1316" width="8.81640625" style="3" bestFit="1" customWidth="1"/>
    <col min="1317" max="1317" width="9" style="3" customWidth="1"/>
    <col min="1318" max="1318" width="8.81640625" style="3" bestFit="1" customWidth="1"/>
    <col min="1319" max="1319" width="7" style="3" customWidth="1"/>
    <col min="1320" max="1323" width="8.7265625" style="3" customWidth="1"/>
    <col min="1324" max="1324" width="9.81640625" style="3" customWidth="1"/>
    <col min="1325" max="1327" width="8.7265625" style="3" customWidth="1"/>
    <col min="1328" max="1537" width="9.1796875" style="3"/>
    <col min="1538" max="1538" width="5.7265625" style="3" customWidth="1"/>
    <col min="1539" max="1541" width="21.7265625" style="3" customWidth="1"/>
    <col min="1542" max="1566" width="10.7265625" style="3" customWidth="1"/>
    <col min="1567" max="1567" width="7.81640625" style="3" customWidth="1"/>
    <col min="1568" max="1568" width="8.81640625" style="3" bestFit="1" customWidth="1"/>
    <col min="1569" max="1569" width="7.81640625" style="3" customWidth="1"/>
    <col min="1570" max="1570" width="8.81640625" style="3" bestFit="1" customWidth="1"/>
    <col min="1571" max="1571" width="7.81640625" style="3" customWidth="1"/>
    <col min="1572" max="1572" width="8.81640625" style="3" bestFit="1" customWidth="1"/>
    <col min="1573" max="1573" width="9" style="3" customWidth="1"/>
    <col min="1574" max="1574" width="8.81640625" style="3" bestFit="1" customWidth="1"/>
    <col min="1575" max="1575" width="7" style="3" customWidth="1"/>
    <col min="1576" max="1579" width="8.7265625" style="3" customWidth="1"/>
    <col min="1580" max="1580" width="9.81640625" style="3" customWidth="1"/>
    <col min="1581" max="1583" width="8.7265625" style="3" customWidth="1"/>
    <col min="1584" max="1793" width="9.1796875" style="3"/>
    <col min="1794" max="1794" width="5.7265625" style="3" customWidth="1"/>
    <col min="1795" max="1797" width="21.7265625" style="3" customWidth="1"/>
    <col min="1798" max="1822" width="10.7265625" style="3" customWidth="1"/>
    <col min="1823" max="1823" width="7.81640625" style="3" customWidth="1"/>
    <col min="1824" max="1824" width="8.81640625" style="3" bestFit="1" customWidth="1"/>
    <col min="1825" max="1825" width="7.81640625" style="3" customWidth="1"/>
    <col min="1826" max="1826" width="8.81640625" style="3" bestFit="1" customWidth="1"/>
    <col min="1827" max="1827" width="7.81640625" style="3" customWidth="1"/>
    <col min="1828" max="1828" width="8.81640625" style="3" bestFit="1" customWidth="1"/>
    <col min="1829" max="1829" width="9" style="3" customWidth="1"/>
    <col min="1830" max="1830" width="8.81640625" style="3" bestFit="1" customWidth="1"/>
    <col min="1831" max="1831" width="7" style="3" customWidth="1"/>
    <col min="1832" max="1835" width="8.7265625" style="3" customWidth="1"/>
    <col min="1836" max="1836" width="9.81640625" style="3" customWidth="1"/>
    <col min="1837" max="1839" width="8.7265625" style="3" customWidth="1"/>
    <col min="1840" max="2049" width="9.1796875" style="3"/>
    <col min="2050" max="2050" width="5.7265625" style="3" customWidth="1"/>
    <col min="2051" max="2053" width="21.7265625" style="3" customWidth="1"/>
    <col min="2054" max="2078" width="10.7265625" style="3" customWidth="1"/>
    <col min="2079" max="2079" width="7.81640625" style="3" customWidth="1"/>
    <col min="2080" max="2080" width="8.81640625" style="3" bestFit="1" customWidth="1"/>
    <col min="2081" max="2081" width="7.81640625" style="3" customWidth="1"/>
    <col min="2082" max="2082" width="8.81640625" style="3" bestFit="1" customWidth="1"/>
    <col min="2083" max="2083" width="7.81640625" style="3" customWidth="1"/>
    <col min="2084" max="2084" width="8.81640625" style="3" bestFit="1" customWidth="1"/>
    <col min="2085" max="2085" width="9" style="3" customWidth="1"/>
    <col min="2086" max="2086" width="8.81640625" style="3" bestFit="1" customWidth="1"/>
    <col min="2087" max="2087" width="7" style="3" customWidth="1"/>
    <col min="2088" max="2091" width="8.7265625" style="3" customWidth="1"/>
    <col min="2092" max="2092" width="9.81640625" style="3" customWidth="1"/>
    <col min="2093" max="2095" width="8.7265625" style="3" customWidth="1"/>
    <col min="2096" max="2305" width="9.1796875" style="3"/>
    <col min="2306" max="2306" width="5.7265625" style="3" customWidth="1"/>
    <col min="2307" max="2309" width="21.7265625" style="3" customWidth="1"/>
    <col min="2310" max="2334" width="10.7265625" style="3" customWidth="1"/>
    <col min="2335" max="2335" width="7.81640625" style="3" customWidth="1"/>
    <col min="2336" max="2336" width="8.81640625" style="3" bestFit="1" customWidth="1"/>
    <col min="2337" max="2337" width="7.81640625" style="3" customWidth="1"/>
    <col min="2338" max="2338" width="8.81640625" style="3" bestFit="1" customWidth="1"/>
    <col min="2339" max="2339" width="7.81640625" style="3" customWidth="1"/>
    <col min="2340" max="2340" width="8.81640625" style="3" bestFit="1" customWidth="1"/>
    <col min="2341" max="2341" width="9" style="3" customWidth="1"/>
    <col min="2342" max="2342" width="8.81640625" style="3" bestFit="1" customWidth="1"/>
    <col min="2343" max="2343" width="7" style="3" customWidth="1"/>
    <col min="2344" max="2347" width="8.7265625" style="3" customWidth="1"/>
    <col min="2348" max="2348" width="9.81640625" style="3" customWidth="1"/>
    <col min="2349" max="2351" width="8.7265625" style="3" customWidth="1"/>
    <col min="2352" max="2561" width="9.1796875" style="3"/>
    <col min="2562" max="2562" width="5.7265625" style="3" customWidth="1"/>
    <col min="2563" max="2565" width="21.7265625" style="3" customWidth="1"/>
    <col min="2566" max="2590" width="10.7265625" style="3" customWidth="1"/>
    <col min="2591" max="2591" width="7.81640625" style="3" customWidth="1"/>
    <col min="2592" max="2592" width="8.81640625" style="3" bestFit="1" customWidth="1"/>
    <col min="2593" max="2593" width="7.81640625" style="3" customWidth="1"/>
    <col min="2594" max="2594" width="8.81640625" style="3" bestFit="1" customWidth="1"/>
    <col min="2595" max="2595" width="7.81640625" style="3" customWidth="1"/>
    <col min="2596" max="2596" width="8.81640625" style="3" bestFit="1" customWidth="1"/>
    <col min="2597" max="2597" width="9" style="3" customWidth="1"/>
    <col min="2598" max="2598" width="8.81640625" style="3" bestFit="1" customWidth="1"/>
    <col min="2599" max="2599" width="7" style="3" customWidth="1"/>
    <col min="2600" max="2603" width="8.7265625" style="3" customWidth="1"/>
    <col min="2604" max="2604" width="9.81640625" style="3" customWidth="1"/>
    <col min="2605" max="2607" width="8.7265625" style="3" customWidth="1"/>
    <col min="2608" max="2817" width="9.1796875" style="3"/>
    <col min="2818" max="2818" width="5.7265625" style="3" customWidth="1"/>
    <col min="2819" max="2821" width="21.7265625" style="3" customWidth="1"/>
    <col min="2822" max="2846" width="10.7265625" style="3" customWidth="1"/>
    <col min="2847" max="2847" width="7.81640625" style="3" customWidth="1"/>
    <col min="2848" max="2848" width="8.81640625" style="3" bestFit="1" customWidth="1"/>
    <col min="2849" max="2849" width="7.81640625" style="3" customWidth="1"/>
    <col min="2850" max="2850" width="8.81640625" style="3" bestFit="1" customWidth="1"/>
    <col min="2851" max="2851" width="7.81640625" style="3" customWidth="1"/>
    <col min="2852" max="2852" width="8.81640625" style="3" bestFit="1" customWidth="1"/>
    <col min="2853" max="2853" width="9" style="3" customWidth="1"/>
    <col min="2854" max="2854" width="8.81640625" style="3" bestFit="1" customWidth="1"/>
    <col min="2855" max="2855" width="7" style="3" customWidth="1"/>
    <col min="2856" max="2859" width="8.7265625" style="3" customWidth="1"/>
    <col min="2860" max="2860" width="9.81640625" style="3" customWidth="1"/>
    <col min="2861" max="2863" width="8.7265625" style="3" customWidth="1"/>
    <col min="2864" max="3073" width="9.1796875" style="3"/>
    <col min="3074" max="3074" width="5.7265625" style="3" customWidth="1"/>
    <col min="3075" max="3077" width="21.7265625" style="3" customWidth="1"/>
    <col min="3078" max="3102" width="10.7265625" style="3" customWidth="1"/>
    <col min="3103" max="3103" width="7.81640625" style="3" customWidth="1"/>
    <col min="3104" max="3104" width="8.81640625" style="3" bestFit="1" customWidth="1"/>
    <col min="3105" max="3105" width="7.81640625" style="3" customWidth="1"/>
    <col min="3106" max="3106" width="8.81640625" style="3" bestFit="1" customWidth="1"/>
    <col min="3107" max="3107" width="7.81640625" style="3" customWidth="1"/>
    <col min="3108" max="3108" width="8.81640625" style="3" bestFit="1" customWidth="1"/>
    <col min="3109" max="3109" width="9" style="3" customWidth="1"/>
    <col min="3110" max="3110" width="8.81640625" style="3" bestFit="1" customWidth="1"/>
    <col min="3111" max="3111" width="7" style="3" customWidth="1"/>
    <col min="3112" max="3115" width="8.7265625" style="3" customWidth="1"/>
    <col min="3116" max="3116" width="9.81640625" style="3" customWidth="1"/>
    <col min="3117" max="3119" width="8.7265625" style="3" customWidth="1"/>
    <col min="3120" max="3329" width="9.1796875" style="3"/>
    <col min="3330" max="3330" width="5.7265625" style="3" customWidth="1"/>
    <col min="3331" max="3333" width="21.7265625" style="3" customWidth="1"/>
    <col min="3334" max="3358" width="10.7265625" style="3" customWidth="1"/>
    <col min="3359" max="3359" width="7.81640625" style="3" customWidth="1"/>
    <col min="3360" max="3360" width="8.81640625" style="3" bestFit="1" customWidth="1"/>
    <col min="3361" max="3361" width="7.81640625" style="3" customWidth="1"/>
    <col min="3362" max="3362" width="8.81640625" style="3" bestFit="1" customWidth="1"/>
    <col min="3363" max="3363" width="7.81640625" style="3" customWidth="1"/>
    <col min="3364" max="3364" width="8.81640625" style="3" bestFit="1" customWidth="1"/>
    <col min="3365" max="3365" width="9" style="3" customWidth="1"/>
    <col min="3366" max="3366" width="8.81640625" style="3" bestFit="1" customWidth="1"/>
    <col min="3367" max="3367" width="7" style="3" customWidth="1"/>
    <col min="3368" max="3371" width="8.7265625" style="3" customWidth="1"/>
    <col min="3372" max="3372" width="9.81640625" style="3" customWidth="1"/>
    <col min="3373" max="3375" width="8.7265625" style="3" customWidth="1"/>
    <col min="3376" max="3585" width="9.1796875" style="3"/>
    <col min="3586" max="3586" width="5.7265625" style="3" customWidth="1"/>
    <col min="3587" max="3589" width="21.7265625" style="3" customWidth="1"/>
    <col min="3590" max="3614" width="10.7265625" style="3" customWidth="1"/>
    <col min="3615" max="3615" width="7.81640625" style="3" customWidth="1"/>
    <col min="3616" max="3616" width="8.81640625" style="3" bestFit="1" customWidth="1"/>
    <col min="3617" max="3617" width="7.81640625" style="3" customWidth="1"/>
    <col min="3618" max="3618" width="8.81640625" style="3" bestFit="1" customWidth="1"/>
    <col min="3619" max="3619" width="7.81640625" style="3" customWidth="1"/>
    <col min="3620" max="3620" width="8.81640625" style="3" bestFit="1" customWidth="1"/>
    <col min="3621" max="3621" width="9" style="3" customWidth="1"/>
    <col min="3622" max="3622" width="8.81640625" style="3" bestFit="1" customWidth="1"/>
    <col min="3623" max="3623" width="7" style="3" customWidth="1"/>
    <col min="3624" max="3627" width="8.7265625" style="3" customWidth="1"/>
    <col min="3628" max="3628" width="9.81640625" style="3" customWidth="1"/>
    <col min="3629" max="3631" width="8.7265625" style="3" customWidth="1"/>
    <col min="3632" max="3841" width="9.1796875" style="3"/>
    <col min="3842" max="3842" width="5.7265625" style="3" customWidth="1"/>
    <col min="3843" max="3845" width="21.7265625" style="3" customWidth="1"/>
    <col min="3846" max="3870" width="10.7265625" style="3" customWidth="1"/>
    <col min="3871" max="3871" width="7.81640625" style="3" customWidth="1"/>
    <col min="3872" max="3872" width="8.81640625" style="3" bestFit="1" customWidth="1"/>
    <col min="3873" max="3873" width="7.81640625" style="3" customWidth="1"/>
    <col min="3874" max="3874" width="8.81640625" style="3" bestFit="1" customWidth="1"/>
    <col min="3875" max="3875" width="7.81640625" style="3" customWidth="1"/>
    <col min="3876" max="3876" width="8.81640625" style="3" bestFit="1" customWidth="1"/>
    <col min="3877" max="3877" width="9" style="3" customWidth="1"/>
    <col min="3878" max="3878" width="8.81640625" style="3" bestFit="1" customWidth="1"/>
    <col min="3879" max="3879" width="7" style="3" customWidth="1"/>
    <col min="3880" max="3883" width="8.7265625" style="3" customWidth="1"/>
    <col min="3884" max="3884" width="9.81640625" style="3" customWidth="1"/>
    <col min="3885" max="3887" width="8.7265625" style="3" customWidth="1"/>
    <col min="3888" max="4097" width="9.1796875" style="3"/>
    <col min="4098" max="4098" width="5.7265625" style="3" customWidth="1"/>
    <col min="4099" max="4101" width="21.7265625" style="3" customWidth="1"/>
    <col min="4102" max="4126" width="10.7265625" style="3" customWidth="1"/>
    <col min="4127" max="4127" width="7.81640625" style="3" customWidth="1"/>
    <col min="4128" max="4128" width="8.81640625" style="3" bestFit="1" customWidth="1"/>
    <col min="4129" max="4129" width="7.81640625" style="3" customWidth="1"/>
    <col min="4130" max="4130" width="8.81640625" style="3" bestFit="1" customWidth="1"/>
    <col min="4131" max="4131" width="7.81640625" style="3" customWidth="1"/>
    <col min="4132" max="4132" width="8.81640625" style="3" bestFit="1" customWidth="1"/>
    <col min="4133" max="4133" width="9" style="3" customWidth="1"/>
    <col min="4134" max="4134" width="8.81640625" style="3" bestFit="1" customWidth="1"/>
    <col min="4135" max="4135" width="7" style="3" customWidth="1"/>
    <col min="4136" max="4139" width="8.7265625" style="3" customWidth="1"/>
    <col min="4140" max="4140" width="9.81640625" style="3" customWidth="1"/>
    <col min="4141" max="4143" width="8.7265625" style="3" customWidth="1"/>
    <col min="4144" max="4353" width="9.1796875" style="3"/>
    <col min="4354" max="4354" width="5.7265625" style="3" customWidth="1"/>
    <col min="4355" max="4357" width="21.7265625" style="3" customWidth="1"/>
    <col min="4358" max="4382" width="10.7265625" style="3" customWidth="1"/>
    <col min="4383" max="4383" width="7.81640625" style="3" customWidth="1"/>
    <col min="4384" max="4384" width="8.81640625" style="3" bestFit="1" customWidth="1"/>
    <col min="4385" max="4385" width="7.81640625" style="3" customWidth="1"/>
    <col min="4386" max="4386" width="8.81640625" style="3" bestFit="1" customWidth="1"/>
    <col min="4387" max="4387" width="7.81640625" style="3" customWidth="1"/>
    <col min="4388" max="4388" width="8.81640625" style="3" bestFit="1" customWidth="1"/>
    <col min="4389" max="4389" width="9" style="3" customWidth="1"/>
    <col min="4390" max="4390" width="8.81640625" style="3" bestFit="1" customWidth="1"/>
    <col min="4391" max="4391" width="7" style="3" customWidth="1"/>
    <col min="4392" max="4395" width="8.7265625" style="3" customWidth="1"/>
    <col min="4396" max="4396" width="9.81640625" style="3" customWidth="1"/>
    <col min="4397" max="4399" width="8.7265625" style="3" customWidth="1"/>
    <col min="4400" max="4609" width="9.1796875" style="3"/>
    <col min="4610" max="4610" width="5.7265625" style="3" customWidth="1"/>
    <col min="4611" max="4613" width="21.7265625" style="3" customWidth="1"/>
    <col min="4614" max="4638" width="10.7265625" style="3" customWidth="1"/>
    <col min="4639" max="4639" width="7.81640625" style="3" customWidth="1"/>
    <col min="4640" max="4640" width="8.81640625" style="3" bestFit="1" customWidth="1"/>
    <col min="4641" max="4641" width="7.81640625" style="3" customWidth="1"/>
    <col min="4642" max="4642" width="8.81640625" style="3" bestFit="1" customWidth="1"/>
    <col min="4643" max="4643" width="7.81640625" style="3" customWidth="1"/>
    <col min="4644" max="4644" width="8.81640625" style="3" bestFit="1" customWidth="1"/>
    <col min="4645" max="4645" width="9" style="3" customWidth="1"/>
    <col min="4646" max="4646" width="8.81640625" style="3" bestFit="1" customWidth="1"/>
    <col min="4647" max="4647" width="7" style="3" customWidth="1"/>
    <col min="4648" max="4651" width="8.7265625" style="3" customWidth="1"/>
    <col min="4652" max="4652" width="9.81640625" style="3" customWidth="1"/>
    <col min="4653" max="4655" width="8.7265625" style="3" customWidth="1"/>
    <col min="4656" max="4865" width="9.1796875" style="3"/>
    <col min="4866" max="4866" width="5.7265625" style="3" customWidth="1"/>
    <col min="4867" max="4869" width="21.7265625" style="3" customWidth="1"/>
    <col min="4870" max="4894" width="10.7265625" style="3" customWidth="1"/>
    <col min="4895" max="4895" width="7.81640625" style="3" customWidth="1"/>
    <col min="4896" max="4896" width="8.81640625" style="3" bestFit="1" customWidth="1"/>
    <col min="4897" max="4897" width="7.81640625" style="3" customWidth="1"/>
    <col min="4898" max="4898" width="8.81640625" style="3" bestFit="1" customWidth="1"/>
    <col min="4899" max="4899" width="7.81640625" style="3" customWidth="1"/>
    <col min="4900" max="4900" width="8.81640625" style="3" bestFit="1" customWidth="1"/>
    <col min="4901" max="4901" width="9" style="3" customWidth="1"/>
    <col min="4902" max="4902" width="8.81640625" style="3" bestFit="1" customWidth="1"/>
    <col min="4903" max="4903" width="7" style="3" customWidth="1"/>
    <col min="4904" max="4907" width="8.7265625" style="3" customWidth="1"/>
    <col min="4908" max="4908" width="9.81640625" style="3" customWidth="1"/>
    <col min="4909" max="4911" width="8.7265625" style="3" customWidth="1"/>
    <col min="4912" max="5121" width="9.1796875" style="3"/>
    <col min="5122" max="5122" width="5.7265625" style="3" customWidth="1"/>
    <col min="5123" max="5125" width="21.7265625" style="3" customWidth="1"/>
    <col min="5126" max="5150" width="10.7265625" style="3" customWidth="1"/>
    <col min="5151" max="5151" width="7.81640625" style="3" customWidth="1"/>
    <col min="5152" max="5152" width="8.81640625" style="3" bestFit="1" customWidth="1"/>
    <col min="5153" max="5153" width="7.81640625" style="3" customWidth="1"/>
    <col min="5154" max="5154" width="8.81640625" style="3" bestFit="1" customWidth="1"/>
    <col min="5155" max="5155" width="7.81640625" style="3" customWidth="1"/>
    <col min="5156" max="5156" width="8.81640625" style="3" bestFit="1" customWidth="1"/>
    <col min="5157" max="5157" width="9" style="3" customWidth="1"/>
    <col min="5158" max="5158" width="8.81640625" style="3" bestFit="1" customWidth="1"/>
    <col min="5159" max="5159" width="7" style="3" customWidth="1"/>
    <col min="5160" max="5163" width="8.7265625" style="3" customWidth="1"/>
    <col min="5164" max="5164" width="9.81640625" style="3" customWidth="1"/>
    <col min="5165" max="5167" width="8.7265625" style="3" customWidth="1"/>
    <col min="5168" max="5377" width="9.1796875" style="3"/>
    <col min="5378" max="5378" width="5.7265625" style="3" customWidth="1"/>
    <col min="5379" max="5381" width="21.7265625" style="3" customWidth="1"/>
    <col min="5382" max="5406" width="10.7265625" style="3" customWidth="1"/>
    <col min="5407" max="5407" width="7.81640625" style="3" customWidth="1"/>
    <col min="5408" max="5408" width="8.81640625" style="3" bestFit="1" customWidth="1"/>
    <col min="5409" max="5409" width="7.81640625" style="3" customWidth="1"/>
    <col min="5410" max="5410" width="8.81640625" style="3" bestFit="1" customWidth="1"/>
    <col min="5411" max="5411" width="7.81640625" style="3" customWidth="1"/>
    <col min="5412" max="5412" width="8.81640625" style="3" bestFit="1" customWidth="1"/>
    <col min="5413" max="5413" width="9" style="3" customWidth="1"/>
    <col min="5414" max="5414" width="8.81640625" style="3" bestFit="1" customWidth="1"/>
    <col min="5415" max="5415" width="7" style="3" customWidth="1"/>
    <col min="5416" max="5419" width="8.7265625" style="3" customWidth="1"/>
    <col min="5420" max="5420" width="9.81640625" style="3" customWidth="1"/>
    <col min="5421" max="5423" width="8.7265625" style="3" customWidth="1"/>
    <col min="5424" max="5633" width="9.1796875" style="3"/>
    <col min="5634" max="5634" width="5.7265625" style="3" customWidth="1"/>
    <col min="5635" max="5637" width="21.7265625" style="3" customWidth="1"/>
    <col min="5638" max="5662" width="10.7265625" style="3" customWidth="1"/>
    <col min="5663" max="5663" width="7.81640625" style="3" customWidth="1"/>
    <col min="5664" max="5664" width="8.81640625" style="3" bestFit="1" customWidth="1"/>
    <col min="5665" max="5665" width="7.81640625" style="3" customWidth="1"/>
    <col min="5666" max="5666" width="8.81640625" style="3" bestFit="1" customWidth="1"/>
    <col min="5667" max="5667" width="7.81640625" style="3" customWidth="1"/>
    <col min="5668" max="5668" width="8.81640625" style="3" bestFit="1" customWidth="1"/>
    <col min="5669" max="5669" width="9" style="3" customWidth="1"/>
    <col min="5670" max="5670" width="8.81640625" style="3" bestFit="1" customWidth="1"/>
    <col min="5671" max="5671" width="7" style="3" customWidth="1"/>
    <col min="5672" max="5675" width="8.7265625" style="3" customWidth="1"/>
    <col min="5676" max="5676" width="9.81640625" style="3" customWidth="1"/>
    <col min="5677" max="5679" width="8.7265625" style="3" customWidth="1"/>
    <col min="5680" max="5889" width="9.1796875" style="3"/>
    <col min="5890" max="5890" width="5.7265625" style="3" customWidth="1"/>
    <col min="5891" max="5893" width="21.7265625" style="3" customWidth="1"/>
    <col min="5894" max="5918" width="10.7265625" style="3" customWidth="1"/>
    <col min="5919" max="5919" width="7.81640625" style="3" customWidth="1"/>
    <col min="5920" max="5920" width="8.81640625" style="3" bestFit="1" customWidth="1"/>
    <col min="5921" max="5921" width="7.81640625" style="3" customWidth="1"/>
    <col min="5922" max="5922" width="8.81640625" style="3" bestFit="1" customWidth="1"/>
    <col min="5923" max="5923" width="7.81640625" style="3" customWidth="1"/>
    <col min="5924" max="5924" width="8.81640625" style="3" bestFit="1" customWidth="1"/>
    <col min="5925" max="5925" width="9" style="3" customWidth="1"/>
    <col min="5926" max="5926" width="8.81640625" style="3" bestFit="1" customWidth="1"/>
    <col min="5927" max="5927" width="7" style="3" customWidth="1"/>
    <col min="5928" max="5931" width="8.7265625" style="3" customWidth="1"/>
    <col min="5932" max="5932" width="9.81640625" style="3" customWidth="1"/>
    <col min="5933" max="5935" width="8.7265625" style="3" customWidth="1"/>
    <col min="5936" max="6145" width="9.1796875" style="3"/>
    <col min="6146" max="6146" width="5.7265625" style="3" customWidth="1"/>
    <col min="6147" max="6149" width="21.7265625" style="3" customWidth="1"/>
    <col min="6150" max="6174" width="10.7265625" style="3" customWidth="1"/>
    <col min="6175" max="6175" width="7.81640625" style="3" customWidth="1"/>
    <col min="6176" max="6176" width="8.81640625" style="3" bestFit="1" customWidth="1"/>
    <col min="6177" max="6177" width="7.81640625" style="3" customWidth="1"/>
    <col min="6178" max="6178" width="8.81640625" style="3" bestFit="1" customWidth="1"/>
    <col min="6179" max="6179" width="7.81640625" style="3" customWidth="1"/>
    <col min="6180" max="6180" width="8.81640625" style="3" bestFit="1" customWidth="1"/>
    <col min="6181" max="6181" width="9" style="3" customWidth="1"/>
    <col min="6182" max="6182" width="8.81640625" style="3" bestFit="1" customWidth="1"/>
    <col min="6183" max="6183" width="7" style="3" customWidth="1"/>
    <col min="6184" max="6187" width="8.7265625" style="3" customWidth="1"/>
    <col min="6188" max="6188" width="9.81640625" style="3" customWidth="1"/>
    <col min="6189" max="6191" width="8.7265625" style="3" customWidth="1"/>
    <col min="6192" max="6401" width="9.1796875" style="3"/>
    <col min="6402" max="6402" width="5.7265625" style="3" customWidth="1"/>
    <col min="6403" max="6405" width="21.7265625" style="3" customWidth="1"/>
    <col min="6406" max="6430" width="10.7265625" style="3" customWidth="1"/>
    <col min="6431" max="6431" width="7.81640625" style="3" customWidth="1"/>
    <col min="6432" max="6432" width="8.81640625" style="3" bestFit="1" customWidth="1"/>
    <col min="6433" max="6433" width="7.81640625" style="3" customWidth="1"/>
    <col min="6434" max="6434" width="8.81640625" style="3" bestFit="1" customWidth="1"/>
    <col min="6435" max="6435" width="7.81640625" style="3" customWidth="1"/>
    <col min="6436" max="6436" width="8.81640625" style="3" bestFit="1" customWidth="1"/>
    <col min="6437" max="6437" width="9" style="3" customWidth="1"/>
    <col min="6438" max="6438" width="8.81640625" style="3" bestFit="1" customWidth="1"/>
    <col min="6439" max="6439" width="7" style="3" customWidth="1"/>
    <col min="6440" max="6443" width="8.7265625" style="3" customWidth="1"/>
    <col min="6444" max="6444" width="9.81640625" style="3" customWidth="1"/>
    <col min="6445" max="6447" width="8.7265625" style="3" customWidth="1"/>
    <col min="6448" max="6657" width="9.1796875" style="3"/>
    <col min="6658" max="6658" width="5.7265625" style="3" customWidth="1"/>
    <col min="6659" max="6661" width="21.7265625" style="3" customWidth="1"/>
    <col min="6662" max="6686" width="10.7265625" style="3" customWidth="1"/>
    <col min="6687" max="6687" width="7.81640625" style="3" customWidth="1"/>
    <col min="6688" max="6688" width="8.81640625" style="3" bestFit="1" customWidth="1"/>
    <col min="6689" max="6689" width="7.81640625" style="3" customWidth="1"/>
    <col min="6690" max="6690" width="8.81640625" style="3" bestFit="1" customWidth="1"/>
    <col min="6691" max="6691" width="7.81640625" style="3" customWidth="1"/>
    <col min="6692" max="6692" width="8.81640625" style="3" bestFit="1" customWidth="1"/>
    <col min="6693" max="6693" width="9" style="3" customWidth="1"/>
    <col min="6694" max="6694" width="8.81640625" style="3" bestFit="1" customWidth="1"/>
    <col min="6695" max="6695" width="7" style="3" customWidth="1"/>
    <col min="6696" max="6699" width="8.7265625" style="3" customWidth="1"/>
    <col min="6700" max="6700" width="9.81640625" style="3" customWidth="1"/>
    <col min="6701" max="6703" width="8.7265625" style="3" customWidth="1"/>
    <col min="6704" max="6913" width="9.1796875" style="3"/>
    <col min="6914" max="6914" width="5.7265625" style="3" customWidth="1"/>
    <col min="6915" max="6917" width="21.7265625" style="3" customWidth="1"/>
    <col min="6918" max="6942" width="10.7265625" style="3" customWidth="1"/>
    <col min="6943" max="6943" width="7.81640625" style="3" customWidth="1"/>
    <col min="6944" max="6944" width="8.81640625" style="3" bestFit="1" customWidth="1"/>
    <col min="6945" max="6945" width="7.81640625" style="3" customWidth="1"/>
    <col min="6946" max="6946" width="8.81640625" style="3" bestFit="1" customWidth="1"/>
    <col min="6947" max="6947" width="7.81640625" style="3" customWidth="1"/>
    <col min="6948" max="6948" width="8.81640625" style="3" bestFit="1" customWidth="1"/>
    <col min="6949" max="6949" width="9" style="3" customWidth="1"/>
    <col min="6950" max="6950" width="8.81640625" style="3" bestFit="1" customWidth="1"/>
    <col min="6951" max="6951" width="7" style="3" customWidth="1"/>
    <col min="6952" max="6955" width="8.7265625" style="3" customWidth="1"/>
    <col min="6956" max="6956" width="9.81640625" style="3" customWidth="1"/>
    <col min="6957" max="6959" width="8.7265625" style="3" customWidth="1"/>
    <col min="6960" max="7169" width="9.1796875" style="3"/>
    <col min="7170" max="7170" width="5.7265625" style="3" customWidth="1"/>
    <col min="7171" max="7173" width="21.7265625" style="3" customWidth="1"/>
    <col min="7174" max="7198" width="10.7265625" style="3" customWidth="1"/>
    <col min="7199" max="7199" width="7.81640625" style="3" customWidth="1"/>
    <col min="7200" max="7200" width="8.81640625" style="3" bestFit="1" customWidth="1"/>
    <col min="7201" max="7201" width="7.81640625" style="3" customWidth="1"/>
    <col min="7202" max="7202" width="8.81640625" style="3" bestFit="1" customWidth="1"/>
    <col min="7203" max="7203" width="7.81640625" style="3" customWidth="1"/>
    <col min="7204" max="7204" width="8.81640625" style="3" bestFit="1" customWidth="1"/>
    <col min="7205" max="7205" width="9" style="3" customWidth="1"/>
    <col min="7206" max="7206" width="8.81640625" style="3" bestFit="1" customWidth="1"/>
    <col min="7207" max="7207" width="7" style="3" customWidth="1"/>
    <col min="7208" max="7211" width="8.7265625" style="3" customWidth="1"/>
    <col min="7212" max="7212" width="9.81640625" style="3" customWidth="1"/>
    <col min="7213" max="7215" width="8.7265625" style="3" customWidth="1"/>
    <col min="7216" max="7425" width="9.1796875" style="3"/>
    <col min="7426" max="7426" width="5.7265625" style="3" customWidth="1"/>
    <col min="7427" max="7429" width="21.7265625" style="3" customWidth="1"/>
    <col min="7430" max="7454" width="10.7265625" style="3" customWidth="1"/>
    <col min="7455" max="7455" width="7.81640625" style="3" customWidth="1"/>
    <col min="7456" max="7456" width="8.81640625" style="3" bestFit="1" customWidth="1"/>
    <col min="7457" max="7457" width="7.81640625" style="3" customWidth="1"/>
    <col min="7458" max="7458" width="8.81640625" style="3" bestFit="1" customWidth="1"/>
    <col min="7459" max="7459" width="7.81640625" style="3" customWidth="1"/>
    <col min="7460" max="7460" width="8.81640625" style="3" bestFit="1" customWidth="1"/>
    <col min="7461" max="7461" width="9" style="3" customWidth="1"/>
    <col min="7462" max="7462" width="8.81640625" style="3" bestFit="1" customWidth="1"/>
    <col min="7463" max="7463" width="7" style="3" customWidth="1"/>
    <col min="7464" max="7467" width="8.7265625" style="3" customWidth="1"/>
    <col min="7468" max="7468" width="9.81640625" style="3" customWidth="1"/>
    <col min="7469" max="7471" width="8.7265625" style="3" customWidth="1"/>
    <col min="7472" max="7681" width="9.1796875" style="3"/>
    <col min="7682" max="7682" width="5.7265625" style="3" customWidth="1"/>
    <col min="7683" max="7685" width="21.7265625" style="3" customWidth="1"/>
    <col min="7686" max="7710" width="10.7265625" style="3" customWidth="1"/>
    <col min="7711" max="7711" width="7.81640625" style="3" customWidth="1"/>
    <col min="7712" max="7712" width="8.81640625" style="3" bestFit="1" customWidth="1"/>
    <col min="7713" max="7713" width="7.81640625" style="3" customWidth="1"/>
    <col min="7714" max="7714" width="8.81640625" style="3" bestFit="1" customWidth="1"/>
    <col min="7715" max="7715" width="7.81640625" style="3" customWidth="1"/>
    <col min="7716" max="7716" width="8.81640625" style="3" bestFit="1" customWidth="1"/>
    <col min="7717" max="7717" width="9" style="3" customWidth="1"/>
    <col min="7718" max="7718" width="8.81640625" style="3" bestFit="1" customWidth="1"/>
    <col min="7719" max="7719" width="7" style="3" customWidth="1"/>
    <col min="7720" max="7723" width="8.7265625" style="3" customWidth="1"/>
    <col min="7724" max="7724" width="9.81640625" style="3" customWidth="1"/>
    <col min="7725" max="7727" width="8.7265625" style="3" customWidth="1"/>
    <col min="7728" max="7937" width="9.1796875" style="3"/>
    <col min="7938" max="7938" width="5.7265625" style="3" customWidth="1"/>
    <col min="7939" max="7941" width="21.7265625" style="3" customWidth="1"/>
    <col min="7942" max="7966" width="10.7265625" style="3" customWidth="1"/>
    <col min="7967" max="7967" width="7.81640625" style="3" customWidth="1"/>
    <col min="7968" max="7968" width="8.81640625" style="3" bestFit="1" customWidth="1"/>
    <col min="7969" max="7969" width="7.81640625" style="3" customWidth="1"/>
    <col min="7970" max="7970" width="8.81640625" style="3" bestFit="1" customWidth="1"/>
    <col min="7971" max="7971" width="7.81640625" style="3" customWidth="1"/>
    <col min="7972" max="7972" width="8.81640625" style="3" bestFit="1" customWidth="1"/>
    <col min="7973" max="7973" width="9" style="3" customWidth="1"/>
    <col min="7974" max="7974" width="8.81640625" style="3" bestFit="1" customWidth="1"/>
    <col min="7975" max="7975" width="7" style="3" customWidth="1"/>
    <col min="7976" max="7979" width="8.7265625" style="3" customWidth="1"/>
    <col min="7980" max="7980" width="9.81640625" style="3" customWidth="1"/>
    <col min="7981" max="7983" width="8.7265625" style="3" customWidth="1"/>
    <col min="7984" max="8193" width="9.1796875" style="3"/>
    <col min="8194" max="8194" width="5.7265625" style="3" customWidth="1"/>
    <col min="8195" max="8197" width="21.7265625" style="3" customWidth="1"/>
    <col min="8198" max="8222" width="10.7265625" style="3" customWidth="1"/>
    <col min="8223" max="8223" width="7.81640625" style="3" customWidth="1"/>
    <col min="8224" max="8224" width="8.81640625" style="3" bestFit="1" customWidth="1"/>
    <col min="8225" max="8225" width="7.81640625" style="3" customWidth="1"/>
    <col min="8226" max="8226" width="8.81640625" style="3" bestFit="1" customWidth="1"/>
    <col min="8227" max="8227" width="7.81640625" style="3" customWidth="1"/>
    <col min="8228" max="8228" width="8.81640625" style="3" bestFit="1" customWidth="1"/>
    <col min="8229" max="8229" width="9" style="3" customWidth="1"/>
    <col min="8230" max="8230" width="8.81640625" style="3" bestFit="1" customWidth="1"/>
    <col min="8231" max="8231" width="7" style="3" customWidth="1"/>
    <col min="8232" max="8235" width="8.7265625" style="3" customWidth="1"/>
    <col min="8236" max="8236" width="9.81640625" style="3" customWidth="1"/>
    <col min="8237" max="8239" width="8.7265625" style="3" customWidth="1"/>
    <col min="8240" max="8449" width="9.1796875" style="3"/>
    <col min="8450" max="8450" width="5.7265625" style="3" customWidth="1"/>
    <col min="8451" max="8453" width="21.7265625" style="3" customWidth="1"/>
    <col min="8454" max="8478" width="10.7265625" style="3" customWidth="1"/>
    <col min="8479" max="8479" width="7.81640625" style="3" customWidth="1"/>
    <col min="8480" max="8480" width="8.81640625" style="3" bestFit="1" customWidth="1"/>
    <col min="8481" max="8481" width="7.81640625" style="3" customWidth="1"/>
    <col min="8482" max="8482" width="8.81640625" style="3" bestFit="1" customWidth="1"/>
    <col min="8483" max="8483" width="7.81640625" style="3" customWidth="1"/>
    <col min="8484" max="8484" width="8.81640625" style="3" bestFit="1" customWidth="1"/>
    <col min="8485" max="8485" width="9" style="3" customWidth="1"/>
    <col min="8486" max="8486" width="8.81640625" style="3" bestFit="1" customWidth="1"/>
    <col min="8487" max="8487" width="7" style="3" customWidth="1"/>
    <col min="8488" max="8491" width="8.7265625" style="3" customWidth="1"/>
    <col min="8492" max="8492" width="9.81640625" style="3" customWidth="1"/>
    <col min="8493" max="8495" width="8.7265625" style="3" customWidth="1"/>
    <col min="8496" max="8705" width="9.1796875" style="3"/>
    <col min="8706" max="8706" width="5.7265625" style="3" customWidth="1"/>
    <col min="8707" max="8709" width="21.7265625" style="3" customWidth="1"/>
    <col min="8710" max="8734" width="10.7265625" style="3" customWidth="1"/>
    <col min="8735" max="8735" width="7.81640625" style="3" customWidth="1"/>
    <col min="8736" max="8736" width="8.81640625" style="3" bestFit="1" customWidth="1"/>
    <col min="8737" max="8737" width="7.81640625" style="3" customWidth="1"/>
    <col min="8738" max="8738" width="8.81640625" style="3" bestFit="1" customWidth="1"/>
    <col min="8739" max="8739" width="7.81640625" style="3" customWidth="1"/>
    <col min="8740" max="8740" width="8.81640625" style="3" bestFit="1" customWidth="1"/>
    <col min="8741" max="8741" width="9" style="3" customWidth="1"/>
    <col min="8742" max="8742" width="8.81640625" style="3" bestFit="1" customWidth="1"/>
    <col min="8743" max="8743" width="7" style="3" customWidth="1"/>
    <col min="8744" max="8747" width="8.7265625" style="3" customWidth="1"/>
    <col min="8748" max="8748" width="9.81640625" style="3" customWidth="1"/>
    <col min="8749" max="8751" width="8.7265625" style="3" customWidth="1"/>
    <col min="8752" max="8961" width="9.1796875" style="3"/>
    <col min="8962" max="8962" width="5.7265625" style="3" customWidth="1"/>
    <col min="8963" max="8965" width="21.7265625" style="3" customWidth="1"/>
    <col min="8966" max="8990" width="10.7265625" style="3" customWidth="1"/>
    <col min="8991" max="8991" width="7.81640625" style="3" customWidth="1"/>
    <col min="8992" max="8992" width="8.81640625" style="3" bestFit="1" customWidth="1"/>
    <col min="8993" max="8993" width="7.81640625" style="3" customWidth="1"/>
    <col min="8994" max="8994" width="8.81640625" style="3" bestFit="1" customWidth="1"/>
    <col min="8995" max="8995" width="7.81640625" style="3" customWidth="1"/>
    <col min="8996" max="8996" width="8.81640625" style="3" bestFit="1" customWidth="1"/>
    <col min="8997" max="8997" width="9" style="3" customWidth="1"/>
    <col min="8998" max="8998" width="8.81640625" style="3" bestFit="1" customWidth="1"/>
    <col min="8999" max="8999" width="7" style="3" customWidth="1"/>
    <col min="9000" max="9003" width="8.7265625" style="3" customWidth="1"/>
    <col min="9004" max="9004" width="9.81640625" style="3" customWidth="1"/>
    <col min="9005" max="9007" width="8.7265625" style="3" customWidth="1"/>
    <col min="9008" max="9217" width="9.1796875" style="3"/>
    <col min="9218" max="9218" width="5.7265625" style="3" customWidth="1"/>
    <col min="9219" max="9221" width="21.7265625" style="3" customWidth="1"/>
    <col min="9222" max="9246" width="10.7265625" style="3" customWidth="1"/>
    <col min="9247" max="9247" width="7.81640625" style="3" customWidth="1"/>
    <col min="9248" max="9248" width="8.81640625" style="3" bestFit="1" customWidth="1"/>
    <col min="9249" max="9249" width="7.81640625" style="3" customWidth="1"/>
    <col min="9250" max="9250" width="8.81640625" style="3" bestFit="1" customWidth="1"/>
    <col min="9251" max="9251" width="7.81640625" style="3" customWidth="1"/>
    <col min="9252" max="9252" width="8.81640625" style="3" bestFit="1" customWidth="1"/>
    <col min="9253" max="9253" width="9" style="3" customWidth="1"/>
    <col min="9254" max="9254" width="8.81640625" style="3" bestFit="1" customWidth="1"/>
    <col min="9255" max="9255" width="7" style="3" customWidth="1"/>
    <col min="9256" max="9259" width="8.7265625" style="3" customWidth="1"/>
    <col min="9260" max="9260" width="9.81640625" style="3" customWidth="1"/>
    <col min="9261" max="9263" width="8.7265625" style="3" customWidth="1"/>
    <col min="9264" max="9473" width="9.1796875" style="3"/>
    <col min="9474" max="9474" width="5.7265625" style="3" customWidth="1"/>
    <col min="9475" max="9477" width="21.7265625" style="3" customWidth="1"/>
    <col min="9478" max="9502" width="10.7265625" style="3" customWidth="1"/>
    <col min="9503" max="9503" width="7.81640625" style="3" customWidth="1"/>
    <col min="9504" max="9504" width="8.81640625" style="3" bestFit="1" customWidth="1"/>
    <col min="9505" max="9505" width="7.81640625" style="3" customWidth="1"/>
    <col min="9506" max="9506" width="8.81640625" style="3" bestFit="1" customWidth="1"/>
    <col min="9507" max="9507" width="7.81640625" style="3" customWidth="1"/>
    <col min="9508" max="9508" width="8.81640625" style="3" bestFit="1" customWidth="1"/>
    <col min="9509" max="9509" width="9" style="3" customWidth="1"/>
    <col min="9510" max="9510" width="8.81640625" style="3" bestFit="1" customWidth="1"/>
    <col min="9511" max="9511" width="7" style="3" customWidth="1"/>
    <col min="9512" max="9515" width="8.7265625" style="3" customWidth="1"/>
    <col min="9516" max="9516" width="9.81640625" style="3" customWidth="1"/>
    <col min="9517" max="9519" width="8.7265625" style="3" customWidth="1"/>
    <col min="9520" max="9729" width="9.1796875" style="3"/>
    <col min="9730" max="9730" width="5.7265625" style="3" customWidth="1"/>
    <col min="9731" max="9733" width="21.7265625" style="3" customWidth="1"/>
    <col min="9734" max="9758" width="10.7265625" style="3" customWidth="1"/>
    <col min="9759" max="9759" width="7.81640625" style="3" customWidth="1"/>
    <col min="9760" max="9760" width="8.81640625" style="3" bestFit="1" customWidth="1"/>
    <col min="9761" max="9761" width="7.81640625" style="3" customWidth="1"/>
    <col min="9762" max="9762" width="8.81640625" style="3" bestFit="1" customWidth="1"/>
    <col min="9763" max="9763" width="7.81640625" style="3" customWidth="1"/>
    <col min="9764" max="9764" width="8.81640625" style="3" bestFit="1" customWidth="1"/>
    <col min="9765" max="9765" width="9" style="3" customWidth="1"/>
    <col min="9766" max="9766" width="8.81640625" style="3" bestFit="1" customWidth="1"/>
    <col min="9767" max="9767" width="7" style="3" customWidth="1"/>
    <col min="9768" max="9771" width="8.7265625" style="3" customWidth="1"/>
    <col min="9772" max="9772" width="9.81640625" style="3" customWidth="1"/>
    <col min="9773" max="9775" width="8.7265625" style="3" customWidth="1"/>
    <col min="9776" max="9985" width="9.1796875" style="3"/>
    <col min="9986" max="9986" width="5.7265625" style="3" customWidth="1"/>
    <col min="9987" max="9989" width="21.7265625" style="3" customWidth="1"/>
    <col min="9990" max="10014" width="10.7265625" style="3" customWidth="1"/>
    <col min="10015" max="10015" width="7.81640625" style="3" customWidth="1"/>
    <col min="10016" max="10016" width="8.81640625" style="3" bestFit="1" customWidth="1"/>
    <col min="10017" max="10017" width="7.81640625" style="3" customWidth="1"/>
    <col min="10018" max="10018" width="8.81640625" style="3" bestFit="1" customWidth="1"/>
    <col min="10019" max="10019" width="7.81640625" style="3" customWidth="1"/>
    <col min="10020" max="10020" width="8.81640625" style="3" bestFit="1" customWidth="1"/>
    <col min="10021" max="10021" width="9" style="3" customWidth="1"/>
    <col min="10022" max="10022" width="8.81640625" style="3" bestFit="1" customWidth="1"/>
    <col min="10023" max="10023" width="7" style="3" customWidth="1"/>
    <col min="10024" max="10027" width="8.7265625" style="3" customWidth="1"/>
    <col min="10028" max="10028" width="9.81640625" style="3" customWidth="1"/>
    <col min="10029" max="10031" width="8.7265625" style="3" customWidth="1"/>
    <col min="10032" max="10241" width="9.1796875" style="3"/>
    <col min="10242" max="10242" width="5.7265625" style="3" customWidth="1"/>
    <col min="10243" max="10245" width="21.7265625" style="3" customWidth="1"/>
    <col min="10246" max="10270" width="10.7265625" style="3" customWidth="1"/>
    <col min="10271" max="10271" width="7.81640625" style="3" customWidth="1"/>
    <col min="10272" max="10272" width="8.81640625" style="3" bestFit="1" customWidth="1"/>
    <col min="10273" max="10273" width="7.81640625" style="3" customWidth="1"/>
    <col min="10274" max="10274" width="8.81640625" style="3" bestFit="1" customWidth="1"/>
    <col min="10275" max="10275" width="7.81640625" style="3" customWidth="1"/>
    <col min="10276" max="10276" width="8.81640625" style="3" bestFit="1" customWidth="1"/>
    <col min="10277" max="10277" width="9" style="3" customWidth="1"/>
    <col min="10278" max="10278" width="8.81640625" style="3" bestFit="1" customWidth="1"/>
    <col min="10279" max="10279" width="7" style="3" customWidth="1"/>
    <col min="10280" max="10283" width="8.7265625" style="3" customWidth="1"/>
    <col min="10284" max="10284" width="9.81640625" style="3" customWidth="1"/>
    <col min="10285" max="10287" width="8.7265625" style="3" customWidth="1"/>
    <col min="10288" max="10497" width="9.1796875" style="3"/>
    <col min="10498" max="10498" width="5.7265625" style="3" customWidth="1"/>
    <col min="10499" max="10501" width="21.7265625" style="3" customWidth="1"/>
    <col min="10502" max="10526" width="10.7265625" style="3" customWidth="1"/>
    <col min="10527" max="10527" width="7.81640625" style="3" customWidth="1"/>
    <col min="10528" max="10528" width="8.81640625" style="3" bestFit="1" customWidth="1"/>
    <col min="10529" max="10529" width="7.81640625" style="3" customWidth="1"/>
    <col min="10530" max="10530" width="8.81640625" style="3" bestFit="1" customWidth="1"/>
    <col min="10531" max="10531" width="7.81640625" style="3" customWidth="1"/>
    <col min="10532" max="10532" width="8.81640625" style="3" bestFit="1" customWidth="1"/>
    <col min="10533" max="10533" width="9" style="3" customWidth="1"/>
    <col min="10534" max="10534" width="8.81640625" style="3" bestFit="1" customWidth="1"/>
    <col min="10535" max="10535" width="7" style="3" customWidth="1"/>
    <col min="10536" max="10539" width="8.7265625" style="3" customWidth="1"/>
    <col min="10540" max="10540" width="9.81640625" style="3" customWidth="1"/>
    <col min="10541" max="10543" width="8.7265625" style="3" customWidth="1"/>
    <col min="10544" max="10753" width="9.1796875" style="3"/>
    <col min="10754" max="10754" width="5.7265625" style="3" customWidth="1"/>
    <col min="10755" max="10757" width="21.7265625" style="3" customWidth="1"/>
    <col min="10758" max="10782" width="10.7265625" style="3" customWidth="1"/>
    <col min="10783" max="10783" width="7.81640625" style="3" customWidth="1"/>
    <col min="10784" max="10784" width="8.81640625" style="3" bestFit="1" customWidth="1"/>
    <col min="10785" max="10785" width="7.81640625" style="3" customWidth="1"/>
    <col min="10786" max="10786" width="8.81640625" style="3" bestFit="1" customWidth="1"/>
    <col min="10787" max="10787" width="7.81640625" style="3" customWidth="1"/>
    <col min="10788" max="10788" width="8.81640625" style="3" bestFit="1" customWidth="1"/>
    <col min="10789" max="10789" width="9" style="3" customWidth="1"/>
    <col min="10790" max="10790" width="8.81640625" style="3" bestFit="1" customWidth="1"/>
    <col min="10791" max="10791" width="7" style="3" customWidth="1"/>
    <col min="10792" max="10795" width="8.7265625" style="3" customWidth="1"/>
    <col min="10796" max="10796" width="9.81640625" style="3" customWidth="1"/>
    <col min="10797" max="10799" width="8.7265625" style="3" customWidth="1"/>
    <col min="10800" max="11009" width="9.1796875" style="3"/>
    <col min="11010" max="11010" width="5.7265625" style="3" customWidth="1"/>
    <col min="11011" max="11013" width="21.7265625" style="3" customWidth="1"/>
    <col min="11014" max="11038" width="10.7265625" style="3" customWidth="1"/>
    <col min="11039" max="11039" width="7.81640625" style="3" customWidth="1"/>
    <col min="11040" max="11040" width="8.81640625" style="3" bestFit="1" customWidth="1"/>
    <col min="11041" max="11041" width="7.81640625" style="3" customWidth="1"/>
    <col min="11042" max="11042" width="8.81640625" style="3" bestFit="1" customWidth="1"/>
    <col min="11043" max="11043" width="7.81640625" style="3" customWidth="1"/>
    <col min="11044" max="11044" width="8.81640625" style="3" bestFit="1" customWidth="1"/>
    <col min="11045" max="11045" width="9" style="3" customWidth="1"/>
    <col min="11046" max="11046" width="8.81640625" style="3" bestFit="1" customWidth="1"/>
    <col min="11047" max="11047" width="7" style="3" customWidth="1"/>
    <col min="11048" max="11051" width="8.7265625" style="3" customWidth="1"/>
    <col min="11052" max="11052" width="9.81640625" style="3" customWidth="1"/>
    <col min="11053" max="11055" width="8.7265625" style="3" customWidth="1"/>
    <col min="11056" max="11265" width="9.1796875" style="3"/>
    <col min="11266" max="11266" width="5.7265625" style="3" customWidth="1"/>
    <col min="11267" max="11269" width="21.7265625" style="3" customWidth="1"/>
    <col min="11270" max="11294" width="10.7265625" style="3" customWidth="1"/>
    <col min="11295" max="11295" width="7.81640625" style="3" customWidth="1"/>
    <col min="11296" max="11296" width="8.81640625" style="3" bestFit="1" customWidth="1"/>
    <col min="11297" max="11297" width="7.81640625" style="3" customWidth="1"/>
    <col min="11298" max="11298" width="8.81640625" style="3" bestFit="1" customWidth="1"/>
    <col min="11299" max="11299" width="7.81640625" style="3" customWidth="1"/>
    <col min="11300" max="11300" width="8.81640625" style="3" bestFit="1" customWidth="1"/>
    <col min="11301" max="11301" width="9" style="3" customWidth="1"/>
    <col min="11302" max="11302" width="8.81640625" style="3" bestFit="1" customWidth="1"/>
    <col min="11303" max="11303" width="7" style="3" customWidth="1"/>
    <col min="11304" max="11307" width="8.7265625" style="3" customWidth="1"/>
    <col min="11308" max="11308" width="9.81640625" style="3" customWidth="1"/>
    <col min="11309" max="11311" width="8.7265625" style="3" customWidth="1"/>
    <col min="11312" max="11521" width="9.1796875" style="3"/>
    <col min="11522" max="11522" width="5.7265625" style="3" customWidth="1"/>
    <col min="11523" max="11525" width="21.7265625" style="3" customWidth="1"/>
    <col min="11526" max="11550" width="10.7265625" style="3" customWidth="1"/>
    <col min="11551" max="11551" width="7.81640625" style="3" customWidth="1"/>
    <col min="11552" max="11552" width="8.81640625" style="3" bestFit="1" customWidth="1"/>
    <col min="11553" max="11553" width="7.81640625" style="3" customWidth="1"/>
    <col min="11554" max="11554" width="8.81640625" style="3" bestFit="1" customWidth="1"/>
    <col min="11555" max="11555" width="7.81640625" style="3" customWidth="1"/>
    <col min="11556" max="11556" width="8.81640625" style="3" bestFit="1" customWidth="1"/>
    <col min="11557" max="11557" width="9" style="3" customWidth="1"/>
    <col min="11558" max="11558" width="8.81640625" style="3" bestFit="1" customWidth="1"/>
    <col min="11559" max="11559" width="7" style="3" customWidth="1"/>
    <col min="11560" max="11563" width="8.7265625" style="3" customWidth="1"/>
    <col min="11564" max="11564" width="9.81640625" style="3" customWidth="1"/>
    <col min="11565" max="11567" width="8.7265625" style="3" customWidth="1"/>
    <col min="11568" max="11777" width="9.1796875" style="3"/>
    <col min="11778" max="11778" width="5.7265625" style="3" customWidth="1"/>
    <col min="11779" max="11781" width="21.7265625" style="3" customWidth="1"/>
    <col min="11782" max="11806" width="10.7265625" style="3" customWidth="1"/>
    <col min="11807" max="11807" width="7.81640625" style="3" customWidth="1"/>
    <col min="11808" max="11808" width="8.81640625" style="3" bestFit="1" customWidth="1"/>
    <col min="11809" max="11809" width="7.81640625" style="3" customWidth="1"/>
    <col min="11810" max="11810" width="8.81640625" style="3" bestFit="1" customWidth="1"/>
    <col min="11811" max="11811" width="7.81640625" style="3" customWidth="1"/>
    <col min="11812" max="11812" width="8.81640625" style="3" bestFit="1" customWidth="1"/>
    <col min="11813" max="11813" width="9" style="3" customWidth="1"/>
    <col min="11814" max="11814" width="8.81640625" style="3" bestFit="1" customWidth="1"/>
    <col min="11815" max="11815" width="7" style="3" customWidth="1"/>
    <col min="11816" max="11819" width="8.7265625" style="3" customWidth="1"/>
    <col min="11820" max="11820" width="9.81640625" style="3" customWidth="1"/>
    <col min="11821" max="11823" width="8.7265625" style="3" customWidth="1"/>
    <col min="11824" max="12033" width="9.1796875" style="3"/>
    <col min="12034" max="12034" width="5.7265625" style="3" customWidth="1"/>
    <col min="12035" max="12037" width="21.7265625" style="3" customWidth="1"/>
    <col min="12038" max="12062" width="10.7265625" style="3" customWidth="1"/>
    <col min="12063" max="12063" width="7.81640625" style="3" customWidth="1"/>
    <col min="12064" max="12064" width="8.81640625" style="3" bestFit="1" customWidth="1"/>
    <col min="12065" max="12065" width="7.81640625" style="3" customWidth="1"/>
    <col min="12066" max="12066" width="8.81640625" style="3" bestFit="1" customWidth="1"/>
    <col min="12067" max="12067" width="7.81640625" style="3" customWidth="1"/>
    <col min="12068" max="12068" width="8.81640625" style="3" bestFit="1" customWidth="1"/>
    <col min="12069" max="12069" width="9" style="3" customWidth="1"/>
    <col min="12070" max="12070" width="8.81640625" style="3" bestFit="1" customWidth="1"/>
    <col min="12071" max="12071" width="7" style="3" customWidth="1"/>
    <col min="12072" max="12075" width="8.7265625" style="3" customWidth="1"/>
    <col min="12076" max="12076" width="9.81640625" style="3" customWidth="1"/>
    <col min="12077" max="12079" width="8.7265625" style="3" customWidth="1"/>
    <col min="12080" max="12289" width="9.1796875" style="3"/>
    <col min="12290" max="12290" width="5.7265625" style="3" customWidth="1"/>
    <col min="12291" max="12293" width="21.7265625" style="3" customWidth="1"/>
    <col min="12294" max="12318" width="10.7265625" style="3" customWidth="1"/>
    <col min="12319" max="12319" width="7.81640625" style="3" customWidth="1"/>
    <col min="12320" max="12320" width="8.81640625" style="3" bestFit="1" customWidth="1"/>
    <col min="12321" max="12321" width="7.81640625" style="3" customWidth="1"/>
    <col min="12322" max="12322" width="8.81640625" style="3" bestFit="1" customWidth="1"/>
    <col min="12323" max="12323" width="7.81640625" style="3" customWidth="1"/>
    <col min="12324" max="12324" width="8.81640625" style="3" bestFit="1" customWidth="1"/>
    <col min="12325" max="12325" width="9" style="3" customWidth="1"/>
    <col min="12326" max="12326" width="8.81640625" style="3" bestFit="1" customWidth="1"/>
    <col min="12327" max="12327" width="7" style="3" customWidth="1"/>
    <col min="12328" max="12331" width="8.7265625" style="3" customWidth="1"/>
    <col min="12332" max="12332" width="9.81640625" style="3" customWidth="1"/>
    <col min="12333" max="12335" width="8.7265625" style="3" customWidth="1"/>
    <col min="12336" max="12545" width="9.1796875" style="3"/>
    <col min="12546" max="12546" width="5.7265625" style="3" customWidth="1"/>
    <col min="12547" max="12549" width="21.7265625" style="3" customWidth="1"/>
    <col min="12550" max="12574" width="10.7265625" style="3" customWidth="1"/>
    <col min="12575" max="12575" width="7.81640625" style="3" customWidth="1"/>
    <col min="12576" max="12576" width="8.81640625" style="3" bestFit="1" customWidth="1"/>
    <col min="12577" max="12577" width="7.81640625" style="3" customWidth="1"/>
    <col min="12578" max="12578" width="8.81640625" style="3" bestFit="1" customWidth="1"/>
    <col min="12579" max="12579" width="7.81640625" style="3" customWidth="1"/>
    <col min="12580" max="12580" width="8.81640625" style="3" bestFit="1" customWidth="1"/>
    <col min="12581" max="12581" width="9" style="3" customWidth="1"/>
    <col min="12582" max="12582" width="8.81640625" style="3" bestFit="1" customWidth="1"/>
    <col min="12583" max="12583" width="7" style="3" customWidth="1"/>
    <col min="12584" max="12587" width="8.7265625" style="3" customWidth="1"/>
    <col min="12588" max="12588" width="9.81640625" style="3" customWidth="1"/>
    <col min="12589" max="12591" width="8.7265625" style="3" customWidth="1"/>
    <col min="12592" max="12801" width="9.1796875" style="3"/>
    <col min="12802" max="12802" width="5.7265625" style="3" customWidth="1"/>
    <col min="12803" max="12805" width="21.7265625" style="3" customWidth="1"/>
    <col min="12806" max="12830" width="10.7265625" style="3" customWidth="1"/>
    <col min="12831" max="12831" width="7.81640625" style="3" customWidth="1"/>
    <col min="12832" max="12832" width="8.81640625" style="3" bestFit="1" customWidth="1"/>
    <col min="12833" max="12833" width="7.81640625" style="3" customWidth="1"/>
    <col min="12834" max="12834" width="8.81640625" style="3" bestFit="1" customWidth="1"/>
    <col min="12835" max="12835" width="7.81640625" style="3" customWidth="1"/>
    <col min="12836" max="12836" width="8.81640625" style="3" bestFit="1" customWidth="1"/>
    <col min="12837" max="12837" width="9" style="3" customWidth="1"/>
    <col min="12838" max="12838" width="8.81640625" style="3" bestFit="1" customWidth="1"/>
    <col min="12839" max="12839" width="7" style="3" customWidth="1"/>
    <col min="12840" max="12843" width="8.7265625" style="3" customWidth="1"/>
    <col min="12844" max="12844" width="9.81640625" style="3" customWidth="1"/>
    <col min="12845" max="12847" width="8.7265625" style="3" customWidth="1"/>
    <col min="12848" max="13057" width="9.1796875" style="3"/>
    <col min="13058" max="13058" width="5.7265625" style="3" customWidth="1"/>
    <col min="13059" max="13061" width="21.7265625" style="3" customWidth="1"/>
    <col min="13062" max="13086" width="10.7265625" style="3" customWidth="1"/>
    <col min="13087" max="13087" width="7.81640625" style="3" customWidth="1"/>
    <col min="13088" max="13088" width="8.81640625" style="3" bestFit="1" customWidth="1"/>
    <col min="13089" max="13089" width="7.81640625" style="3" customWidth="1"/>
    <col min="13090" max="13090" width="8.81640625" style="3" bestFit="1" customWidth="1"/>
    <col min="13091" max="13091" width="7.81640625" style="3" customWidth="1"/>
    <col min="13092" max="13092" width="8.81640625" style="3" bestFit="1" customWidth="1"/>
    <col min="13093" max="13093" width="9" style="3" customWidth="1"/>
    <col min="13094" max="13094" width="8.81640625" style="3" bestFit="1" customWidth="1"/>
    <col min="13095" max="13095" width="7" style="3" customWidth="1"/>
    <col min="13096" max="13099" width="8.7265625" style="3" customWidth="1"/>
    <col min="13100" max="13100" width="9.81640625" style="3" customWidth="1"/>
    <col min="13101" max="13103" width="8.7265625" style="3" customWidth="1"/>
    <col min="13104" max="13313" width="9.1796875" style="3"/>
    <col min="13314" max="13314" width="5.7265625" style="3" customWidth="1"/>
    <col min="13315" max="13317" width="21.7265625" style="3" customWidth="1"/>
    <col min="13318" max="13342" width="10.7265625" style="3" customWidth="1"/>
    <col min="13343" max="13343" width="7.81640625" style="3" customWidth="1"/>
    <col min="13344" max="13344" width="8.81640625" style="3" bestFit="1" customWidth="1"/>
    <col min="13345" max="13345" width="7.81640625" style="3" customWidth="1"/>
    <col min="13346" max="13346" width="8.81640625" style="3" bestFit="1" customWidth="1"/>
    <col min="13347" max="13347" width="7.81640625" style="3" customWidth="1"/>
    <col min="13348" max="13348" width="8.81640625" style="3" bestFit="1" customWidth="1"/>
    <col min="13349" max="13349" width="9" style="3" customWidth="1"/>
    <col min="13350" max="13350" width="8.81640625" style="3" bestFit="1" customWidth="1"/>
    <col min="13351" max="13351" width="7" style="3" customWidth="1"/>
    <col min="13352" max="13355" width="8.7265625" style="3" customWidth="1"/>
    <col min="13356" max="13356" width="9.81640625" style="3" customWidth="1"/>
    <col min="13357" max="13359" width="8.7265625" style="3" customWidth="1"/>
    <col min="13360" max="13569" width="9.1796875" style="3"/>
    <col min="13570" max="13570" width="5.7265625" style="3" customWidth="1"/>
    <col min="13571" max="13573" width="21.7265625" style="3" customWidth="1"/>
    <col min="13574" max="13598" width="10.7265625" style="3" customWidth="1"/>
    <col min="13599" max="13599" width="7.81640625" style="3" customWidth="1"/>
    <col min="13600" max="13600" width="8.81640625" style="3" bestFit="1" customWidth="1"/>
    <col min="13601" max="13601" width="7.81640625" style="3" customWidth="1"/>
    <col min="13602" max="13602" width="8.81640625" style="3" bestFit="1" customWidth="1"/>
    <col min="13603" max="13603" width="7.81640625" style="3" customWidth="1"/>
    <col min="13604" max="13604" width="8.81640625" style="3" bestFit="1" customWidth="1"/>
    <col min="13605" max="13605" width="9" style="3" customWidth="1"/>
    <col min="13606" max="13606" width="8.81640625" style="3" bestFit="1" customWidth="1"/>
    <col min="13607" max="13607" width="7" style="3" customWidth="1"/>
    <col min="13608" max="13611" width="8.7265625" style="3" customWidth="1"/>
    <col min="13612" max="13612" width="9.81640625" style="3" customWidth="1"/>
    <col min="13613" max="13615" width="8.7265625" style="3" customWidth="1"/>
    <col min="13616" max="13825" width="9.1796875" style="3"/>
    <col min="13826" max="13826" width="5.7265625" style="3" customWidth="1"/>
    <col min="13827" max="13829" width="21.7265625" style="3" customWidth="1"/>
    <col min="13830" max="13854" width="10.7265625" style="3" customWidth="1"/>
    <col min="13855" max="13855" width="7.81640625" style="3" customWidth="1"/>
    <col min="13856" max="13856" width="8.81640625" style="3" bestFit="1" customWidth="1"/>
    <col min="13857" max="13857" width="7.81640625" style="3" customWidth="1"/>
    <col min="13858" max="13858" width="8.81640625" style="3" bestFit="1" customWidth="1"/>
    <col min="13859" max="13859" width="7.81640625" style="3" customWidth="1"/>
    <col min="13860" max="13860" width="8.81640625" style="3" bestFit="1" customWidth="1"/>
    <col min="13861" max="13861" width="9" style="3" customWidth="1"/>
    <col min="13862" max="13862" width="8.81640625" style="3" bestFit="1" customWidth="1"/>
    <col min="13863" max="13863" width="7" style="3" customWidth="1"/>
    <col min="13864" max="13867" width="8.7265625" style="3" customWidth="1"/>
    <col min="13868" max="13868" width="9.81640625" style="3" customWidth="1"/>
    <col min="13869" max="13871" width="8.7265625" style="3" customWidth="1"/>
    <col min="13872" max="14081" width="9.1796875" style="3"/>
    <col min="14082" max="14082" width="5.7265625" style="3" customWidth="1"/>
    <col min="14083" max="14085" width="21.7265625" style="3" customWidth="1"/>
    <col min="14086" max="14110" width="10.7265625" style="3" customWidth="1"/>
    <col min="14111" max="14111" width="7.81640625" style="3" customWidth="1"/>
    <col min="14112" max="14112" width="8.81640625" style="3" bestFit="1" customWidth="1"/>
    <col min="14113" max="14113" width="7.81640625" style="3" customWidth="1"/>
    <col min="14114" max="14114" width="8.81640625" style="3" bestFit="1" customWidth="1"/>
    <col min="14115" max="14115" width="7.81640625" style="3" customWidth="1"/>
    <col min="14116" max="14116" width="8.81640625" style="3" bestFit="1" customWidth="1"/>
    <col min="14117" max="14117" width="9" style="3" customWidth="1"/>
    <col min="14118" max="14118" width="8.81640625" style="3" bestFit="1" customWidth="1"/>
    <col min="14119" max="14119" width="7" style="3" customWidth="1"/>
    <col min="14120" max="14123" width="8.7265625" style="3" customWidth="1"/>
    <col min="14124" max="14124" width="9.81640625" style="3" customWidth="1"/>
    <col min="14125" max="14127" width="8.7265625" style="3" customWidth="1"/>
    <col min="14128" max="14337" width="9.1796875" style="3"/>
    <col min="14338" max="14338" width="5.7265625" style="3" customWidth="1"/>
    <col min="14339" max="14341" width="21.7265625" style="3" customWidth="1"/>
    <col min="14342" max="14366" width="10.7265625" style="3" customWidth="1"/>
    <col min="14367" max="14367" width="7.81640625" style="3" customWidth="1"/>
    <col min="14368" max="14368" width="8.81640625" style="3" bestFit="1" customWidth="1"/>
    <col min="14369" max="14369" width="7.81640625" style="3" customWidth="1"/>
    <col min="14370" max="14370" width="8.81640625" style="3" bestFit="1" customWidth="1"/>
    <col min="14371" max="14371" width="7.81640625" style="3" customWidth="1"/>
    <col min="14372" max="14372" width="8.81640625" style="3" bestFit="1" customWidth="1"/>
    <col min="14373" max="14373" width="9" style="3" customWidth="1"/>
    <col min="14374" max="14374" width="8.81640625" style="3" bestFit="1" customWidth="1"/>
    <col min="14375" max="14375" width="7" style="3" customWidth="1"/>
    <col min="14376" max="14379" width="8.7265625" style="3" customWidth="1"/>
    <col min="14380" max="14380" width="9.81640625" style="3" customWidth="1"/>
    <col min="14381" max="14383" width="8.7265625" style="3" customWidth="1"/>
    <col min="14384" max="14593" width="9.1796875" style="3"/>
    <col min="14594" max="14594" width="5.7265625" style="3" customWidth="1"/>
    <col min="14595" max="14597" width="21.7265625" style="3" customWidth="1"/>
    <col min="14598" max="14622" width="10.7265625" style="3" customWidth="1"/>
    <col min="14623" max="14623" width="7.81640625" style="3" customWidth="1"/>
    <col min="14624" max="14624" width="8.81640625" style="3" bestFit="1" customWidth="1"/>
    <col min="14625" max="14625" width="7.81640625" style="3" customWidth="1"/>
    <col min="14626" max="14626" width="8.81640625" style="3" bestFit="1" customWidth="1"/>
    <col min="14627" max="14627" width="7.81640625" style="3" customWidth="1"/>
    <col min="14628" max="14628" width="8.81640625" style="3" bestFit="1" customWidth="1"/>
    <col min="14629" max="14629" width="9" style="3" customWidth="1"/>
    <col min="14630" max="14630" width="8.81640625" style="3" bestFit="1" customWidth="1"/>
    <col min="14631" max="14631" width="7" style="3" customWidth="1"/>
    <col min="14632" max="14635" width="8.7265625" style="3" customWidth="1"/>
    <col min="14636" max="14636" width="9.81640625" style="3" customWidth="1"/>
    <col min="14637" max="14639" width="8.7265625" style="3" customWidth="1"/>
    <col min="14640" max="14849" width="9.1796875" style="3"/>
    <col min="14850" max="14850" width="5.7265625" style="3" customWidth="1"/>
    <col min="14851" max="14853" width="21.7265625" style="3" customWidth="1"/>
    <col min="14854" max="14878" width="10.7265625" style="3" customWidth="1"/>
    <col min="14879" max="14879" width="7.81640625" style="3" customWidth="1"/>
    <col min="14880" max="14880" width="8.81640625" style="3" bestFit="1" customWidth="1"/>
    <col min="14881" max="14881" width="7.81640625" style="3" customWidth="1"/>
    <col min="14882" max="14882" width="8.81640625" style="3" bestFit="1" customWidth="1"/>
    <col min="14883" max="14883" width="7.81640625" style="3" customWidth="1"/>
    <col min="14884" max="14884" width="8.81640625" style="3" bestFit="1" customWidth="1"/>
    <col min="14885" max="14885" width="9" style="3" customWidth="1"/>
    <col min="14886" max="14886" width="8.81640625" style="3" bestFit="1" customWidth="1"/>
    <col min="14887" max="14887" width="7" style="3" customWidth="1"/>
    <col min="14888" max="14891" width="8.7265625" style="3" customWidth="1"/>
    <col min="14892" max="14892" width="9.81640625" style="3" customWidth="1"/>
    <col min="14893" max="14895" width="8.7265625" style="3" customWidth="1"/>
    <col min="14896" max="15105" width="9.1796875" style="3"/>
    <col min="15106" max="15106" width="5.7265625" style="3" customWidth="1"/>
    <col min="15107" max="15109" width="21.7265625" style="3" customWidth="1"/>
    <col min="15110" max="15134" width="10.7265625" style="3" customWidth="1"/>
    <col min="15135" max="15135" width="7.81640625" style="3" customWidth="1"/>
    <col min="15136" max="15136" width="8.81640625" style="3" bestFit="1" customWidth="1"/>
    <col min="15137" max="15137" width="7.81640625" style="3" customWidth="1"/>
    <col min="15138" max="15138" width="8.81640625" style="3" bestFit="1" customWidth="1"/>
    <col min="15139" max="15139" width="7.81640625" style="3" customWidth="1"/>
    <col min="15140" max="15140" width="8.81640625" style="3" bestFit="1" customWidth="1"/>
    <col min="15141" max="15141" width="9" style="3" customWidth="1"/>
    <col min="15142" max="15142" width="8.81640625" style="3" bestFit="1" customWidth="1"/>
    <col min="15143" max="15143" width="7" style="3" customWidth="1"/>
    <col min="15144" max="15147" width="8.7265625" style="3" customWidth="1"/>
    <col min="15148" max="15148" width="9.81640625" style="3" customWidth="1"/>
    <col min="15149" max="15151" width="8.7265625" style="3" customWidth="1"/>
    <col min="15152" max="15361" width="9.1796875" style="3"/>
    <col min="15362" max="15362" width="5.7265625" style="3" customWidth="1"/>
    <col min="15363" max="15365" width="21.7265625" style="3" customWidth="1"/>
    <col min="15366" max="15390" width="10.7265625" style="3" customWidth="1"/>
    <col min="15391" max="15391" width="7.81640625" style="3" customWidth="1"/>
    <col min="15392" max="15392" width="8.81640625" style="3" bestFit="1" customWidth="1"/>
    <col min="15393" max="15393" width="7.81640625" style="3" customWidth="1"/>
    <col min="15394" max="15394" width="8.81640625" style="3" bestFit="1" customWidth="1"/>
    <col min="15395" max="15395" width="7.81640625" style="3" customWidth="1"/>
    <col min="15396" max="15396" width="8.81640625" style="3" bestFit="1" customWidth="1"/>
    <col min="15397" max="15397" width="9" style="3" customWidth="1"/>
    <col min="15398" max="15398" width="8.81640625" style="3" bestFit="1" customWidth="1"/>
    <col min="15399" max="15399" width="7" style="3" customWidth="1"/>
    <col min="15400" max="15403" width="8.7265625" style="3" customWidth="1"/>
    <col min="15404" max="15404" width="9.81640625" style="3" customWidth="1"/>
    <col min="15405" max="15407" width="8.7265625" style="3" customWidth="1"/>
    <col min="15408" max="15617" width="9.1796875" style="3"/>
    <col min="15618" max="15618" width="5.7265625" style="3" customWidth="1"/>
    <col min="15619" max="15621" width="21.7265625" style="3" customWidth="1"/>
    <col min="15622" max="15646" width="10.7265625" style="3" customWidth="1"/>
    <col min="15647" max="15647" width="7.81640625" style="3" customWidth="1"/>
    <col min="15648" max="15648" width="8.81640625" style="3" bestFit="1" customWidth="1"/>
    <col min="15649" max="15649" width="7.81640625" style="3" customWidth="1"/>
    <col min="15650" max="15650" width="8.81640625" style="3" bestFit="1" customWidth="1"/>
    <col min="15651" max="15651" width="7.81640625" style="3" customWidth="1"/>
    <col min="15652" max="15652" width="8.81640625" style="3" bestFit="1" customWidth="1"/>
    <col min="15653" max="15653" width="9" style="3" customWidth="1"/>
    <col min="15654" max="15654" width="8.81640625" style="3" bestFit="1" customWidth="1"/>
    <col min="15655" max="15655" width="7" style="3" customWidth="1"/>
    <col min="15656" max="15659" width="8.7265625" style="3" customWidth="1"/>
    <col min="15660" max="15660" width="9.81640625" style="3" customWidth="1"/>
    <col min="15661" max="15663" width="8.7265625" style="3" customWidth="1"/>
    <col min="15664" max="15873" width="9.1796875" style="3"/>
    <col min="15874" max="15874" width="5.7265625" style="3" customWidth="1"/>
    <col min="15875" max="15877" width="21.7265625" style="3" customWidth="1"/>
    <col min="15878" max="15902" width="10.7265625" style="3" customWidth="1"/>
    <col min="15903" max="15903" width="7.81640625" style="3" customWidth="1"/>
    <col min="15904" max="15904" width="8.81640625" style="3" bestFit="1" customWidth="1"/>
    <col min="15905" max="15905" width="7.81640625" style="3" customWidth="1"/>
    <col min="15906" max="15906" width="8.81640625" style="3" bestFit="1" customWidth="1"/>
    <col min="15907" max="15907" width="7.81640625" style="3" customWidth="1"/>
    <col min="15908" max="15908" width="8.81640625" style="3" bestFit="1" customWidth="1"/>
    <col min="15909" max="15909" width="9" style="3" customWidth="1"/>
    <col min="15910" max="15910" width="8.81640625" style="3" bestFit="1" customWidth="1"/>
    <col min="15911" max="15911" width="7" style="3" customWidth="1"/>
    <col min="15912" max="15915" width="8.7265625" style="3" customWidth="1"/>
    <col min="15916" max="15916" width="9.81640625" style="3" customWidth="1"/>
    <col min="15917" max="15919" width="8.7265625" style="3" customWidth="1"/>
    <col min="15920" max="16129" width="9.1796875" style="3"/>
    <col min="16130" max="16130" width="5.7265625" style="3" customWidth="1"/>
    <col min="16131" max="16133" width="21.7265625" style="3" customWidth="1"/>
    <col min="16134" max="16158" width="10.7265625" style="3" customWidth="1"/>
    <col min="16159" max="16159" width="7.81640625" style="3" customWidth="1"/>
    <col min="16160" max="16160" width="8.81640625" style="3" bestFit="1" customWidth="1"/>
    <col min="16161" max="16161" width="7.81640625" style="3" customWidth="1"/>
    <col min="16162" max="16162" width="8.81640625" style="3" bestFit="1" customWidth="1"/>
    <col min="16163" max="16163" width="7.81640625" style="3" customWidth="1"/>
    <col min="16164" max="16164" width="8.81640625" style="3" bestFit="1" customWidth="1"/>
    <col min="16165" max="16165" width="9" style="3" customWidth="1"/>
    <col min="16166" max="16166" width="8.81640625" style="3" bestFit="1" customWidth="1"/>
    <col min="16167" max="16167" width="7" style="3" customWidth="1"/>
    <col min="16168" max="16171" width="8.7265625" style="3" customWidth="1"/>
    <col min="16172" max="16172" width="9.81640625" style="3" customWidth="1"/>
    <col min="16173" max="16175" width="8.7265625" style="3" customWidth="1"/>
    <col min="16176" max="16384" width="9.1796875" style="3"/>
  </cols>
  <sheetData>
    <row r="1" spans="1:47" s="2" customFormat="1" x14ac:dyDescent="0.35">
      <c r="A1" s="1" t="s">
        <v>94</v>
      </c>
    </row>
    <row r="2" spans="1:47" s="2" customFormat="1" x14ac:dyDescent="0.35"/>
    <row r="3" spans="1:47" s="2" customFormat="1" x14ac:dyDescent="0.35">
      <c r="A3" s="1615" t="s">
        <v>95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4"/>
      <c r="AN3" s="4"/>
      <c r="AO3" s="4"/>
      <c r="AP3" s="4"/>
      <c r="AQ3" s="4"/>
      <c r="AR3" s="4"/>
      <c r="AS3" s="4"/>
      <c r="AT3" s="4"/>
      <c r="AU3" s="4"/>
    </row>
    <row r="4" spans="1:47" s="2" customFormat="1" x14ac:dyDescent="0.35">
      <c r="I4" s="28" t="str">
        <f>'[5]1'!E5</f>
        <v>KABUPATEN/KOTA</v>
      </c>
      <c r="J4" s="7" t="str">
        <f>'[5]1'!$F$5</f>
        <v>KEPULAUAN TALAUD</v>
      </c>
      <c r="AK4" s="28">
        <f>'[6]1'!U5</f>
        <v>0</v>
      </c>
      <c r="AL4" s="7">
        <f>'[6]1'!V5</f>
        <v>0</v>
      </c>
      <c r="AM4" s="4"/>
      <c r="AN4" s="4"/>
      <c r="AO4" s="4"/>
      <c r="AP4" s="4"/>
      <c r="AQ4" s="4"/>
      <c r="AR4" s="4"/>
      <c r="AS4" s="4"/>
      <c r="AT4" s="4"/>
      <c r="AU4" s="4"/>
    </row>
    <row r="5" spans="1:47" s="2" customFormat="1" x14ac:dyDescent="0.35">
      <c r="I5" s="28" t="str">
        <f>'[5]1'!E6</f>
        <v>TAHUN</v>
      </c>
      <c r="J5" s="7">
        <v>2024</v>
      </c>
      <c r="AK5" s="28">
        <f>'[6]1'!U6</f>
        <v>0</v>
      </c>
      <c r="AL5" s="7">
        <f>'[6]1'!V6</f>
        <v>0</v>
      </c>
      <c r="AM5" s="4"/>
      <c r="AN5" s="4"/>
      <c r="AO5" s="4"/>
      <c r="AP5" s="4"/>
      <c r="AQ5" s="4"/>
      <c r="AR5" s="4"/>
      <c r="AS5" s="4"/>
      <c r="AT5" s="4"/>
      <c r="AU5" s="4"/>
    </row>
    <row r="6" spans="1:47" ht="16" thickBot="1" x14ac:dyDescent="0.4">
      <c r="A6" s="58"/>
      <c r="B6" s="58"/>
      <c r="C6" s="58"/>
      <c r="D6" s="58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</row>
    <row r="7" spans="1:47" x14ac:dyDescent="0.35">
      <c r="A7" s="1596" t="s">
        <v>5</v>
      </c>
      <c r="B7" s="1596" t="s">
        <v>6</v>
      </c>
      <c r="C7" s="10"/>
      <c r="D7" s="1596" t="s">
        <v>61</v>
      </c>
      <c r="E7" s="1611" t="s">
        <v>96</v>
      </c>
      <c r="F7" s="1675" t="s">
        <v>97</v>
      </c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6"/>
      <c r="W7" s="1677"/>
    </row>
    <row r="8" spans="1:47" x14ac:dyDescent="0.35">
      <c r="A8" s="1596"/>
      <c r="B8" s="1596"/>
      <c r="C8" s="10" t="s">
        <v>1595</v>
      </c>
      <c r="D8" s="1596"/>
      <c r="E8" s="1601"/>
      <c r="F8" s="173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736"/>
      <c r="X8" s="5"/>
      <c r="Y8" s="5"/>
      <c r="Z8" s="5"/>
      <c r="AA8" s="5"/>
      <c r="AB8" s="5"/>
      <c r="AC8" s="5"/>
      <c r="AD8" s="5"/>
    </row>
    <row r="9" spans="1:47" ht="55.5" customHeight="1" x14ac:dyDescent="0.35">
      <c r="A9" s="1597"/>
      <c r="B9" s="1597"/>
      <c r="C9" s="12" t="s">
        <v>6</v>
      </c>
      <c r="D9" s="1597"/>
      <c r="E9" s="1602"/>
      <c r="F9" s="125" t="s">
        <v>69</v>
      </c>
      <c r="G9" s="125" t="s">
        <v>65</v>
      </c>
      <c r="H9" s="125" t="s">
        <v>70</v>
      </c>
      <c r="I9" s="125" t="s">
        <v>65</v>
      </c>
      <c r="J9" s="125" t="s">
        <v>71</v>
      </c>
      <c r="K9" s="125" t="s">
        <v>65</v>
      </c>
      <c r="L9" s="32" t="s">
        <v>72</v>
      </c>
      <c r="M9" s="32" t="s">
        <v>65</v>
      </c>
      <c r="N9" s="125" t="s">
        <v>73</v>
      </c>
      <c r="O9" s="125" t="s">
        <v>65</v>
      </c>
      <c r="P9" s="125" t="s">
        <v>74</v>
      </c>
      <c r="Q9" s="125" t="s">
        <v>65</v>
      </c>
      <c r="R9" s="125" t="s">
        <v>75</v>
      </c>
      <c r="S9" s="125" t="s">
        <v>65</v>
      </c>
      <c r="T9" s="125" t="s">
        <v>76</v>
      </c>
      <c r="U9" s="125" t="s">
        <v>65</v>
      </c>
      <c r="V9" s="125" t="s">
        <v>8</v>
      </c>
      <c r="W9" s="32" t="s">
        <v>65</v>
      </c>
    </row>
    <row r="10" spans="1:47" s="15" customFormat="1" ht="21" customHeight="1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  <c r="R10" s="13">
        <v>17</v>
      </c>
      <c r="S10" s="13">
        <v>18</v>
      </c>
      <c r="T10" s="13">
        <v>19</v>
      </c>
      <c r="U10" s="13">
        <v>20</v>
      </c>
      <c r="V10" s="13">
        <v>21</v>
      </c>
      <c r="W10" s="13">
        <v>22</v>
      </c>
    </row>
    <row r="11" spans="1:47" ht="18" customHeight="1" x14ac:dyDescent="0.35">
      <c r="A11" s="33">
        <v>1</v>
      </c>
      <c r="B11" s="64" t="str">
        <f>'[5]9'!B9</f>
        <v>Melonguane</v>
      </c>
      <c r="C11" s="1570" t="s">
        <v>1602</v>
      </c>
      <c r="D11" s="64" t="str">
        <f>'[5]9'!C9</f>
        <v>Melonguane</v>
      </c>
      <c r="E11" s="1216">
        <v>200</v>
      </c>
      <c r="F11" s="1216">
        <v>8</v>
      </c>
      <c r="G11" s="1217">
        <f>F11/$V11*100</f>
        <v>7.0796460176991154</v>
      </c>
      <c r="H11" s="1216">
        <v>52</v>
      </c>
      <c r="I11" s="1217">
        <f t="shared" ref="I11:I29" si="0">H11/$V11*100</f>
        <v>46.017699115044245</v>
      </c>
      <c r="J11" s="1216">
        <v>28</v>
      </c>
      <c r="K11" s="1217">
        <f t="shared" ref="K11:K30" si="1">J11/$V11*100</f>
        <v>24.778761061946902</v>
      </c>
      <c r="L11" s="1216">
        <v>5</v>
      </c>
      <c r="M11" s="1218">
        <f t="shared" ref="M11:M30" si="2">L11/$V11*100</f>
        <v>4.4247787610619467</v>
      </c>
      <c r="N11" s="533">
        <v>0</v>
      </c>
      <c r="O11" s="1219">
        <f t="shared" ref="O11:O30" si="3">N11/$V11*100</f>
        <v>0</v>
      </c>
      <c r="P11" s="533">
        <v>0</v>
      </c>
      <c r="Q11" s="1219">
        <f t="shared" ref="Q11:Q30" si="4">P11/$V11*100</f>
        <v>0</v>
      </c>
      <c r="R11" s="533">
        <v>20</v>
      </c>
      <c r="S11" s="1219">
        <f t="shared" ref="S11:S29" si="5">R11/$V11*100</f>
        <v>17.699115044247787</v>
      </c>
      <c r="T11" s="533">
        <v>0</v>
      </c>
      <c r="U11" s="1219">
        <f t="shared" ref="U11:U30" si="6">T11/$V11*100</f>
        <v>0</v>
      </c>
      <c r="V11" s="1220">
        <f t="shared" ref="V11:V35" si="7">SUM(F11,H11,J11,L11,N11,N11,P11,R11)</f>
        <v>113</v>
      </c>
      <c r="W11" s="536">
        <f>V11/E11*100</f>
        <v>56.499999999999993</v>
      </c>
    </row>
    <row r="12" spans="1:47" ht="18" customHeight="1" x14ac:dyDescent="0.35">
      <c r="A12" s="16">
        <v>2</v>
      </c>
      <c r="B12" s="64" t="str">
        <f>'[5]9'!B10</f>
        <v>Melonguane Timur</v>
      </c>
      <c r="C12" s="1571" t="s">
        <v>1603</v>
      </c>
      <c r="D12" s="64" t="str">
        <f>'[5]9'!C10</f>
        <v>Tule</v>
      </c>
      <c r="E12" s="1216">
        <v>25</v>
      </c>
      <c r="F12" s="1216">
        <v>1</v>
      </c>
      <c r="G12" s="1217">
        <f t="shared" ref="G12:G35" si="8">F12/$V12*100</f>
        <v>5.8823529411764701</v>
      </c>
      <c r="H12" s="1216">
        <v>7</v>
      </c>
      <c r="I12" s="1217">
        <f t="shared" si="0"/>
        <v>41.17647058823529</v>
      </c>
      <c r="J12" s="1216">
        <v>5</v>
      </c>
      <c r="K12" s="1217">
        <f t="shared" si="1"/>
        <v>29.411764705882355</v>
      </c>
      <c r="L12" s="1216">
        <v>1</v>
      </c>
      <c r="M12" s="1218">
        <f t="shared" si="2"/>
        <v>5.8823529411764701</v>
      </c>
      <c r="N12" s="424">
        <v>0</v>
      </c>
      <c r="O12" s="1210">
        <f t="shared" si="3"/>
        <v>0</v>
      </c>
      <c r="P12" s="424">
        <v>0</v>
      </c>
      <c r="Q12" s="1210">
        <f t="shared" si="4"/>
        <v>0</v>
      </c>
      <c r="R12" s="424">
        <v>3</v>
      </c>
      <c r="S12" s="1210">
        <f t="shared" si="5"/>
        <v>17.647058823529413</v>
      </c>
      <c r="T12" s="424">
        <v>0</v>
      </c>
      <c r="U12" s="1210">
        <f t="shared" si="6"/>
        <v>0</v>
      </c>
      <c r="V12" s="1211">
        <f t="shared" si="7"/>
        <v>17</v>
      </c>
      <c r="W12" s="536">
        <f t="shared" ref="W12:W30" si="9">V12/E12*100</f>
        <v>68</v>
      </c>
    </row>
    <row r="13" spans="1:47" ht="18" customHeight="1" x14ac:dyDescent="0.35">
      <c r="A13" s="16">
        <v>3</v>
      </c>
      <c r="B13" s="64" t="str">
        <f>'[5]9'!B11</f>
        <v>Pulutan</v>
      </c>
      <c r="C13" s="1571" t="s">
        <v>1609</v>
      </c>
      <c r="D13" s="64" t="str">
        <f>'[5]9'!C11</f>
        <v>Pulutan</v>
      </c>
      <c r="E13" s="1216">
        <v>22</v>
      </c>
      <c r="F13" s="1216"/>
      <c r="G13" s="1217">
        <f t="shared" si="8"/>
        <v>0</v>
      </c>
      <c r="H13" s="1216">
        <v>3</v>
      </c>
      <c r="I13" s="1217">
        <f t="shared" si="0"/>
        <v>23.076923076923077</v>
      </c>
      <c r="J13" s="1216">
        <v>7</v>
      </c>
      <c r="K13" s="1217">
        <f t="shared" si="1"/>
        <v>53.846153846153847</v>
      </c>
      <c r="L13" s="1216">
        <v>0</v>
      </c>
      <c r="M13" s="1218">
        <f t="shared" si="2"/>
        <v>0</v>
      </c>
      <c r="N13" s="424">
        <v>0</v>
      </c>
      <c r="O13" s="1210">
        <f t="shared" si="3"/>
        <v>0</v>
      </c>
      <c r="P13" s="424">
        <v>0</v>
      </c>
      <c r="Q13" s="1210">
        <f t="shared" si="4"/>
        <v>0</v>
      </c>
      <c r="R13" s="424">
        <v>3</v>
      </c>
      <c r="S13" s="1210">
        <f t="shared" si="5"/>
        <v>23.076923076923077</v>
      </c>
      <c r="T13" s="424"/>
      <c r="U13" s="1210">
        <f t="shared" si="6"/>
        <v>0</v>
      </c>
      <c r="V13" s="1211">
        <f t="shared" si="7"/>
        <v>13</v>
      </c>
      <c r="W13" s="536">
        <f t="shared" si="9"/>
        <v>59.090909090909093</v>
      </c>
    </row>
    <row r="14" spans="1:47" ht="18" customHeight="1" x14ac:dyDescent="0.35">
      <c r="A14" s="16">
        <v>4</v>
      </c>
      <c r="B14" s="64" t="str">
        <f>'[5]9'!B12</f>
        <v>Rainis</v>
      </c>
      <c r="C14" s="1571" t="s">
        <v>1607</v>
      </c>
      <c r="D14" s="64" t="str">
        <f>'[5]9'!C12</f>
        <v>Rainis</v>
      </c>
      <c r="E14" s="1216">
        <v>13</v>
      </c>
      <c r="F14" s="1216">
        <v>3</v>
      </c>
      <c r="G14" s="1217">
        <f t="shared" si="8"/>
        <v>3.3707865168539324</v>
      </c>
      <c r="H14" s="1216">
        <v>34</v>
      </c>
      <c r="I14" s="1217">
        <f t="shared" si="0"/>
        <v>38.202247191011232</v>
      </c>
      <c r="J14" s="1216">
        <v>6</v>
      </c>
      <c r="K14" s="1217">
        <f t="shared" si="1"/>
        <v>6.7415730337078648</v>
      </c>
      <c r="L14" s="1216">
        <v>1</v>
      </c>
      <c r="M14" s="1218">
        <f t="shared" si="2"/>
        <v>1.1235955056179776</v>
      </c>
      <c r="N14" s="424">
        <v>0</v>
      </c>
      <c r="O14" s="1210">
        <f t="shared" si="3"/>
        <v>0</v>
      </c>
      <c r="P14" s="424">
        <v>0</v>
      </c>
      <c r="Q14" s="1210">
        <f t="shared" si="4"/>
        <v>0</v>
      </c>
      <c r="R14" s="424">
        <v>45</v>
      </c>
      <c r="S14" s="1210">
        <f t="shared" si="5"/>
        <v>50.561797752808992</v>
      </c>
      <c r="T14" s="424">
        <v>5</v>
      </c>
      <c r="U14" s="1210">
        <f t="shared" si="6"/>
        <v>5.6179775280898872</v>
      </c>
      <c r="V14" s="1211">
        <f t="shared" si="7"/>
        <v>89</v>
      </c>
      <c r="W14" s="536">
        <f t="shared" si="9"/>
        <v>684.61538461538453</v>
      </c>
    </row>
    <row r="15" spans="1:47" ht="18" customHeight="1" x14ac:dyDescent="0.35">
      <c r="A15" s="16">
        <v>5</v>
      </c>
      <c r="B15" s="64" t="str">
        <f>'[5]9'!B13</f>
        <v>Tanpan'amma</v>
      </c>
      <c r="C15" s="1571" t="s">
        <v>1608</v>
      </c>
      <c r="D15" s="64" t="str">
        <f>'[5]9'!C13</f>
        <v>Dapalan</v>
      </c>
      <c r="E15" s="1216">
        <v>78</v>
      </c>
      <c r="F15" s="1216">
        <v>5</v>
      </c>
      <c r="G15" s="1217">
        <f t="shared" si="8"/>
        <v>10.869565217391305</v>
      </c>
      <c r="H15" s="1216">
        <v>10</v>
      </c>
      <c r="I15" s="1217">
        <f t="shared" si="0"/>
        <v>21.739130434782609</v>
      </c>
      <c r="J15" s="1216">
        <v>23</v>
      </c>
      <c r="K15" s="1217">
        <f t="shared" si="1"/>
        <v>50</v>
      </c>
      <c r="L15" s="1216">
        <v>0</v>
      </c>
      <c r="M15" s="1218">
        <f t="shared" si="2"/>
        <v>0</v>
      </c>
      <c r="N15" s="424">
        <v>0</v>
      </c>
      <c r="O15" s="1210">
        <f t="shared" si="3"/>
        <v>0</v>
      </c>
      <c r="P15" s="424">
        <v>0</v>
      </c>
      <c r="Q15" s="1210">
        <f t="shared" si="4"/>
        <v>0</v>
      </c>
      <c r="R15" s="424">
        <v>8</v>
      </c>
      <c r="S15" s="1210">
        <f t="shared" si="5"/>
        <v>17.391304347826086</v>
      </c>
      <c r="T15" s="424">
        <v>0</v>
      </c>
      <c r="U15" s="1210">
        <f t="shared" si="6"/>
        <v>0</v>
      </c>
      <c r="V15" s="1211">
        <f t="shared" si="7"/>
        <v>46</v>
      </c>
      <c r="W15" s="536">
        <f t="shared" si="9"/>
        <v>58.974358974358978</v>
      </c>
    </row>
    <row r="16" spans="1:47" ht="18" customHeight="1" x14ac:dyDescent="0.35">
      <c r="A16" s="16">
        <v>6</v>
      </c>
      <c r="B16" s="64" t="str">
        <f>'[5]9'!B14</f>
        <v>Gemeh</v>
      </c>
      <c r="C16" s="1571" t="s">
        <v>1612</v>
      </c>
      <c r="D16" s="64" t="str">
        <f>'[5]9'!C14</f>
        <v>Gemeh</v>
      </c>
      <c r="E16" s="1216">
        <v>72</v>
      </c>
      <c r="F16" s="1216">
        <v>4</v>
      </c>
      <c r="G16" s="1217">
        <f t="shared" si="8"/>
        <v>7.4074074074074066</v>
      </c>
      <c r="H16" s="1216">
        <v>13</v>
      </c>
      <c r="I16" s="1217">
        <f t="shared" si="0"/>
        <v>24.074074074074073</v>
      </c>
      <c r="J16" s="1216">
        <v>32</v>
      </c>
      <c r="K16" s="1217">
        <f t="shared" si="1"/>
        <v>59.259259259259252</v>
      </c>
      <c r="L16" s="1216">
        <v>0</v>
      </c>
      <c r="M16" s="1218">
        <f t="shared" si="2"/>
        <v>0</v>
      </c>
      <c r="N16" s="424">
        <v>0</v>
      </c>
      <c r="O16" s="1210">
        <f t="shared" si="3"/>
        <v>0</v>
      </c>
      <c r="P16" s="424">
        <v>0</v>
      </c>
      <c r="Q16" s="1210">
        <f t="shared" si="4"/>
        <v>0</v>
      </c>
      <c r="R16" s="424">
        <v>5</v>
      </c>
      <c r="S16" s="1210">
        <f t="shared" si="5"/>
        <v>9.2592592592592595</v>
      </c>
      <c r="T16" s="424">
        <v>0</v>
      </c>
      <c r="U16" s="1210">
        <f t="shared" si="6"/>
        <v>0</v>
      </c>
      <c r="V16" s="1211">
        <f t="shared" si="7"/>
        <v>54</v>
      </c>
      <c r="W16" s="536">
        <f t="shared" si="9"/>
        <v>75</v>
      </c>
    </row>
    <row r="17" spans="1:23" ht="18" customHeight="1" x14ac:dyDescent="0.35">
      <c r="A17" s="16">
        <v>7</v>
      </c>
      <c r="B17" s="64" t="str">
        <f>'[5]9'!B15</f>
        <v>Essang</v>
      </c>
      <c r="C17" s="1571" t="s">
        <v>1610</v>
      </c>
      <c r="D17" s="64" t="str">
        <f>'[5]9'!C15</f>
        <v>Essang</v>
      </c>
      <c r="E17" s="1216">
        <v>40</v>
      </c>
      <c r="F17" s="1216">
        <v>1</v>
      </c>
      <c r="G17" s="1217">
        <f t="shared" si="8"/>
        <v>3.7037037037037033</v>
      </c>
      <c r="H17" s="1216">
        <v>7</v>
      </c>
      <c r="I17" s="1217">
        <f t="shared" si="0"/>
        <v>25.925925925925924</v>
      </c>
      <c r="J17" s="1216">
        <v>13</v>
      </c>
      <c r="K17" s="1217">
        <f t="shared" si="1"/>
        <v>48.148148148148145</v>
      </c>
      <c r="L17" s="1216">
        <v>0</v>
      </c>
      <c r="M17" s="1218">
        <f t="shared" si="2"/>
        <v>0</v>
      </c>
      <c r="N17" s="424">
        <v>0</v>
      </c>
      <c r="O17" s="1210">
        <f t="shared" si="3"/>
        <v>0</v>
      </c>
      <c r="P17" s="424">
        <v>0</v>
      </c>
      <c r="Q17" s="1210">
        <f t="shared" si="4"/>
        <v>0</v>
      </c>
      <c r="R17" s="424">
        <v>6</v>
      </c>
      <c r="S17" s="1210">
        <f t="shared" si="5"/>
        <v>22.222222222222221</v>
      </c>
      <c r="T17" s="424">
        <v>0</v>
      </c>
      <c r="U17" s="1210">
        <f t="shared" si="6"/>
        <v>0</v>
      </c>
      <c r="V17" s="1211">
        <f t="shared" si="7"/>
        <v>27</v>
      </c>
      <c r="W17" s="536">
        <f t="shared" si="9"/>
        <v>67.5</v>
      </c>
    </row>
    <row r="18" spans="1:23" ht="18" customHeight="1" x14ac:dyDescent="0.35">
      <c r="A18" s="16">
        <v>8</v>
      </c>
      <c r="B18" s="64" t="str">
        <f>'[5]9'!B16</f>
        <v>Essang Selatan</v>
      </c>
      <c r="C18" s="1571" t="s">
        <v>1611</v>
      </c>
      <c r="D18" s="64" t="str">
        <f>'[5]9'!C16</f>
        <v>Sambuara</v>
      </c>
      <c r="E18" s="1216">
        <v>51</v>
      </c>
      <c r="F18" s="1216">
        <v>0</v>
      </c>
      <c r="G18" s="1217">
        <f t="shared" si="8"/>
        <v>0</v>
      </c>
      <c r="H18" s="1216">
        <v>15</v>
      </c>
      <c r="I18" s="1217">
        <f t="shared" si="0"/>
        <v>53.571428571428569</v>
      </c>
      <c r="J18" s="1216">
        <v>8</v>
      </c>
      <c r="K18" s="1217">
        <f t="shared" si="1"/>
        <v>28.571428571428569</v>
      </c>
      <c r="L18" s="1216">
        <v>0</v>
      </c>
      <c r="M18" s="1218">
        <f t="shared" si="2"/>
        <v>0</v>
      </c>
      <c r="N18" s="424">
        <v>0</v>
      </c>
      <c r="O18" s="1210">
        <f t="shared" si="3"/>
        <v>0</v>
      </c>
      <c r="P18" s="424">
        <v>0</v>
      </c>
      <c r="Q18" s="1210">
        <f t="shared" si="4"/>
        <v>0</v>
      </c>
      <c r="R18" s="424">
        <v>5</v>
      </c>
      <c r="S18" s="1210">
        <f t="shared" si="5"/>
        <v>17.857142857142858</v>
      </c>
      <c r="T18" s="424">
        <v>0</v>
      </c>
      <c r="U18" s="1210">
        <f t="shared" si="6"/>
        <v>0</v>
      </c>
      <c r="V18" s="1211">
        <f t="shared" si="7"/>
        <v>28</v>
      </c>
      <c r="W18" s="536">
        <f t="shared" si="9"/>
        <v>54.901960784313729</v>
      </c>
    </row>
    <row r="19" spans="1:23" ht="18" customHeight="1" x14ac:dyDescent="0.35">
      <c r="A19" s="16">
        <v>9</v>
      </c>
      <c r="B19" s="64" t="str">
        <f>'[5]9'!B17</f>
        <v>Beo Utara</v>
      </c>
      <c r="C19" s="1571" t="s">
        <v>1605</v>
      </c>
      <c r="D19" s="64" t="str">
        <f>'[5]9'!C17</f>
        <v>Lobbo</v>
      </c>
      <c r="E19" s="1216">
        <v>59</v>
      </c>
      <c r="F19" s="1216"/>
      <c r="G19" s="1217">
        <f t="shared" si="8"/>
        <v>0</v>
      </c>
      <c r="H19" s="1216">
        <v>7</v>
      </c>
      <c r="I19" s="1217">
        <f t="shared" si="0"/>
        <v>24.137931034482758</v>
      </c>
      <c r="J19" s="1216">
        <v>18</v>
      </c>
      <c r="K19" s="1217">
        <f t="shared" si="1"/>
        <v>62.068965517241381</v>
      </c>
      <c r="L19" s="1216">
        <v>0</v>
      </c>
      <c r="M19" s="1218">
        <f t="shared" si="2"/>
        <v>0</v>
      </c>
      <c r="N19" s="424">
        <v>0</v>
      </c>
      <c r="O19" s="1210">
        <f t="shared" si="3"/>
        <v>0</v>
      </c>
      <c r="P19" s="424">
        <v>0</v>
      </c>
      <c r="Q19" s="1210">
        <f t="shared" si="4"/>
        <v>0</v>
      </c>
      <c r="R19" s="424">
        <v>4</v>
      </c>
      <c r="S19" s="1210">
        <f t="shared" si="5"/>
        <v>13.793103448275861</v>
      </c>
      <c r="T19" s="424">
        <v>0</v>
      </c>
      <c r="U19" s="1210">
        <f t="shared" si="6"/>
        <v>0</v>
      </c>
      <c r="V19" s="1211">
        <f t="shared" si="7"/>
        <v>29</v>
      </c>
      <c r="W19" s="536">
        <f t="shared" si="9"/>
        <v>49.152542372881356</v>
      </c>
    </row>
    <row r="20" spans="1:23" ht="18" customHeight="1" x14ac:dyDescent="0.35">
      <c r="A20" s="16">
        <v>10</v>
      </c>
      <c r="B20" s="64" t="str">
        <f>'[5]9'!B18</f>
        <v xml:space="preserve">Beo </v>
      </c>
      <c r="C20" s="1571" t="s">
        <v>1604</v>
      </c>
      <c r="D20" s="64" t="str">
        <f>'[5]9'!C18</f>
        <v>Beo</v>
      </c>
      <c r="E20" s="1216">
        <v>60</v>
      </c>
      <c r="F20" s="1216">
        <v>6</v>
      </c>
      <c r="G20" s="1217">
        <f t="shared" si="8"/>
        <v>12.76595744680851</v>
      </c>
      <c r="H20" s="1216">
        <v>22</v>
      </c>
      <c r="I20" s="1217">
        <f t="shared" si="0"/>
        <v>46.808510638297875</v>
      </c>
      <c r="J20" s="1216">
        <v>14</v>
      </c>
      <c r="K20" s="1217">
        <f t="shared" si="1"/>
        <v>29.787234042553191</v>
      </c>
      <c r="L20" s="1216">
        <v>0</v>
      </c>
      <c r="M20" s="1218">
        <f t="shared" si="2"/>
        <v>0</v>
      </c>
      <c r="N20" s="424">
        <v>0</v>
      </c>
      <c r="O20" s="1210">
        <f t="shared" si="3"/>
        <v>0</v>
      </c>
      <c r="P20" s="424">
        <v>0</v>
      </c>
      <c r="Q20" s="1210">
        <f t="shared" si="4"/>
        <v>0</v>
      </c>
      <c r="R20" s="424">
        <v>5</v>
      </c>
      <c r="S20" s="1210">
        <f t="shared" si="5"/>
        <v>10.638297872340425</v>
      </c>
      <c r="T20" s="424">
        <v>0</v>
      </c>
      <c r="U20" s="1210">
        <f t="shared" si="6"/>
        <v>0</v>
      </c>
      <c r="V20" s="1211">
        <f>SUM(F20,H20,J20,L20,N20,N20,P20,R20)</f>
        <v>47</v>
      </c>
      <c r="W20" s="536">
        <f t="shared" si="9"/>
        <v>78.333333333333329</v>
      </c>
    </row>
    <row r="21" spans="1:23" ht="18" customHeight="1" x14ac:dyDescent="0.35">
      <c r="A21" s="16">
        <v>11</v>
      </c>
      <c r="B21" s="64" t="str">
        <f>'[5]9'!B19</f>
        <v>Beo Selatan</v>
      </c>
      <c r="C21" s="1571" t="s">
        <v>1606</v>
      </c>
      <c r="D21" s="64" t="str">
        <f>'[5]9'!C19</f>
        <v>Tarohan</v>
      </c>
      <c r="E21" s="1216">
        <v>51</v>
      </c>
      <c r="F21" s="1216">
        <v>2</v>
      </c>
      <c r="G21" s="1217">
        <f t="shared" si="8"/>
        <v>6.25</v>
      </c>
      <c r="H21" s="1216">
        <v>9</v>
      </c>
      <c r="I21" s="1217">
        <f t="shared" si="0"/>
        <v>28.125</v>
      </c>
      <c r="J21" s="1216">
        <v>13</v>
      </c>
      <c r="K21" s="1217">
        <f t="shared" si="1"/>
        <v>40.625</v>
      </c>
      <c r="L21" s="1216">
        <v>1</v>
      </c>
      <c r="M21" s="1218">
        <f t="shared" si="2"/>
        <v>3.125</v>
      </c>
      <c r="N21" s="424">
        <v>0</v>
      </c>
      <c r="O21" s="1210">
        <f t="shared" si="3"/>
        <v>0</v>
      </c>
      <c r="P21" s="424">
        <v>0</v>
      </c>
      <c r="Q21" s="1210">
        <f t="shared" si="4"/>
        <v>0</v>
      </c>
      <c r="R21" s="424">
        <v>7</v>
      </c>
      <c r="S21" s="1210">
        <f t="shared" si="5"/>
        <v>21.875</v>
      </c>
      <c r="T21" s="424">
        <v>0</v>
      </c>
      <c r="U21" s="1210">
        <f t="shared" si="6"/>
        <v>0</v>
      </c>
      <c r="V21" s="1211">
        <f t="shared" si="7"/>
        <v>32</v>
      </c>
      <c r="W21" s="536">
        <f t="shared" si="9"/>
        <v>62.745098039215684</v>
      </c>
    </row>
    <row r="22" spans="1:23" ht="18" customHeight="1" x14ac:dyDescent="0.35">
      <c r="A22" s="16">
        <v>12</v>
      </c>
      <c r="B22" s="64" t="str">
        <f>'[5]9'!B20</f>
        <v>Damau</v>
      </c>
      <c r="C22" s="1571" t="s">
        <v>1597</v>
      </c>
      <c r="D22" s="64" t="str">
        <f>'[5]9'!C20</f>
        <v>Damau</v>
      </c>
      <c r="E22" s="1216">
        <v>30</v>
      </c>
      <c r="F22" s="1216">
        <v>1</v>
      </c>
      <c r="G22" s="1217">
        <f t="shared" si="8"/>
        <v>5.2631578947368416</v>
      </c>
      <c r="H22" s="1216">
        <v>5</v>
      </c>
      <c r="I22" s="1217">
        <f t="shared" si="0"/>
        <v>26.315789473684209</v>
      </c>
      <c r="J22" s="1216">
        <v>9</v>
      </c>
      <c r="K22" s="1217">
        <f t="shared" si="1"/>
        <v>47.368421052631575</v>
      </c>
      <c r="L22" s="1216">
        <v>0</v>
      </c>
      <c r="M22" s="1218">
        <f t="shared" si="2"/>
        <v>0</v>
      </c>
      <c r="N22" s="424">
        <v>0</v>
      </c>
      <c r="O22" s="1210">
        <f t="shared" si="3"/>
        <v>0</v>
      </c>
      <c r="P22" s="424">
        <v>0</v>
      </c>
      <c r="Q22" s="1210">
        <f t="shared" si="4"/>
        <v>0</v>
      </c>
      <c r="R22" s="424">
        <v>4</v>
      </c>
      <c r="S22" s="1210">
        <f t="shared" si="5"/>
        <v>21.052631578947366</v>
      </c>
      <c r="T22" s="424"/>
      <c r="U22" s="1210">
        <f t="shared" si="6"/>
        <v>0</v>
      </c>
      <c r="V22" s="1211">
        <f t="shared" si="7"/>
        <v>19</v>
      </c>
      <c r="W22" s="536">
        <f t="shared" si="9"/>
        <v>63.333333333333329</v>
      </c>
    </row>
    <row r="23" spans="1:23" ht="18" customHeight="1" x14ac:dyDescent="0.35">
      <c r="A23" s="16">
        <v>13</v>
      </c>
      <c r="B23" s="64" t="str">
        <f>'[5]9'!B21</f>
        <v>Kabaruan</v>
      </c>
      <c r="C23" s="1571" t="s">
        <v>1596</v>
      </c>
      <c r="D23" s="64" t="str">
        <f>'[5]9'!C21</f>
        <v>Mangaran</v>
      </c>
      <c r="E23" s="1216">
        <v>79</v>
      </c>
      <c r="F23" s="1216">
        <v>1</v>
      </c>
      <c r="G23" s="1217">
        <f t="shared" si="8"/>
        <v>2.8571428571428572</v>
      </c>
      <c r="H23" s="1216">
        <v>16</v>
      </c>
      <c r="I23" s="1217">
        <f t="shared" si="0"/>
        <v>45.714285714285715</v>
      </c>
      <c r="J23" s="1216">
        <v>9</v>
      </c>
      <c r="K23" s="1217">
        <f t="shared" si="1"/>
        <v>25.714285714285712</v>
      </c>
      <c r="L23" s="1216">
        <v>1</v>
      </c>
      <c r="M23" s="1218">
        <f t="shared" si="2"/>
        <v>2.8571428571428572</v>
      </c>
      <c r="N23" s="424">
        <v>0</v>
      </c>
      <c r="O23" s="1210">
        <f t="shared" si="3"/>
        <v>0</v>
      </c>
      <c r="P23" s="424">
        <v>3</v>
      </c>
      <c r="Q23" s="1210">
        <f t="shared" si="4"/>
        <v>8.5714285714285712</v>
      </c>
      <c r="R23" s="424">
        <v>5</v>
      </c>
      <c r="S23" s="1210">
        <f t="shared" si="5"/>
        <v>14.285714285714285</v>
      </c>
      <c r="T23" s="424">
        <v>0</v>
      </c>
      <c r="U23" s="1210">
        <f t="shared" si="6"/>
        <v>0</v>
      </c>
      <c r="V23" s="1211">
        <f t="shared" si="7"/>
        <v>35</v>
      </c>
      <c r="W23" s="536">
        <f t="shared" si="9"/>
        <v>44.303797468354425</v>
      </c>
    </row>
    <row r="24" spans="1:23" ht="18" customHeight="1" x14ac:dyDescent="0.35">
      <c r="A24" s="16">
        <v>14</v>
      </c>
      <c r="B24" s="64" t="str">
        <f>'[5]9'!B22</f>
        <v>Lirung</v>
      </c>
      <c r="C24" s="1571" t="s">
        <v>1598</v>
      </c>
      <c r="D24" s="64" t="str">
        <f>'[5]9'!C22</f>
        <v>Lirung</v>
      </c>
      <c r="E24" s="1216">
        <v>66</v>
      </c>
      <c r="F24" s="1216">
        <v>0</v>
      </c>
      <c r="G24" s="1217">
        <f t="shared" si="8"/>
        <v>0</v>
      </c>
      <c r="H24" s="1216">
        <v>16</v>
      </c>
      <c r="I24" s="1217">
        <f t="shared" si="0"/>
        <v>25.396825396825395</v>
      </c>
      <c r="J24" s="1216">
        <v>30</v>
      </c>
      <c r="K24" s="1217">
        <f t="shared" si="1"/>
        <v>47.619047619047613</v>
      </c>
      <c r="L24" s="1216">
        <v>1</v>
      </c>
      <c r="M24" s="1218">
        <f t="shared" si="2"/>
        <v>1.5873015873015872</v>
      </c>
      <c r="N24" s="424">
        <v>0</v>
      </c>
      <c r="O24" s="1210">
        <f t="shared" si="3"/>
        <v>0</v>
      </c>
      <c r="P24" s="424">
        <v>0</v>
      </c>
      <c r="Q24" s="1210">
        <f t="shared" si="4"/>
        <v>0</v>
      </c>
      <c r="R24" s="424">
        <v>16</v>
      </c>
      <c r="S24" s="1210">
        <f t="shared" si="5"/>
        <v>25.396825396825395</v>
      </c>
      <c r="T24" s="424">
        <v>0</v>
      </c>
      <c r="U24" s="1210">
        <f t="shared" si="6"/>
        <v>0</v>
      </c>
      <c r="V24" s="1211">
        <f t="shared" si="7"/>
        <v>63</v>
      </c>
      <c r="W24" s="536">
        <f t="shared" si="9"/>
        <v>95.454545454545453</v>
      </c>
    </row>
    <row r="25" spans="1:23" ht="18" customHeight="1" x14ac:dyDescent="0.35">
      <c r="A25" s="16">
        <v>15</v>
      </c>
      <c r="B25" s="64" t="str">
        <f>'[5]9'!B23</f>
        <v>Kalongan</v>
      </c>
      <c r="C25" s="1571" t="s">
        <v>1600</v>
      </c>
      <c r="D25" s="64" t="str">
        <f>'[5]9'!C23</f>
        <v>Kalongan</v>
      </c>
      <c r="E25" s="1216">
        <v>28</v>
      </c>
      <c r="F25" s="1216">
        <v>0</v>
      </c>
      <c r="G25" s="1217">
        <f t="shared" si="8"/>
        <v>0</v>
      </c>
      <c r="H25" s="1216">
        <v>13</v>
      </c>
      <c r="I25" s="1217">
        <f t="shared" si="0"/>
        <v>48.148148148148145</v>
      </c>
      <c r="J25" s="1216">
        <v>0</v>
      </c>
      <c r="K25" s="1217">
        <f t="shared" si="1"/>
        <v>0</v>
      </c>
      <c r="L25" s="1216">
        <v>0</v>
      </c>
      <c r="M25" s="1218">
        <f t="shared" si="2"/>
        <v>0</v>
      </c>
      <c r="N25" s="424">
        <v>0</v>
      </c>
      <c r="O25" s="1210">
        <f t="shared" si="3"/>
        <v>0</v>
      </c>
      <c r="P25" s="424">
        <v>0</v>
      </c>
      <c r="Q25" s="1210">
        <f t="shared" si="4"/>
        <v>0</v>
      </c>
      <c r="R25" s="424">
        <v>14</v>
      </c>
      <c r="S25" s="1210">
        <f t="shared" si="5"/>
        <v>51.851851851851848</v>
      </c>
      <c r="T25" s="424">
        <v>0</v>
      </c>
      <c r="U25" s="1210">
        <f t="shared" si="6"/>
        <v>0</v>
      </c>
      <c r="V25" s="1211">
        <f t="shared" si="7"/>
        <v>27</v>
      </c>
      <c r="W25" s="536">
        <f t="shared" si="9"/>
        <v>96.428571428571431</v>
      </c>
    </row>
    <row r="26" spans="1:23" ht="18" customHeight="1" x14ac:dyDescent="0.35">
      <c r="A26" s="16">
        <v>16</v>
      </c>
      <c r="B26" s="64" t="str">
        <f>'[5]9'!B24</f>
        <v>Moronge</v>
      </c>
      <c r="C26" s="1571" t="s">
        <v>1601</v>
      </c>
      <c r="D26" s="64" t="str">
        <f>'[5]9'!C24</f>
        <v>Moronge</v>
      </c>
      <c r="E26" s="1216">
        <v>28</v>
      </c>
      <c r="F26" s="1216">
        <v>2</v>
      </c>
      <c r="G26" s="1217">
        <f t="shared" si="8"/>
        <v>8.3333333333333321</v>
      </c>
      <c r="H26" s="1216">
        <v>6</v>
      </c>
      <c r="I26" s="1217">
        <f t="shared" si="0"/>
        <v>25</v>
      </c>
      <c r="J26" s="1216">
        <v>11</v>
      </c>
      <c r="K26" s="1217">
        <f t="shared" si="1"/>
        <v>45.833333333333329</v>
      </c>
      <c r="L26" s="1216">
        <v>0</v>
      </c>
      <c r="M26" s="1218">
        <f t="shared" si="2"/>
        <v>0</v>
      </c>
      <c r="N26" s="424">
        <v>0</v>
      </c>
      <c r="O26" s="1210">
        <f t="shared" si="3"/>
        <v>0</v>
      </c>
      <c r="P26" s="424">
        <v>0</v>
      </c>
      <c r="Q26" s="1210">
        <f t="shared" si="4"/>
        <v>0</v>
      </c>
      <c r="R26" s="424">
        <v>5</v>
      </c>
      <c r="S26" s="1210">
        <f t="shared" si="5"/>
        <v>20.833333333333336</v>
      </c>
      <c r="T26" s="424"/>
      <c r="U26" s="1210">
        <f t="shared" si="6"/>
        <v>0</v>
      </c>
      <c r="V26" s="1211">
        <f t="shared" si="7"/>
        <v>24</v>
      </c>
      <c r="W26" s="536">
        <f t="shared" si="9"/>
        <v>85.714285714285708</v>
      </c>
    </row>
    <row r="27" spans="1:23" ht="18" customHeight="1" x14ac:dyDescent="0.35">
      <c r="A27" s="16">
        <v>17</v>
      </c>
      <c r="B27" s="64" t="str">
        <f>'[5]9'!B25</f>
        <v>Salibabu</v>
      </c>
      <c r="C27" s="1571" t="s">
        <v>1599</v>
      </c>
      <c r="D27" s="64" t="str">
        <f>'[5]9'!C25</f>
        <v>Salibabu</v>
      </c>
      <c r="E27" s="1216">
        <v>68</v>
      </c>
      <c r="F27" s="1216">
        <v>3</v>
      </c>
      <c r="G27" s="1217">
        <f t="shared" si="8"/>
        <v>7.3170731707317067</v>
      </c>
      <c r="H27" s="1216">
        <v>20</v>
      </c>
      <c r="I27" s="1217">
        <f t="shared" si="0"/>
        <v>48.780487804878049</v>
      </c>
      <c r="J27" s="1216">
        <v>12</v>
      </c>
      <c r="K27" s="1217">
        <f t="shared" si="1"/>
        <v>29.268292682926827</v>
      </c>
      <c r="L27" s="1216">
        <v>0</v>
      </c>
      <c r="M27" s="1218">
        <f t="shared" si="2"/>
        <v>0</v>
      </c>
      <c r="N27" s="424">
        <v>0</v>
      </c>
      <c r="O27" s="1210">
        <f t="shared" si="3"/>
        <v>0</v>
      </c>
      <c r="P27" s="424">
        <v>0</v>
      </c>
      <c r="Q27" s="1210">
        <f t="shared" si="4"/>
        <v>0</v>
      </c>
      <c r="R27" s="424">
        <v>6</v>
      </c>
      <c r="S27" s="1210">
        <f t="shared" si="5"/>
        <v>14.634146341463413</v>
      </c>
      <c r="T27" s="424">
        <v>0</v>
      </c>
      <c r="U27" s="1210">
        <f t="shared" si="6"/>
        <v>0</v>
      </c>
      <c r="V27" s="1211">
        <f t="shared" si="7"/>
        <v>41</v>
      </c>
      <c r="W27" s="536">
        <f t="shared" si="9"/>
        <v>60.294117647058819</v>
      </c>
    </row>
    <row r="28" spans="1:23" ht="18" customHeight="1" x14ac:dyDescent="0.35">
      <c r="A28" s="16">
        <v>18</v>
      </c>
      <c r="B28" s="64" t="str">
        <f>'[5]9'!B26</f>
        <v>Nanusa</v>
      </c>
      <c r="C28" s="1571" t="s">
        <v>1613</v>
      </c>
      <c r="D28" s="64" t="str">
        <f>'[5]9'!C26</f>
        <v>Karatung</v>
      </c>
      <c r="E28" s="1216">
        <v>5</v>
      </c>
      <c r="F28" s="1216"/>
      <c r="G28" s="1217">
        <f t="shared" si="8"/>
        <v>0</v>
      </c>
      <c r="H28" s="1216">
        <v>1</v>
      </c>
      <c r="I28" s="1217">
        <f t="shared" si="0"/>
        <v>20</v>
      </c>
      <c r="J28" s="1216">
        <v>3</v>
      </c>
      <c r="K28" s="1217">
        <f t="shared" si="1"/>
        <v>60</v>
      </c>
      <c r="L28" s="1216">
        <v>0</v>
      </c>
      <c r="M28" s="1218">
        <f t="shared" si="2"/>
        <v>0</v>
      </c>
      <c r="N28" s="424">
        <v>0</v>
      </c>
      <c r="O28" s="1210">
        <f t="shared" si="3"/>
        <v>0</v>
      </c>
      <c r="P28" s="424">
        <v>0</v>
      </c>
      <c r="Q28" s="1210">
        <f t="shared" si="4"/>
        <v>0</v>
      </c>
      <c r="R28" s="424">
        <v>1</v>
      </c>
      <c r="S28" s="1210">
        <f t="shared" si="5"/>
        <v>20</v>
      </c>
      <c r="T28" s="424"/>
      <c r="U28" s="1210">
        <f t="shared" si="6"/>
        <v>0</v>
      </c>
      <c r="V28" s="1211">
        <f t="shared" si="7"/>
        <v>5</v>
      </c>
      <c r="W28" s="536">
        <f t="shared" si="9"/>
        <v>100</v>
      </c>
    </row>
    <row r="29" spans="1:23" ht="18" customHeight="1" x14ac:dyDescent="0.35">
      <c r="A29" s="16">
        <v>19</v>
      </c>
      <c r="B29" s="64" t="s">
        <v>115</v>
      </c>
      <c r="C29" s="1571" t="s">
        <v>1613</v>
      </c>
      <c r="D29" s="64" t="str">
        <f>'[5]9'!C27</f>
        <v>Marampit</v>
      </c>
      <c r="E29" s="1216">
        <v>10</v>
      </c>
      <c r="F29" s="1216">
        <v>0</v>
      </c>
      <c r="G29" s="1217">
        <f t="shared" si="8"/>
        <v>0</v>
      </c>
      <c r="H29" s="1216">
        <v>3</v>
      </c>
      <c r="I29" s="1217">
        <f t="shared" si="0"/>
        <v>37.5</v>
      </c>
      <c r="J29" s="1216">
        <v>1</v>
      </c>
      <c r="K29" s="1217">
        <f t="shared" si="1"/>
        <v>12.5</v>
      </c>
      <c r="L29" s="1216">
        <v>0</v>
      </c>
      <c r="M29" s="1218">
        <f t="shared" si="2"/>
        <v>0</v>
      </c>
      <c r="N29" s="424">
        <v>0</v>
      </c>
      <c r="O29" s="1210">
        <f t="shared" si="3"/>
        <v>0</v>
      </c>
      <c r="P29" s="424">
        <v>0</v>
      </c>
      <c r="Q29" s="1210">
        <f t="shared" si="4"/>
        <v>0</v>
      </c>
      <c r="R29" s="424">
        <v>4</v>
      </c>
      <c r="S29" s="1210">
        <f t="shared" si="5"/>
        <v>50</v>
      </c>
      <c r="T29" s="424">
        <v>0</v>
      </c>
      <c r="U29" s="1210">
        <f t="shared" si="6"/>
        <v>0</v>
      </c>
      <c r="V29" s="1211">
        <f t="shared" si="7"/>
        <v>8</v>
      </c>
      <c r="W29" s="536">
        <f t="shared" si="9"/>
        <v>80</v>
      </c>
    </row>
    <row r="30" spans="1:23" ht="18" customHeight="1" x14ac:dyDescent="0.35">
      <c r="A30" s="16">
        <v>21</v>
      </c>
      <c r="B30" s="64" t="s">
        <v>115</v>
      </c>
      <c r="C30" s="1571" t="s">
        <v>1613</v>
      </c>
      <c r="D30" s="64" t="str">
        <f>'[5]9'!C28</f>
        <v>Kakorotan</v>
      </c>
      <c r="E30" s="1216">
        <v>5</v>
      </c>
      <c r="F30" s="1216"/>
      <c r="G30" s="1217">
        <f t="shared" si="8"/>
        <v>0</v>
      </c>
      <c r="H30" s="1216">
        <v>2</v>
      </c>
      <c r="I30" s="1217">
        <f>H30/$V30*100</f>
        <v>50</v>
      </c>
      <c r="J30" s="1216">
        <v>1</v>
      </c>
      <c r="K30" s="1217">
        <f t="shared" si="1"/>
        <v>25</v>
      </c>
      <c r="L30" s="1216">
        <v>0</v>
      </c>
      <c r="M30" s="1218">
        <f t="shared" si="2"/>
        <v>0</v>
      </c>
      <c r="N30" s="424">
        <v>0</v>
      </c>
      <c r="O30" s="1210">
        <f t="shared" si="3"/>
        <v>0</v>
      </c>
      <c r="P30" s="424">
        <v>0</v>
      </c>
      <c r="Q30" s="1210">
        <f t="shared" si="4"/>
        <v>0</v>
      </c>
      <c r="R30" s="424">
        <v>1</v>
      </c>
      <c r="S30" s="1210">
        <f>R30/$V30*100</f>
        <v>25</v>
      </c>
      <c r="T30" s="424">
        <v>0</v>
      </c>
      <c r="U30" s="1210">
        <f t="shared" si="6"/>
        <v>0</v>
      </c>
      <c r="V30" s="1211">
        <f t="shared" si="7"/>
        <v>4</v>
      </c>
      <c r="W30" s="536">
        <f t="shared" si="9"/>
        <v>80</v>
      </c>
    </row>
    <row r="31" spans="1:23" ht="18" customHeight="1" x14ac:dyDescent="0.35">
      <c r="A31" s="16">
        <v>21</v>
      </c>
      <c r="B31" s="64" t="s">
        <v>116</v>
      </c>
      <c r="C31" s="1571" t="s">
        <v>1614</v>
      </c>
      <c r="D31" s="64" t="str">
        <f>B31</f>
        <v>Miangas</v>
      </c>
      <c r="E31" s="1216">
        <v>4</v>
      </c>
      <c r="F31" s="1216">
        <v>1</v>
      </c>
      <c r="G31" s="1217">
        <f t="shared" si="8"/>
        <v>33.333333333333329</v>
      </c>
      <c r="H31" s="1216">
        <v>1</v>
      </c>
      <c r="I31" s="1217">
        <f>H31/$V31*100</f>
        <v>33.333333333333329</v>
      </c>
      <c r="J31" s="1216">
        <v>0</v>
      </c>
      <c r="K31" s="1217"/>
      <c r="L31" s="1216">
        <v>0</v>
      </c>
      <c r="M31" s="1217"/>
      <c r="N31" s="424">
        <v>0</v>
      </c>
      <c r="O31" s="1210"/>
      <c r="P31" s="424">
        <v>0</v>
      </c>
      <c r="Q31" s="1210"/>
      <c r="R31" s="424">
        <v>1</v>
      </c>
      <c r="S31" s="1210">
        <f>R31/$V31*100</f>
        <v>33.333333333333329</v>
      </c>
      <c r="T31" s="424">
        <v>0</v>
      </c>
      <c r="U31" s="1210"/>
      <c r="V31" s="1211">
        <f t="shared" si="7"/>
        <v>3</v>
      </c>
      <c r="W31" s="536"/>
    </row>
    <row r="32" spans="1:23" ht="18" customHeight="1" x14ac:dyDescent="0.35">
      <c r="A32" s="17"/>
      <c r="B32" s="17"/>
      <c r="C32" s="17"/>
      <c r="D32" s="17"/>
      <c r="E32" s="132"/>
      <c r="F32" s="132"/>
      <c r="G32" s="133" t="e">
        <f t="shared" si="8"/>
        <v>#DIV/0!</v>
      </c>
      <c r="H32" s="132"/>
      <c r="I32" s="133"/>
      <c r="J32" s="132"/>
      <c r="K32" s="133"/>
      <c r="L32" s="132"/>
      <c r="M32" s="133"/>
      <c r="N32" s="80"/>
      <c r="O32" s="81"/>
      <c r="P32" s="80"/>
      <c r="Q32" s="81"/>
      <c r="R32" s="80"/>
      <c r="S32" s="81"/>
      <c r="T32" s="80"/>
      <c r="U32" s="81"/>
      <c r="V32" s="82">
        <f t="shared" si="7"/>
        <v>0</v>
      </c>
      <c r="W32" s="75"/>
    </row>
    <row r="33" spans="1:32" ht="18" customHeight="1" x14ac:dyDescent="0.35">
      <c r="A33" s="17"/>
      <c r="B33" s="17"/>
      <c r="C33" s="17"/>
      <c r="D33" s="17"/>
      <c r="E33" s="132"/>
      <c r="F33" s="132"/>
      <c r="G33" s="133" t="e">
        <f t="shared" si="8"/>
        <v>#DIV/0!</v>
      </c>
      <c r="H33" s="132"/>
      <c r="I33" s="133"/>
      <c r="J33" s="132"/>
      <c r="K33" s="133"/>
      <c r="L33" s="132"/>
      <c r="M33" s="133"/>
      <c r="N33" s="80"/>
      <c r="O33" s="81"/>
      <c r="P33" s="80"/>
      <c r="Q33" s="81"/>
      <c r="R33" s="80"/>
      <c r="S33" s="81"/>
      <c r="T33" s="80"/>
      <c r="U33" s="81"/>
      <c r="V33" s="82">
        <f t="shared" si="7"/>
        <v>0</v>
      </c>
      <c r="W33" s="75"/>
    </row>
    <row r="34" spans="1:32" ht="18" customHeight="1" x14ac:dyDescent="0.35">
      <c r="A34" s="21"/>
      <c r="B34" s="21"/>
      <c r="C34" s="21"/>
      <c r="D34" s="21"/>
      <c r="E34" s="134"/>
      <c r="F34" s="134"/>
      <c r="G34" s="133" t="e">
        <f t="shared" si="8"/>
        <v>#DIV/0!</v>
      </c>
      <c r="H34" s="134"/>
      <c r="I34" s="135"/>
      <c r="J34" s="134"/>
      <c r="K34" s="135"/>
      <c r="L34" s="134"/>
      <c r="M34" s="135"/>
      <c r="N34" s="87"/>
      <c r="O34" s="88"/>
      <c r="P34" s="87"/>
      <c r="Q34" s="88"/>
      <c r="R34" s="87"/>
      <c r="S34" s="88"/>
      <c r="T34" s="87"/>
      <c r="U34" s="88"/>
      <c r="V34" s="82">
        <f t="shared" si="7"/>
        <v>0</v>
      </c>
      <c r="W34" s="86"/>
    </row>
    <row r="35" spans="1:32" ht="18" customHeight="1" thickBot="1" x14ac:dyDescent="0.4">
      <c r="A35" s="44" t="s">
        <v>77</v>
      </c>
      <c r="B35" s="45"/>
      <c r="C35" s="45"/>
      <c r="D35" s="45"/>
      <c r="E35" s="92">
        <f>SUM(E11:E34)</f>
        <v>994</v>
      </c>
      <c r="F35" s="92">
        <f>SUM(F11:F30)</f>
        <v>37</v>
      </c>
      <c r="G35" s="133">
        <f t="shared" si="8"/>
        <v>5.1175656984785611</v>
      </c>
      <c r="H35" s="92">
        <f>SUM(H11:H34)</f>
        <v>262</v>
      </c>
      <c r="I35" s="93">
        <f>H35/$V35*100</f>
        <v>36.23789764868603</v>
      </c>
      <c r="J35" s="92">
        <f>SUM(J11:J34)</f>
        <v>243</v>
      </c>
      <c r="K35" s="93">
        <f>J35/$V35*100</f>
        <v>33.609958506224068</v>
      </c>
      <c r="L35" s="92">
        <f>SUM(L11:L34)</f>
        <v>10</v>
      </c>
      <c r="M35" s="93">
        <f>L35/$V35*100</f>
        <v>1.3831258644536653</v>
      </c>
      <c r="N35" s="92">
        <f>SUM(N11:N34)</f>
        <v>0</v>
      </c>
      <c r="O35" s="93">
        <f>N35/$V35*100</f>
        <v>0</v>
      </c>
      <c r="P35" s="92">
        <f>SUM(P11:P34)</f>
        <v>3</v>
      </c>
      <c r="Q35" s="93">
        <f>P35/$V35*100</f>
        <v>0.41493775933609961</v>
      </c>
      <c r="R35" s="92">
        <f>SUM(R11:R34)</f>
        <v>168</v>
      </c>
      <c r="S35" s="93">
        <f>R35/$V35*100</f>
        <v>23.236514522821576</v>
      </c>
      <c r="T35" s="92">
        <f>SUM(T11:T34)</f>
        <v>5</v>
      </c>
      <c r="U35" s="93">
        <f>T35/$V35*100</f>
        <v>0.69156293222683263</v>
      </c>
      <c r="V35" s="82">
        <f t="shared" si="7"/>
        <v>723</v>
      </c>
      <c r="W35" s="95">
        <f>V35/E35*100</f>
        <v>72.736418511066404</v>
      </c>
    </row>
    <row r="36" spans="1:32" x14ac:dyDescent="0.3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97"/>
      <c r="P36" s="50"/>
      <c r="Q36" s="50"/>
      <c r="R36" s="50"/>
      <c r="S36" s="50"/>
      <c r="T36" s="50"/>
      <c r="U36" s="50"/>
      <c r="V36" s="50"/>
      <c r="AF36" s="76"/>
    </row>
    <row r="37" spans="1:32" x14ac:dyDescent="0.35">
      <c r="A37" s="27" t="s">
        <v>1530</v>
      </c>
    </row>
  </sheetData>
  <sheetProtection algorithmName="SHA-512" hashValue="V96COL7YTMsApBYxrgwx3QLQCamFdAMLafD2bNwiptkA6PZ+6+mqXnbNPJTXtLEkxY08ljOrimHcmoMKLhqt0A==" saltValue="B3aKSs48z1/ojCmERji/EA==" spinCount="100000" sheet="1" objects="1" scenarios="1" sort="0" autoFilter="0" pivotTables="0"/>
  <mergeCells count="6">
    <mergeCell ref="A3:V3"/>
    <mergeCell ref="A7:A9"/>
    <mergeCell ref="B7:B9"/>
    <mergeCell ref="D7:D9"/>
    <mergeCell ref="E7:E9"/>
    <mergeCell ref="F7:W8"/>
  </mergeCells>
  <pageMargins left="0.7" right="0.7" top="0.75" bottom="0.7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38"/>
  <sheetViews>
    <sheetView topLeftCell="A6" zoomScale="60" zoomScaleNormal="60" workbookViewId="0">
      <selection activeCell="H22" sqref="H22"/>
    </sheetView>
  </sheetViews>
  <sheetFormatPr defaultColWidth="9.26953125" defaultRowHeight="15.5" x14ac:dyDescent="0.35"/>
  <cols>
    <col min="1" max="1" width="5.54296875" style="264" customWidth="1"/>
    <col min="2" max="2" width="26.54296875" style="264" bestFit="1" customWidth="1"/>
    <col min="3" max="3" width="26.54296875" style="264" customWidth="1"/>
    <col min="4" max="4" width="17.54296875" style="264" customWidth="1"/>
    <col min="5" max="5" width="11.54296875" style="264" customWidth="1"/>
    <col min="6" max="6" width="15.7265625" style="264" customWidth="1"/>
    <col min="7" max="7" width="13.453125" style="264" customWidth="1"/>
    <col min="8" max="8" width="14.7265625" style="264" customWidth="1"/>
    <col min="9" max="10" width="13.81640625" style="264" customWidth="1"/>
    <col min="11" max="11" width="16.453125" style="264" customWidth="1"/>
    <col min="12" max="12" width="18.54296875" style="264" customWidth="1"/>
    <col min="13" max="14" width="13.81640625" style="264" customWidth="1"/>
    <col min="15" max="15" width="16.7265625" style="264" customWidth="1"/>
    <col min="16" max="16" width="13.81640625" style="264" customWidth="1"/>
    <col min="17" max="18" width="12.54296875" style="264" customWidth="1"/>
    <col min="19" max="19" width="13.81640625" style="264" customWidth="1"/>
    <col min="20" max="20" width="16.1796875" style="264" customWidth="1"/>
    <col min="21" max="21" width="16.26953125" style="264" customWidth="1"/>
    <col min="22" max="22" width="17.1796875" style="264" customWidth="1"/>
    <col min="23" max="259" width="9.26953125" style="264"/>
    <col min="260" max="260" width="5.54296875" style="264" customWidth="1"/>
    <col min="261" max="262" width="19.54296875" style="264" customWidth="1"/>
    <col min="263" max="263" width="12.54296875" style="264" customWidth="1"/>
    <col min="264" max="264" width="13.453125" style="264" customWidth="1"/>
    <col min="265" max="265" width="9.453125" style="264" customWidth="1"/>
    <col min="266" max="266" width="9.54296875" style="264" customWidth="1"/>
    <col min="267" max="278" width="8.54296875" style="264" customWidth="1"/>
    <col min="279" max="515" width="9.26953125" style="264"/>
    <col min="516" max="516" width="5.54296875" style="264" customWidth="1"/>
    <col min="517" max="518" width="19.54296875" style="264" customWidth="1"/>
    <col min="519" max="519" width="12.54296875" style="264" customWidth="1"/>
    <col min="520" max="520" width="13.453125" style="264" customWidth="1"/>
    <col min="521" max="521" width="9.453125" style="264" customWidth="1"/>
    <col min="522" max="522" width="9.54296875" style="264" customWidth="1"/>
    <col min="523" max="534" width="8.54296875" style="264" customWidth="1"/>
    <col min="535" max="771" width="9.26953125" style="264"/>
    <col min="772" max="772" width="5.54296875" style="264" customWidth="1"/>
    <col min="773" max="774" width="19.54296875" style="264" customWidth="1"/>
    <col min="775" max="775" width="12.54296875" style="264" customWidth="1"/>
    <col min="776" max="776" width="13.453125" style="264" customWidth="1"/>
    <col min="777" max="777" width="9.453125" style="264" customWidth="1"/>
    <col min="778" max="778" width="9.54296875" style="264" customWidth="1"/>
    <col min="779" max="790" width="8.54296875" style="264" customWidth="1"/>
    <col min="791" max="1027" width="9.26953125" style="264"/>
    <col min="1028" max="1028" width="5.54296875" style="264" customWidth="1"/>
    <col min="1029" max="1030" width="19.54296875" style="264" customWidth="1"/>
    <col min="1031" max="1031" width="12.54296875" style="264" customWidth="1"/>
    <col min="1032" max="1032" width="13.453125" style="264" customWidth="1"/>
    <col min="1033" max="1033" width="9.453125" style="264" customWidth="1"/>
    <col min="1034" max="1034" width="9.54296875" style="264" customWidth="1"/>
    <col min="1035" max="1046" width="8.54296875" style="264" customWidth="1"/>
    <col min="1047" max="1283" width="9.26953125" style="264"/>
    <col min="1284" max="1284" width="5.54296875" style="264" customWidth="1"/>
    <col min="1285" max="1286" width="19.54296875" style="264" customWidth="1"/>
    <col min="1287" max="1287" width="12.54296875" style="264" customWidth="1"/>
    <col min="1288" max="1288" width="13.453125" style="264" customWidth="1"/>
    <col min="1289" max="1289" width="9.453125" style="264" customWidth="1"/>
    <col min="1290" max="1290" width="9.54296875" style="264" customWidth="1"/>
    <col min="1291" max="1302" width="8.54296875" style="264" customWidth="1"/>
    <col min="1303" max="1539" width="9.26953125" style="264"/>
    <col min="1540" max="1540" width="5.54296875" style="264" customWidth="1"/>
    <col min="1541" max="1542" width="19.54296875" style="264" customWidth="1"/>
    <col min="1543" max="1543" width="12.54296875" style="264" customWidth="1"/>
    <col min="1544" max="1544" width="13.453125" style="264" customWidth="1"/>
    <col min="1545" max="1545" width="9.453125" style="264" customWidth="1"/>
    <col min="1546" max="1546" width="9.54296875" style="264" customWidth="1"/>
    <col min="1547" max="1558" width="8.54296875" style="264" customWidth="1"/>
    <col min="1559" max="1795" width="9.26953125" style="264"/>
    <col min="1796" max="1796" width="5.54296875" style="264" customWidth="1"/>
    <col min="1797" max="1798" width="19.54296875" style="264" customWidth="1"/>
    <col min="1799" max="1799" width="12.54296875" style="264" customWidth="1"/>
    <col min="1800" max="1800" width="13.453125" style="264" customWidth="1"/>
    <col min="1801" max="1801" width="9.453125" style="264" customWidth="1"/>
    <col min="1802" max="1802" width="9.54296875" style="264" customWidth="1"/>
    <col min="1803" max="1814" width="8.54296875" style="264" customWidth="1"/>
    <col min="1815" max="2051" width="9.26953125" style="264"/>
    <col min="2052" max="2052" width="5.54296875" style="264" customWidth="1"/>
    <col min="2053" max="2054" width="19.54296875" style="264" customWidth="1"/>
    <col min="2055" max="2055" width="12.54296875" style="264" customWidth="1"/>
    <col min="2056" max="2056" width="13.453125" style="264" customWidth="1"/>
    <col min="2057" max="2057" width="9.453125" style="264" customWidth="1"/>
    <col min="2058" max="2058" width="9.54296875" style="264" customWidth="1"/>
    <col min="2059" max="2070" width="8.54296875" style="264" customWidth="1"/>
    <col min="2071" max="2307" width="9.26953125" style="264"/>
    <col min="2308" max="2308" width="5.54296875" style="264" customWidth="1"/>
    <col min="2309" max="2310" width="19.54296875" style="264" customWidth="1"/>
    <col min="2311" max="2311" width="12.54296875" style="264" customWidth="1"/>
    <col min="2312" max="2312" width="13.453125" style="264" customWidth="1"/>
    <col min="2313" max="2313" width="9.453125" style="264" customWidth="1"/>
    <col min="2314" max="2314" width="9.54296875" style="264" customWidth="1"/>
    <col min="2315" max="2326" width="8.54296875" style="264" customWidth="1"/>
    <col min="2327" max="2563" width="9.26953125" style="264"/>
    <col min="2564" max="2564" width="5.54296875" style="264" customWidth="1"/>
    <col min="2565" max="2566" width="19.54296875" style="264" customWidth="1"/>
    <col min="2567" max="2567" width="12.54296875" style="264" customWidth="1"/>
    <col min="2568" max="2568" width="13.453125" style="264" customWidth="1"/>
    <col min="2569" max="2569" width="9.453125" style="264" customWidth="1"/>
    <col min="2570" max="2570" width="9.54296875" style="264" customWidth="1"/>
    <col min="2571" max="2582" width="8.54296875" style="264" customWidth="1"/>
    <col min="2583" max="2819" width="9.26953125" style="264"/>
    <col min="2820" max="2820" width="5.54296875" style="264" customWidth="1"/>
    <col min="2821" max="2822" width="19.54296875" style="264" customWidth="1"/>
    <col min="2823" max="2823" width="12.54296875" style="264" customWidth="1"/>
    <col min="2824" max="2824" width="13.453125" style="264" customWidth="1"/>
    <col min="2825" max="2825" width="9.453125" style="264" customWidth="1"/>
    <col min="2826" max="2826" width="9.54296875" style="264" customWidth="1"/>
    <col min="2827" max="2838" width="8.54296875" style="264" customWidth="1"/>
    <col min="2839" max="3075" width="9.26953125" style="264"/>
    <col min="3076" max="3076" width="5.54296875" style="264" customWidth="1"/>
    <col min="3077" max="3078" width="19.54296875" style="264" customWidth="1"/>
    <col min="3079" max="3079" width="12.54296875" style="264" customWidth="1"/>
    <col min="3080" max="3080" width="13.453125" style="264" customWidth="1"/>
    <col min="3081" max="3081" width="9.453125" style="264" customWidth="1"/>
    <col min="3082" max="3082" width="9.54296875" style="264" customWidth="1"/>
    <col min="3083" max="3094" width="8.54296875" style="264" customWidth="1"/>
    <col min="3095" max="3331" width="9.26953125" style="264"/>
    <col min="3332" max="3332" width="5.54296875" style="264" customWidth="1"/>
    <col min="3333" max="3334" width="19.54296875" style="264" customWidth="1"/>
    <col min="3335" max="3335" width="12.54296875" style="264" customWidth="1"/>
    <col min="3336" max="3336" width="13.453125" style="264" customWidth="1"/>
    <col min="3337" max="3337" width="9.453125" style="264" customWidth="1"/>
    <col min="3338" max="3338" width="9.54296875" style="264" customWidth="1"/>
    <col min="3339" max="3350" width="8.54296875" style="264" customWidth="1"/>
    <col min="3351" max="3587" width="9.26953125" style="264"/>
    <col min="3588" max="3588" width="5.54296875" style="264" customWidth="1"/>
    <col min="3589" max="3590" width="19.54296875" style="264" customWidth="1"/>
    <col min="3591" max="3591" width="12.54296875" style="264" customWidth="1"/>
    <col min="3592" max="3592" width="13.453125" style="264" customWidth="1"/>
    <col min="3593" max="3593" width="9.453125" style="264" customWidth="1"/>
    <col min="3594" max="3594" width="9.54296875" style="264" customWidth="1"/>
    <col min="3595" max="3606" width="8.54296875" style="264" customWidth="1"/>
    <col min="3607" max="3843" width="9.26953125" style="264"/>
    <col min="3844" max="3844" width="5.54296875" style="264" customWidth="1"/>
    <col min="3845" max="3846" width="19.54296875" style="264" customWidth="1"/>
    <col min="3847" max="3847" width="12.54296875" style="264" customWidth="1"/>
    <col min="3848" max="3848" width="13.453125" style="264" customWidth="1"/>
    <col min="3849" max="3849" width="9.453125" style="264" customWidth="1"/>
    <col min="3850" max="3850" width="9.54296875" style="264" customWidth="1"/>
    <col min="3851" max="3862" width="8.54296875" style="264" customWidth="1"/>
    <col min="3863" max="4099" width="9.26953125" style="264"/>
    <col min="4100" max="4100" width="5.54296875" style="264" customWidth="1"/>
    <col min="4101" max="4102" width="19.54296875" style="264" customWidth="1"/>
    <col min="4103" max="4103" width="12.54296875" style="264" customWidth="1"/>
    <col min="4104" max="4104" width="13.453125" style="264" customWidth="1"/>
    <col min="4105" max="4105" width="9.453125" style="264" customWidth="1"/>
    <col min="4106" max="4106" width="9.54296875" style="264" customWidth="1"/>
    <col min="4107" max="4118" width="8.54296875" style="264" customWidth="1"/>
    <col min="4119" max="4355" width="9.26953125" style="264"/>
    <col min="4356" max="4356" width="5.54296875" style="264" customWidth="1"/>
    <col min="4357" max="4358" width="19.54296875" style="264" customWidth="1"/>
    <col min="4359" max="4359" width="12.54296875" style="264" customWidth="1"/>
    <col min="4360" max="4360" width="13.453125" style="264" customWidth="1"/>
    <col min="4361" max="4361" width="9.453125" style="264" customWidth="1"/>
    <col min="4362" max="4362" width="9.54296875" style="264" customWidth="1"/>
    <col min="4363" max="4374" width="8.54296875" style="264" customWidth="1"/>
    <col min="4375" max="4611" width="9.26953125" style="264"/>
    <col min="4612" max="4612" width="5.54296875" style="264" customWidth="1"/>
    <col min="4613" max="4614" width="19.54296875" style="264" customWidth="1"/>
    <col min="4615" max="4615" width="12.54296875" style="264" customWidth="1"/>
    <col min="4616" max="4616" width="13.453125" style="264" customWidth="1"/>
    <col min="4617" max="4617" width="9.453125" style="264" customWidth="1"/>
    <col min="4618" max="4618" width="9.54296875" style="264" customWidth="1"/>
    <col min="4619" max="4630" width="8.54296875" style="264" customWidth="1"/>
    <col min="4631" max="4867" width="9.26953125" style="264"/>
    <col min="4868" max="4868" width="5.54296875" style="264" customWidth="1"/>
    <col min="4869" max="4870" width="19.54296875" style="264" customWidth="1"/>
    <col min="4871" max="4871" width="12.54296875" style="264" customWidth="1"/>
    <col min="4872" max="4872" width="13.453125" style="264" customWidth="1"/>
    <col min="4873" max="4873" width="9.453125" style="264" customWidth="1"/>
    <col min="4874" max="4874" width="9.54296875" style="264" customWidth="1"/>
    <col min="4875" max="4886" width="8.54296875" style="264" customWidth="1"/>
    <col min="4887" max="5123" width="9.26953125" style="264"/>
    <col min="5124" max="5124" width="5.54296875" style="264" customWidth="1"/>
    <col min="5125" max="5126" width="19.54296875" style="264" customWidth="1"/>
    <col min="5127" max="5127" width="12.54296875" style="264" customWidth="1"/>
    <col min="5128" max="5128" width="13.453125" style="264" customWidth="1"/>
    <col min="5129" max="5129" width="9.453125" style="264" customWidth="1"/>
    <col min="5130" max="5130" width="9.54296875" style="264" customWidth="1"/>
    <col min="5131" max="5142" width="8.54296875" style="264" customWidth="1"/>
    <col min="5143" max="5379" width="9.26953125" style="264"/>
    <col min="5380" max="5380" width="5.54296875" style="264" customWidth="1"/>
    <col min="5381" max="5382" width="19.54296875" style="264" customWidth="1"/>
    <col min="5383" max="5383" width="12.54296875" style="264" customWidth="1"/>
    <col min="5384" max="5384" width="13.453125" style="264" customWidth="1"/>
    <col min="5385" max="5385" width="9.453125" style="264" customWidth="1"/>
    <col min="5386" max="5386" width="9.54296875" style="264" customWidth="1"/>
    <col min="5387" max="5398" width="8.54296875" style="264" customWidth="1"/>
    <col min="5399" max="5635" width="9.26953125" style="264"/>
    <col min="5636" max="5636" width="5.54296875" style="264" customWidth="1"/>
    <col min="5637" max="5638" width="19.54296875" style="264" customWidth="1"/>
    <col min="5639" max="5639" width="12.54296875" style="264" customWidth="1"/>
    <col min="5640" max="5640" width="13.453125" style="264" customWidth="1"/>
    <col min="5641" max="5641" width="9.453125" style="264" customWidth="1"/>
    <col min="5642" max="5642" width="9.54296875" style="264" customWidth="1"/>
    <col min="5643" max="5654" width="8.54296875" style="264" customWidth="1"/>
    <col min="5655" max="5891" width="9.26953125" style="264"/>
    <col min="5892" max="5892" width="5.54296875" style="264" customWidth="1"/>
    <col min="5893" max="5894" width="19.54296875" style="264" customWidth="1"/>
    <col min="5895" max="5895" width="12.54296875" style="264" customWidth="1"/>
    <col min="5896" max="5896" width="13.453125" style="264" customWidth="1"/>
    <col min="5897" max="5897" width="9.453125" style="264" customWidth="1"/>
    <col min="5898" max="5898" width="9.54296875" style="264" customWidth="1"/>
    <col min="5899" max="5910" width="8.54296875" style="264" customWidth="1"/>
    <col min="5911" max="6147" width="9.26953125" style="264"/>
    <col min="6148" max="6148" width="5.54296875" style="264" customWidth="1"/>
    <col min="6149" max="6150" width="19.54296875" style="264" customWidth="1"/>
    <col min="6151" max="6151" width="12.54296875" style="264" customWidth="1"/>
    <col min="6152" max="6152" width="13.453125" style="264" customWidth="1"/>
    <col min="6153" max="6153" width="9.453125" style="264" customWidth="1"/>
    <col min="6154" max="6154" width="9.54296875" style="264" customWidth="1"/>
    <col min="6155" max="6166" width="8.54296875" style="264" customWidth="1"/>
    <col min="6167" max="6403" width="9.26953125" style="264"/>
    <col min="6404" max="6404" width="5.54296875" style="264" customWidth="1"/>
    <col min="6405" max="6406" width="19.54296875" style="264" customWidth="1"/>
    <col min="6407" max="6407" width="12.54296875" style="264" customWidth="1"/>
    <col min="6408" max="6408" width="13.453125" style="264" customWidth="1"/>
    <col min="6409" max="6409" width="9.453125" style="264" customWidth="1"/>
    <col min="6410" max="6410" width="9.54296875" style="264" customWidth="1"/>
    <col min="6411" max="6422" width="8.54296875" style="264" customWidth="1"/>
    <col min="6423" max="6659" width="9.26953125" style="264"/>
    <col min="6660" max="6660" width="5.54296875" style="264" customWidth="1"/>
    <col min="6661" max="6662" width="19.54296875" style="264" customWidth="1"/>
    <col min="6663" max="6663" width="12.54296875" style="264" customWidth="1"/>
    <col min="6664" max="6664" width="13.453125" style="264" customWidth="1"/>
    <col min="6665" max="6665" width="9.453125" style="264" customWidth="1"/>
    <col min="6666" max="6666" width="9.54296875" style="264" customWidth="1"/>
    <col min="6667" max="6678" width="8.54296875" style="264" customWidth="1"/>
    <col min="6679" max="6915" width="9.26953125" style="264"/>
    <col min="6916" max="6916" width="5.54296875" style="264" customWidth="1"/>
    <col min="6917" max="6918" width="19.54296875" style="264" customWidth="1"/>
    <col min="6919" max="6919" width="12.54296875" style="264" customWidth="1"/>
    <col min="6920" max="6920" width="13.453125" style="264" customWidth="1"/>
    <col min="6921" max="6921" width="9.453125" style="264" customWidth="1"/>
    <col min="6922" max="6922" width="9.54296875" style="264" customWidth="1"/>
    <col min="6923" max="6934" width="8.54296875" style="264" customWidth="1"/>
    <col min="6935" max="7171" width="9.26953125" style="264"/>
    <col min="7172" max="7172" width="5.54296875" style="264" customWidth="1"/>
    <col min="7173" max="7174" width="19.54296875" style="264" customWidth="1"/>
    <col min="7175" max="7175" width="12.54296875" style="264" customWidth="1"/>
    <col min="7176" max="7176" width="13.453125" style="264" customWidth="1"/>
    <col min="7177" max="7177" width="9.453125" style="264" customWidth="1"/>
    <col min="7178" max="7178" width="9.54296875" style="264" customWidth="1"/>
    <col min="7179" max="7190" width="8.54296875" style="264" customWidth="1"/>
    <col min="7191" max="7427" width="9.26953125" style="264"/>
    <col min="7428" max="7428" width="5.54296875" style="264" customWidth="1"/>
    <col min="7429" max="7430" width="19.54296875" style="264" customWidth="1"/>
    <col min="7431" max="7431" width="12.54296875" style="264" customWidth="1"/>
    <col min="7432" max="7432" width="13.453125" style="264" customWidth="1"/>
    <col min="7433" max="7433" width="9.453125" style="264" customWidth="1"/>
    <col min="7434" max="7434" width="9.54296875" style="264" customWidth="1"/>
    <col min="7435" max="7446" width="8.54296875" style="264" customWidth="1"/>
    <col min="7447" max="7683" width="9.26953125" style="264"/>
    <col min="7684" max="7684" width="5.54296875" style="264" customWidth="1"/>
    <col min="7685" max="7686" width="19.54296875" style="264" customWidth="1"/>
    <col min="7687" max="7687" width="12.54296875" style="264" customWidth="1"/>
    <col min="7688" max="7688" width="13.453125" style="264" customWidth="1"/>
    <col min="7689" max="7689" width="9.453125" style="264" customWidth="1"/>
    <col min="7690" max="7690" width="9.54296875" style="264" customWidth="1"/>
    <col min="7691" max="7702" width="8.54296875" style="264" customWidth="1"/>
    <col min="7703" max="7939" width="9.26953125" style="264"/>
    <col min="7940" max="7940" width="5.54296875" style="264" customWidth="1"/>
    <col min="7941" max="7942" width="19.54296875" style="264" customWidth="1"/>
    <col min="7943" max="7943" width="12.54296875" style="264" customWidth="1"/>
    <col min="7944" max="7944" width="13.453125" style="264" customWidth="1"/>
    <col min="7945" max="7945" width="9.453125" style="264" customWidth="1"/>
    <col min="7946" max="7946" width="9.54296875" style="264" customWidth="1"/>
    <col min="7947" max="7958" width="8.54296875" style="264" customWidth="1"/>
    <col min="7959" max="8195" width="9.26953125" style="264"/>
    <col min="8196" max="8196" width="5.54296875" style="264" customWidth="1"/>
    <col min="8197" max="8198" width="19.54296875" style="264" customWidth="1"/>
    <col min="8199" max="8199" width="12.54296875" style="264" customWidth="1"/>
    <col min="8200" max="8200" width="13.453125" style="264" customWidth="1"/>
    <col min="8201" max="8201" width="9.453125" style="264" customWidth="1"/>
    <col min="8202" max="8202" width="9.54296875" style="264" customWidth="1"/>
    <col min="8203" max="8214" width="8.54296875" style="264" customWidth="1"/>
    <col min="8215" max="8451" width="9.26953125" style="264"/>
    <col min="8452" max="8452" width="5.54296875" style="264" customWidth="1"/>
    <col min="8453" max="8454" width="19.54296875" style="264" customWidth="1"/>
    <col min="8455" max="8455" width="12.54296875" style="264" customWidth="1"/>
    <col min="8456" max="8456" width="13.453125" style="264" customWidth="1"/>
    <col min="8457" max="8457" width="9.453125" style="264" customWidth="1"/>
    <col min="8458" max="8458" width="9.54296875" style="264" customWidth="1"/>
    <col min="8459" max="8470" width="8.54296875" style="264" customWidth="1"/>
    <col min="8471" max="8707" width="9.26953125" style="264"/>
    <col min="8708" max="8708" width="5.54296875" style="264" customWidth="1"/>
    <col min="8709" max="8710" width="19.54296875" style="264" customWidth="1"/>
    <col min="8711" max="8711" width="12.54296875" style="264" customWidth="1"/>
    <col min="8712" max="8712" width="13.453125" style="264" customWidth="1"/>
    <col min="8713" max="8713" width="9.453125" style="264" customWidth="1"/>
    <col min="8714" max="8714" width="9.54296875" style="264" customWidth="1"/>
    <col min="8715" max="8726" width="8.54296875" style="264" customWidth="1"/>
    <col min="8727" max="8963" width="9.26953125" style="264"/>
    <col min="8964" max="8964" width="5.54296875" style="264" customWidth="1"/>
    <col min="8965" max="8966" width="19.54296875" style="264" customWidth="1"/>
    <col min="8967" max="8967" width="12.54296875" style="264" customWidth="1"/>
    <col min="8968" max="8968" width="13.453125" style="264" customWidth="1"/>
    <col min="8969" max="8969" width="9.453125" style="264" customWidth="1"/>
    <col min="8970" max="8970" width="9.54296875" style="264" customWidth="1"/>
    <col min="8971" max="8982" width="8.54296875" style="264" customWidth="1"/>
    <col min="8983" max="9219" width="9.26953125" style="264"/>
    <col min="9220" max="9220" width="5.54296875" style="264" customWidth="1"/>
    <col min="9221" max="9222" width="19.54296875" style="264" customWidth="1"/>
    <col min="9223" max="9223" width="12.54296875" style="264" customWidth="1"/>
    <col min="9224" max="9224" width="13.453125" style="264" customWidth="1"/>
    <col min="9225" max="9225" width="9.453125" style="264" customWidth="1"/>
    <col min="9226" max="9226" width="9.54296875" style="264" customWidth="1"/>
    <col min="9227" max="9238" width="8.54296875" style="264" customWidth="1"/>
    <col min="9239" max="9475" width="9.26953125" style="264"/>
    <col min="9476" max="9476" width="5.54296875" style="264" customWidth="1"/>
    <col min="9477" max="9478" width="19.54296875" style="264" customWidth="1"/>
    <col min="9479" max="9479" width="12.54296875" style="264" customWidth="1"/>
    <col min="9480" max="9480" width="13.453125" style="264" customWidth="1"/>
    <col min="9481" max="9481" width="9.453125" style="264" customWidth="1"/>
    <col min="9482" max="9482" width="9.54296875" style="264" customWidth="1"/>
    <col min="9483" max="9494" width="8.54296875" style="264" customWidth="1"/>
    <col min="9495" max="9731" width="9.26953125" style="264"/>
    <col min="9732" max="9732" width="5.54296875" style="264" customWidth="1"/>
    <col min="9733" max="9734" width="19.54296875" style="264" customWidth="1"/>
    <col min="9735" max="9735" width="12.54296875" style="264" customWidth="1"/>
    <col min="9736" max="9736" width="13.453125" style="264" customWidth="1"/>
    <col min="9737" max="9737" width="9.453125" style="264" customWidth="1"/>
    <col min="9738" max="9738" width="9.54296875" style="264" customWidth="1"/>
    <col min="9739" max="9750" width="8.54296875" style="264" customWidth="1"/>
    <col min="9751" max="9987" width="9.26953125" style="264"/>
    <col min="9988" max="9988" width="5.54296875" style="264" customWidth="1"/>
    <col min="9989" max="9990" width="19.54296875" style="264" customWidth="1"/>
    <col min="9991" max="9991" width="12.54296875" style="264" customWidth="1"/>
    <col min="9992" max="9992" width="13.453125" style="264" customWidth="1"/>
    <col min="9993" max="9993" width="9.453125" style="264" customWidth="1"/>
    <col min="9994" max="9994" width="9.54296875" style="264" customWidth="1"/>
    <col min="9995" max="10006" width="8.54296875" style="264" customWidth="1"/>
    <col min="10007" max="10243" width="9.26953125" style="264"/>
    <col min="10244" max="10244" width="5.54296875" style="264" customWidth="1"/>
    <col min="10245" max="10246" width="19.54296875" style="264" customWidth="1"/>
    <col min="10247" max="10247" width="12.54296875" style="264" customWidth="1"/>
    <col min="10248" max="10248" width="13.453125" style="264" customWidth="1"/>
    <col min="10249" max="10249" width="9.453125" style="264" customWidth="1"/>
    <col min="10250" max="10250" width="9.54296875" style="264" customWidth="1"/>
    <col min="10251" max="10262" width="8.54296875" style="264" customWidth="1"/>
    <col min="10263" max="10499" width="9.26953125" style="264"/>
    <col min="10500" max="10500" width="5.54296875" style="264" customWidth="1"/>
    <col min="10501" max="10502" width="19.54296875" style="264" customWidth="1"/>
    <col min="10503" max="10503" width="12.54296875" style="264" customWidth="1"/>
    <col min="10504" max="10504" width="13.453125" style="264" customWidth="1"/>
    <col min="10505" max="10505" width="9.453125" style="264" customWidth="1"/>
    <col min="10506" max="10506" width="9.54296875" style="264" customWidth="1"/>
    <col min="10507" max="10518" width="8.54296875" style="264" customWidth="1"/>
    <col min="10519" max="10755" width="9.26953125" style="264"/>
    <col min="10756" max="10756" width="5.54296875" style="264" customWidth="1"/>
    <col min="10757" max="10758" width="19.54296875" style="264" customWidth="1"/>
    <col min="10759" max="10759" width="12.54296875" style="264" customWidth="1"/>
    <col min="10760" max="10760" width="13.453125" style="264" customWidth="1"/>
    <col min="10761" max="10761" width="9.453125" style="264" customWidth="1"/>
    <col min="10762" max="10762" width="9.54296875" style="264" customWidth="1"/>
    <col min="10763" max="10774" width="8.54296875" style="264" customWidth="1"/>
    <col min="10775" max="11011" width="9.26953125" style="264"/>
    <col min="11012" max="11012" width="5.54296875" style="264" customWidth="1"/>
    <col min="11013" max="11014" width="19.54296875" style="264" customWidth="1"/>
    <col min="11015" max="11015" width="12.54296875" style="264" customWidth="1"/>
    <col min="11016" max="11016" width="13.453125" style="264" customWidth="1"/>
    <col min="11017" max="11017" width="9.453125" style="264" customWidth="1"/>
    <col min="11018" max="11018" width="9.54296875" style="264" customWidth="1"/>
    <col min="11019" max="11030" width="8.54296875" style="264" customWidth="1"/>
    <col min="11031" max="11267" width="9.26953125" style="264"/>
    <col min="11268" max="11268" width="5.54296875" style="264" customWidth="1"/>
    <col min="11269" max="11270" width="19.54296875" style="264" customWidth="1"/>
    <col min="11271" max="11271" width="12.54296875" style="264" customWidth="1"/>
    <col min="11272" max="11272" width="13.453125" style="264" customWidth="1"/>
    <col min="11273" max="11273" width="9.453125" style="264" customWidth="1"/>
    <col min="11274" max="11274" width="9.54296875" style="264" customWidth="1"/>
    <col min="11275" max="11286" width="8.54296875" style="264" customWidth="1"/>
    <col min="11287" max="11523" width="9.26953125" style="264"/>
    <col min="11524" max="11524" width="5.54296875" style="264" customWidth="1"/>
    <col min="11525" max="11526" width="19.54296875" style="264" customWidth="1"/>
    <col min="11527" max="11527" width="12.54296875" style="264" customWidth="1"/>
    <col min="11528" max="11528" width="13.453125" style="264" customWidth="1"/>
    <col min="11529" max="11529" width="9.453125" style="264" customWidth="1"/>
    <col min="11530" max="11530" width="9.54296875" style="264" customWidth="1"/>
    <col min="11531" max="11542" width="8.54296875" style="264" customWidth="1"/>
    <col min="11543" max="11779" width="9.26953125" style="264"/>
    <col min="11780" max="11780" width="5.54296875" style="264" customWidth="1"/>
    <col min="11781" max="11782" width="19.54296875" style="264" customWidth="1"/>
    <col min="11783" max="11783" width="12.54296875" style="264" customWidth="1"/>
    <col min="11784" max="11784" width="13.453125" style="264" customWidth="1"/>
    <col min="11785" max="11785" width="9.453125" style="264" customWidth="1"/>
    <col min="11786" max="11786" width="9.54296875" style="264" customWidth="1"/>
    <col min="11787" max="11798" width="8.54296875" style="264" customWidth="1"/>
    <col min="11799" max="12035" width="9.26953125" style="264"/>
    <col min="12036" max="12036" width="5.54296875" style="264" customWidth="1"/>
    <col min="12037" max="12038" width="19.54296875" style="264" customWidth="1"/>
    <col min="12039" max="12039" width="12.54296875" style="264" customWidth="1"/>
    <col min="12040" max="12040" width="13.453125" style="264" customWidth="1"/>
    <col min="12041" max="12041" width="9.453125" style="264" customWidth="1"/>
    <col min="12042" max="12042" width="9.54296875" style="264" customWidth="1"/>
    <col min="12043" max="12054" width="8.54296875" style="264" customWidth="1"/>
    <col min="12055" max="12291" width="9.26953125" style="264"/>
    <col min="12292" max="12292" width="5.54296875" style="264" customWidth="1"/>
    <col min="12293" max="12294" width="19.54296875" style="264" customWidth="1"/>
    <col min="12295" max="12295" width="12.54296875" style="264" customWidth="1"/>
    <col min="12296" max="12296" width="13.453125" style="264" customWidth="1"/>
    <col min="12297" max="12297" width="9.453125" style="264" customWidth="1"/>
    <col min="12298" max="12298" width="9.54296875" style="264" customWidth="1"/>
    <col min="12299" max="12310" width="8.54296875" style="264" customWidth="1"/>
    <col min="12311" max="12547" width="9.26953125" style="264"/>
    <col min="12548" max="12548" width="5.54296875" style="264" customWidth="1"/>
    <col min="12549" max="12550" width="19.54296875" style="264" customWidth="1"/>
    <col min="12551" max="12551" width="12.54296875" style="264" customWidth="1"/>
    <col min="12552" max="12552" width="13.453125" style="264" customWidth="1"/>
    <col min="12553" max="12553" width="9.453125" style="264" customWidth="1"/>
    <col min="12554" max="12554" width="9.54296875" style="264" customWidth="1"/>
    <col min="12555" max="12566" width="8.54296875" style="264" customWidth="1"/>
    <col min="12567" max="12803" width="9.26953125" style="264"/>
    <col min="12804" max="12804" width="5.54296875" style="264" customWidth="1"/>
    <col min="12805" max="12806" width="19.54296875" style="264" customWidth="1"/>
    <col min="12807" max="12807" width="12.54296875" style="264" customWidth="1"/>
    <col min="12808" max="12808" width="13.453125" style="264" customWidth="1"/>
    <col min="12809" max="12809" width="9.453125" style="264" customWidth="1"/>
    <col min="12810" max="12810" width="9.54296875" style="264" customWidth="1"/>
    <col min="12811" max="12822" width="8.54296875" style="264" customWidth="1"/>
    <col min="12823" max="13059" width="9.26953125" style="264"/>
    <col min="13060" max="13060" width="5.54296875" style="264" customWidth="1"/>
    <col min="13061" max="13062" width="19.54296875" style="264" customWidth="1"/>
    <col min="13063" max="13063" width="12.54296875" style="264" customWidth="1"/>
    <col min="13064" max="13064" width="13.453125" style="264" customWidth="1"/>
    <col min="13065" max="13065" width="9.453125" style="264" customWidth="1"/>
    <col min="13066" max="13066" width="9.54296875" style="264" customWidth="1"/>
    <col min="13067" max="13078" width="8.54296875" style="264" customWidth="1"/>
    <col min="13079" max="13315" width="9.26953125" style="264"/>
    <col min="13316" max="13316" width="5.54296875" style="264" customWidth="1"/>
    <col min="13317" max="13318" width="19.54296875" style="264" customWidth="1"/>
    <col min="13319" max="13319" width="12.54296875" style="264" customWidth="1"/>
    <col min="13320" max="13320" width="13.453125" style="264" customWidth="1"/>
    <col min="13321" max="13321" width="9.453125" style="264" customWidth="1"/>
    <col min="13322" max="13322" width="9.54296875" style="264" customWidth="1"/>
    <col min="13323" max="13334" width="8.54296875" style="264" customWidth="1"/>
    <col min="13335" max="13571" width="9.26953125" style="264"/>
    <col min="13572" max="13572" width="5.54296875" style="264" customWidth="1"/>
    <col min="13573" max="13574" width="19.54296875" style="264" customWidth="1"/>
    <col min="13575" max="13575" width="12.54296875" style="264" customWidth="1"/>
    <col min="13576" max="13576" width="13.453125" style="264" customWidth="1"/>
    <col min="13577" max="13577" width="9.453125" style="264" customWidth="1"/>
    <col min="13578" max="13578" width="9.54296875" style="264" customWidth="1"/>
    <col min="13579" max="13590" width="8.54296875" style="264" customWidth="1"/>
    <col min="13591" max="13827" width="9.26953125" style="264"/>
    <col min="13828" max="13828" width="5.54296875" style="264" customWidth="1"/>
    <col min="13829" max="13830" width="19.54296875" style="264" customWidth="1"/>
    <col min="13831" max="13831" width="12.54296875" style="264" customWidth="1"/>
    <col min="13832" max="13832" width="13.453125" style="264" customWidth="1"/>
    <col min="13833" max="13833" width="9.453125" style="264" customWidth="1"/>
    <col min="13834" max="13834" width="9.54296875" style="264" customWidth="1"/>
    <col min="13835" max="13846" width="8.54296875" style="264" customWidth="1"/>
    <col min="13847" max="14083" width="9.26953125" style="264"/>
    <col min="14084" max="14084" width="5.54296875" style="264" customWidth="1"/>
    <col min="14085" max="14086" width="19.54296875" style="264" customWidth="1"/>
    <col min="14087" max="14087" width="12.54296875" style="264" customWidth="1"/>
    <col min="14088" max="14088" width="13.453125" style="264" customWidth="1"/>
    <col min="14089" max="14089" width="9.453125" style="264" customWidth="1"/>
    <col min="14090" max="14090" width="9.54296875" style="264" customWidth="1"/>
    <col min="14091" max="14102" width="8.54296875" style="264" customWidth="1"/>
    <col min="14103" max="14339" width="9.26953125" style="264"/>
    <col min="14340" max="14340" width="5.54296875" style="264" customWidth="1"/>
    <col min="14341" max="14342" width="19.54296875" style="264" customWidth="1"/>
    <col min="14343" max="14343" width="12.54296875" style="264" customWidth="1"/>
    <col min="14344" max="14344" width="13.453125" style="264" customWidth="1"/>
    <col min="14345" max="14345" width="9.453125" style="264" customWidth="1"/>
    <col min="14346" max="14346" width="9.54296875" style="264" customWidth="1"/>
    <col min="14347" max="14358" width="8.54296875" style="264" customWidth="1"/>
    <col min="14359" max="14595" width="9.26953125" style="264"/>
    <col min="14596" max="14596" width="5.54296875" style="264" customWidth="1"/>
    <col min="14597" max="14598" width="19.54296875" style="264" customWidth="1"/>
    <col min="14599" max="14599" width="12.54296875" style="264" customWidth="1"/>
    <col min="14600" max="14600" width="13.453125" style="264" customWidth="1"/>
    <col min="14601" max="14601" width="9.453125" style="264" customWidth="1"/>
    <col min="14602" max="14602" width="9.54296875" style="264" customWidth="1"/>
    <col min="14603" max="14614" width="8.54296875" style="264" customWidth="1"/>
    <col min="14615" max="14851" width="9.26953125" style="264"/>
    <col min="14852" max="14852" width="5.54296875" style="264" customWidth="1"/>
    <col min="14853" max="14854" width="19.54296875" style="264" customWidth="1"/>
    <col min="14855" max="14855" width="12.54296875" style="264" customWidth="1"/>
    <col min="14856" max="14856" width="13.453125" style="264" customWidth="1"/>
    <col min="14857" max="14857" width="9.453125" style="264" customWidth="1"/>
    <col min="14858" max="14858" width="9.54296875" style="264" customWidth="1"/>
    <col min="14859" max="14870" width="8.54296875" style="264" customWidth="1"/>
    <col min="14871" max="15107" width="9.26953125" style="264"/>
    <col min="15108" max="15108" width="5.54296875" style="264" customWidth="1"/>
    <col min="15109" max="15110" width="19.54296875" style="264" customWidth="1"/>
    <col min="15111" max="15111" width="12.54296875" style="264" customWidth="1"/>
    <col min="15112" max="15112" width="13.453125" style="264" customWidth="1"/>
    <col min="15113" max="15113" width="9.453125" style="264" customWidth="1"/>
    <col min="15114" max="15114" width="9.54296875" style="264" customWidth="1"/>
    <col min="15115" max="15126" width="8.54296875" style="264" customWidth="1"/>
    <col min="15127" max="15363" width="9.26953125" style="264"/>
    <col min="15364" max="15364" width="5.54296875" style="264" customWidth="1"/>
    <col min="15365" max="15366" width="19.54296875" style="264" customWidth="1"/>
    <col min="15367" max="15367" width="12.54296875" style="264" customWidth="1"/>
    <col min="15368" max="15368" width="13.453125" style="264" customWidth="1"/>
    <col min="15369" max="15369" width="9.453125" style="264" customWidth="1"/>
    <col min="15370" max="15370" width="9.54296875" style="264" customWidth="1"/>
    <col min="15371" max="15382" width="8.54296875" style="264" customWidth="1"/>
    <col min="15383" max="15619" width="9.26953125" style="264"/>
    <col min="15620" max="15620" width="5.54296875" style="264" customWidth="1"/>
    <col min="15621" max="15622" width="19.54296875" style="264" customWidth="1"/>
    <col min="15623" max="15623" width="12.54296875" style="264" customWidth="1"/>
    <col min="15624" max="15624" width="13.453125" style="264" customWidth="1"/>
    <col min="15625" max="15625" width="9.453125" style="264" customWidth="1"/>
    <col min="15626" max="15626" width="9.54296875" style="264" customWidth="1"/>
    <col min="15627" max="15638" width="8.54296875" style="264" customWidth="1"/>
    <col min="15639" max="15875" width="9.26953125" style="264"/>
    <col min="15876" max="15876" width="5.54296875" style="264" customWidth="1"/>
    <col min="15877" max="15878" width="19.54296875" style="264" customWidth="1"/>
    <col min="15879" max="15879" width="12.54296875" style="264" customWidth="1"/>
    <col min="15880" max="15880" width="13.453125" style="264" customWidth="1"/>
    <col min="15881" max="15881" width="9.453125" style="264" customWidth="1"/>
    <col min="15882" max="15882" width="9.54296875" style="264" customWidth="1"/>
    <col min="15883" max="15894" width="8.54296875" style="264" customWidth="1"/>
    <col min="15895" max="16131" width="9.26953125" style="264"/>
    <col min="16132" max="16132" width="5.54296875" style="264" customWidth="1"/>
    <col min="16133" max="16134" width="19.54296875" style="264" customWidth="1"/>
    <col min="16135" max="16135" width="12.54296875" style="264" customWidth="1"/>
    <col min="16136" max="16136" width="13.453125" style="264" customWidth="1"/>
    <col min="16137" max="16137" width="9.453125" style="264" customWidth="1"/>
    <col min="16138" max="16138" width="9.54296875" style="264" customWidth="1"/>
    <col min="16139" max="16150" width="8.54296875" style="264" customWidth="1"/>
    <col min="16151" max="16384" width="9.26953125" style="264"/>
  </cols>
  <sheetData>
    <row r="1" spans="1:22" x14ac:dyDescent="0.35">
      <c r="A1" s="259" t="s">
        <v>1214</v>
      </c>
    </row>
    <row r="3" spans="1:22" x14ac:dyDescent="0.35">
      <c r="A3" s="1737" t="s">
        <v>1215</v>
      </c>
      <c r="B3" s="1737"/>
      <c r="C3" s="1737"/>
      <c r="D3" s="1737"/>
      <c r="E3" s="1737"/>
      <c r="F3" s="1737"/>
      <c r="G3" s="1737"/>
      <c r="H3" s="1737"/>
      <c r="I3" s="1737"/>
      <c r="J3" s="1737"/>
      <c r="K3" s="1737"/>
      <c r="L3" s="1737"/>
      <c r="M3" s="1737"/>
      <c r="N3" s="1737"/>
      <c r="O3" s="1737"/>
      <c r="P3" s="1737"/>
      <c r="Q3" s="1737"/>
      <c r="R3" s="1737"/>
      <c r="S3" s="1737"/>
      <c r="T3" s="1737"/>
      <c r="U3" s="1737"/>
      <c r="V3" s="1737"/>
    </row>
    <row r="4" spans="1:22" x14ac:dyDescent="0.35">
      <c r="A4" s="1624" t="s">
        <v>843</v>
      </c>
      <c r="B4" s="1624"/>
      <c r="C4" s="162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T4" s="1624"/>
      <c r="U4" s="1624"/>
      <c r="V4" s="1624"/>
    </row>
    <row r="5" spans="1:22" x14ac:dyDescent="0.35">
      <c r="A5" s="1615" t="s">
        <v>561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</row>
    <row r="6" spans="1:22" x14ac:dyDescent="0.35">
      <c r="A6" s="700"/>
      <c r="B6" s="699"/>
      <c r="C6" s="699"/>
      <c r="D6" s="308"/>
      <c r="E6" s="262"/>
      <c r="F6" s="262"/>
      <c r="G6" s="262"/>
      <c r="H6" s="262"/>
      <c r="I6" s="262"/>
      <c r="J6" s="262"/>
      <c r="K6" s="262"/>
      <c r="L6" s="28" t="str">
        <f>'[3]1'!E6</f>
        <v>TAHUN</v>
      </c>
      <c r="M6" s="988" t="s">
        <v>1531</v>
      </c>
      <c r="N6" s="2"/>
      <c r="O6" s="262"/>
      <c r="P6" s="262"/>
      <c r="Q6" s="262"/>
      <c r="R6" s="262"/>
      <c r="S6" s="262"/>
      <c r="T6" s="262"/>
      <c r="U6" s="262"/>
      <c r="V6" s="262"/>
    </row>
    <row r="7" spans="1:22" ht="16" thickBot="1" x14ac:dyDescent="0.4">
      <c r="A7" s="691"/>
      <c r="B7" s="691"/>
      <c r="C7" s="691"/>
      <c r="D7" s="691"/>
      <c r="E7" s="691"/>
      <c r="F7" s="691"/>
      <c r="T7" s="691"/>
      <c r="U7" s="691"/>
      <c r="V7" s="691"/>
    </row>
    <row r="8" spans="1:22" ht="28.5" customHeight="1" x14ac:dyDescent="0.35">
      <c r="A8" s="1625" t="s">
        <v>5</v>
      </c>
      <c r="B8" s="1738" t="s">
        <v>6</v>
      </c>
      <c r="C8" s="1553"/>
      <c r="D8" s="1738" t="s">
        <v>61</v>
      </c>
      <c r="E8" s="1739" t="s">
        <v>1216</v>
      </c>
      <c r="F8" s="1740" t="s">
        <v>1217</v>
      </c>
      <c r="G8" s="1627" t="s">
        <v>1218</v>
      </c>
      <c r="H8" s="1742"/>
      <c r="I8" s="1739" t="s">
        <v>1219</v>
      </c>
      <c r="J8" s="1739"/>
      <c r="K8" s="1739"/>
      <c r="L8" s="1739"/>
      <c r="M8" s="1739"/>
      <c r="N8" s="1739"/>
      <c r="O8" s="1739"/>
      <c r="P8" s="1739"/>
      <c r="Q8" s="1739"/>
      <c r="R8" s="1739"/>
      <c r="S8" s="1739"/>
      <c r="T8" s="1744" t="s">
        <v>1220</v>
      </c>
      <c r="U8" s="1744" t="s">
        <v>1221</v>
      </c>
      <c r="V8" s="1744" t="s">
        <v>1222</v>
      </c>
    </row>
    <row r="9" spans="1:22" ht="28.9" customHeight="1" x14ac:dyDescent="0.35">
      <c r="A9" s="1719"/>
      <c r="B9" s="1626"/>
      <c r="C9" s="814" t="s">
        <v>1595</v>
      </c>
      <c r="D9" s="1626"/>
      <c r="E9" s="1721"/>
      <c r="F9" s="1741"/>
      <c r="G9" s="1628"/>
      <c r="H9" s="1743"/>
      <c r="I9" s="1745" t="s">
        <v>1223</v>
      </c>
      <c r="J9" s="1745" t="s">
        <v>1224</v>
      </c>
      <c r="K9" s="1745" t="s">
        <v>1181</v>
      </c>
      <c r="L9" s="1745" t="s">
        <v>1225</v>
      </c>
      <c r="M9" s="1745" t="s">
        <v>1058</v>
      </c>
      <c r="N9" s="1745" t="s">
        <v>1226</v>
      </c>
      <c r="O9" s="1745" t="s">
        <v>1227</v>
      </c>
      <c r="P9" s="1745" t="s">
        <v>1228</v>
      </c>
      <c r="Q9" s="1745" t="s">
        <v>1229</v>
      </c>
      <c r="R9" s="1745" t="s">
        <v>1187</v>
      </c>
      <c r="S9" s="1747" t="s">
        <v>1230</v>
      </c>
      <c r="T9" s="1745"/>
      <c r="U9" s="1745"/>
      <c r="V9" s="1745"/>
    </row>
    <row r="10" spans="1:22" ht="37.5" customHeight="1" x14ac:dyDescent="0.35">
      <c r="A10" s="1626"/>
      <c r="B10" s="1720"/>
      <c r="C10" s="692" t="s">
        <v>6</v>
      </c>
      <c r="D10" s="1720"/>
      <c r="E10" s="1722"/>
      <c r="F10" s="1721"/>
      <c r="G10" s="265" t="s">
        <v>8</v>
      </c>
      <c r="H10" s="265" t="s">
        <v>65</v>
      </c>
      <c r="I10" s="1746"/>
      <c r="J10" s="1746"/>
      <c r="K10" s="1746"/>
      <c r="L10" s="1746"/>
      <c r="M10" s="1746"/>
      <c r="N10" s="1746"/>
      <c r="O10" s="1746"/>
      <c r="P10" s="1746"/>
      <c r="Q10" s="1746"/>
      <c r="R10" s="1746"/>
      <c r="S10" s="1746"/>
      <c r="T10" s="1746"/>
      <c r="U10" s="1746"/>
      <c r="V10" s="1746"/>
    </row>
    <row r="11" spans="1:22" x14ac:dyDescent="0.35">
      <c r="A11" s="266">
        <v>1</v>
      </c>
      <c r="B11" s="693">
        <v>2</v>
      </c>
      <c r="C11" s="1573"/>
      <c r="D11" s="1207">
        <v>3</v>
      </c>
      <c r="E11" s="693">
        <v>4</v>
      </c>
      <c r="F11" s="266">
        <v>5</v>
      </c>
      <c r="G11" s="693">
        <v>6</v>
      </c>
      <c r="H11" s="266">
        <v>7</v>
      </c>
      <c r="I11" s="693">
        <v>8</v>
      </c>
      <c r="J11" s="693">
        <v>10</v>
      </c>
      <c r="K11" s="266">
        <v>11</v>
      </c>
      <c r="L11" s="693">
        <v>12</v>
      </c>
      <c r="M11" s="693">
        <v>13</v>
      </c>
      <c r="N11" s="266">
        <v>14</v>
      </c>
      <c r="O11" s="693">
        <v>15</v>
      </c>
      <c r="P11" s="266">
        <v>16</v>
      </c>
      <c r="Q11" s="693">
        <v>17</v>
      </c>
      <c r="R11" s="266">
        <v>18</v>
      </c>
      <c r="S11" s="693">
        <v>19</v>
      </c>
      <c r="T11" s="266">
        <v>20</v>
      </c>
      <c r="U11" s="693">
        <v>21</v>
      </c>
      <c r="V11" s="266">
        <v>22</v>
      </c>
    </row>
    <row r="12" spans="1:22" ht="17.149999999999999" customHeight="1" x14ac:dyDescent="0.35">
      <c r="A12" s="33">
        <v>1</v>
      </c>
      <c r="B12" s="1214" t="s">
        <v>769</v>
      </c>
      <c r="C12" s="1570" t="s">
        <v>1596</v>
      </c>
      <c r="D12" s="1161" t="s">
        <v>769</v>
      </c>
      <c r="E12" s="1209">
        <v>90</v>
      </c>
      <c r="F12" s="1222">
        <f>20%*E12</f>
        <v>18</v>
      </c>
      <c r="G12" s="1222">
        <v>15</v>
      </c>
      <c r="H12" s="1222">
        <f>G12/F12*100</f>
        <v>83.333333333333343</v>
      </c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</row>
    <row r="13" spans="1:22" ht="17.149999999999999" customHeight="1" x14ac:dyDescent="0.35">
      <c r="A13" s="16">
        <v>2</v>
      </c>
      <c r="B13" s="1214" t="s">
        <v>767</v>
      </c>
      <c r="C13" s="1571" t="s">
        <v>1597</v>
      </c>
      <c r="D13" s="1162" t="s">
        <v>767</v>
      </c>
      <c r="E13" s="1209">
        <v>32</v>
      </c>
      <c r="F13" s="1222">
        <f>20%*E13</f>
        <v>6.4</v>
      </c>
      <c r="G13" s="1222">
        <v>5</v>
      </c>
      <c r="H13" s="1222">
        <f t="shared" ref="H13:H36" si="0">G13/F13*100</f>
        <v>78.125</v>
      </c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</row>
    <row r="14" spans="1:22" ht="17.149999999999999" customHeight="1" x14ac:dyDescent="0.35">
      <c r="A14" s="16">
        <v>3</v>
      </c>
      <c r="B14" s="1214" t="s">
        <v>770</v>
      </c>
      <c r="C14" s="1571" t="s">
        <v>1599</v>
      </c>
      <c r="D14" s="1162" t="s">
        <v>770</v>
      </c>
      <c r="E14" s="1209">
        <v>76</v>
      </c>
      <c r="F14" s="1222">
        <f t="shared" ref="F14:F30" si="1">20%*E14</f>
        <v>15.200000000000001</v>
      </c>
      <c r="G14" s="1222">
        <v>13</v>
      </c>
      <c r="H14" s="1222">
        <f t="shared" si="0"/>
        <v>85.526315789473685</v>
      </c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</row>
    <row r="15" spans="1:22" ht="17.149999999999999" customHeight="1" x14ac:dyDescent="0.35">
      <c r="A15" s="16">
        <v>4</v>
      </c>
      <c r="B15" s="1214" t="s">
        <v>771</v>
      </c>
      <c r="C15" s="1571" t="s">
        <v>1601</v>
      </c>
      <c r="D15" s="1162" t="s">
        <v>771</v>
      </c>
      <c r="E15" s="1209">
        <v>46</v>
      </c>
      <c r="F15" s="1222">
        <f>20%*E15</f>
        <v>9.2000000000000011</v>
      </c>
      <c r="G15" s="1222">
        <v>7</v>
      </c>
      <c r="H15" s="1222">
        <f t="shared" si="0"/>
        <v>76.086956521739125</v>
      </c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</row>
    <row r="16" spans="1:22" ht="17.149999999999999" customHeight="1" x14ac:dyDescent="0.35">
      <c r="A16" s="16">
        <v>5</v>
      </c>
      <c r="B16" s="1214" t="s">
        <v>772</v>
      </c>
      <c r="C16" s="1571" t="s">
        <v>1598</v>
      </c>
      <c r="D16" s="1162" t="s">
        <v>772</v>
      </c>
      <c r="E16" s="1209">
        <v>87.999999999999986</v>
      </c>
      <c r="F16" s="1222">
        <f t="shared" si="1"/>
        <v>17.599999999999998</v>
      </c>
      <c r="G16" s="1222">
        <v>15</v>
      </c>
      <c r="H16" s="1222">
        <f t="shared" si="0"/>
        <v>85.227272727272734</v>
      </c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</row>
    <row r="17" spans="1:22" ht="17.149999999999999" customHeight="1" x14ac:dyDescent="0.35">
      <c r="A17" s="16">
        <v>6</v>
      </c>
      <c r="B17" s="1214" t="s">
        <v>773</v>
      </c>
      <c r="C17" s="1571" t="s">
        <v>1600</v>
      </c>
      <c r="D17" s="1162" t="s">
        <v>773</v>
      </c>
      <c r="E17" s="1209">
        <v>43</v>
      </c>
      <c r="F17" s="1222">
        <f t="shared" si="1"/>
        <v>8.6</v>
      </c>
      <c r="G17" s="1222">
        <v>7</v>
      </c>
      <c r="H17" s="1222">
        <f t="shared" si="0"/>
        <v>81.395348837209298</v>
      </c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</row>
    <row r="18" spans="1:22" ht="17.149999999999999" customHeight="1" x14ac:dyDescent="0.35">
      <c r="A18" s="16">
        <v>7</v>
      </c>
      <c r="B18" s="1214" t="s">
        <v>777</v>
      </c>
      <c r="C18" s="1571" t="s">
        <v>1602</v>
      </c>
      <c r="D18" s="1162" t="s">
        <v>777</v>
      </c>
      <c r="E18" s="1209">
        <v>211.99999999999997</v>
      </c>
      <c r="F18" s="1222">
        <f t="shared" si="1"/>
        <v>42.4</v>
      </c>
      <c r="G18" s="1222">
        <v>38</v>
      </c>
      <c r="H18" s="1222">
        <f t="shared" si="0"/>
        <v>89.622641509433961</v>
      </c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</row>
    <row r="19" spans="1:22" ht="17.149999999999999" customHeight="1" x14ac:dyDescent="0.35">
      <c r="A19" s="16">
        <v>8</v>
      </c>
      <c r="B19" s="1214" t="s">
        <v>774</v>
      </c>
      <c r="C19" s="1571" t="s">
        <v>1603</v>
      </c>
      <c r="D19" s="1162" t="s">
        <v>775</v>
      </c>
      <c r="E19" s="1209">
        <v>45</v>
      </c>
      <c r="F19" s="1222">
        <f t="shared" si="1"/>
        <v>9</v>
      </c>
      <c r="G19" s="1222">
        <v>7</v>
      </c>
      <c r="H19" s="1222">
        <f t="shared" si="0"/>
        <v>77.777777777777786</v>
      </c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</row>
    <row r="20" spans="1:22" ht="17.149999999999999" customHeight="1" x14ac:dyDescent="0.35">
      <c r="A20" s="16">
        <v>9</v>
      </c>
      <c r="B20" s="1214" t="s">
        <v>782</v>
      </c>
      <c r="C20" s="1571" t="s">
        <v>1609</v>
      </c>
      <c r="D20" s="1162" t="s">
        <v>782</v>
      </c>
      <c r="E20" s="1209">
        <v>30</v>
      </c>
      <c r="F20" s="1222">
        <f t="shared" si="1"/>
        <v>6</v>
      </c>
      <c r="G20" s="1222">
        <v>5</v>
      </c>
      <c r="H20" s="1222">
        <f t="shared" si="0"/>
        <v>83.333333333333343</v>
      </c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</row>
    <row r="21" spans="1:22" ht="17.149999999999999" customHeight="1" x14ac:dyDescent="0.35">
      <c r="A21" s="16">
        <v>10</v>
      </c>
      <c r="B21" s="1214" t="s">
        <v>781</v>
      </c>
      <c r="C21" s="1571" t="s">
        <v>1607</v>
      </c>
      <c r="D21" s="1162" t="s">
        <v>781</v>
      </c>
      <c r="E21" s="1209">
        <v>90</v>
      </c>
      <c r="F21" s="1222">
        <f t="shared" si="1"/>
        <v>18</v>
      </c>
      <c r="G21" s="1222">
        <v>15</v>
      </c>
      <c r="H21" s="1222">
        <f t="shared" si="0"/>
        <v>83.333333333333343</v>
      </c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</row>
    <row r="22" spans="1:22" ht="17.149999999999999" customHeight="1" x14ac:dyDescent="0.35">
      <c r="A22" s="16">
        <v>11</v>
      </c>
      <c r="B22" s="1214" t="s">
        <v>784</v>
      </c>
      <c r="C22" s="1571" t="s">
        <v>1608</v>
      </c>
      <c r="D22" s="1162" t="s">
        <v>784</v>
      </c>
      <c r="E22" s="1209">
        <v>94</v>
      </c>
      <c r="F22" s="1222">
        <f t="shared" si="1"/>
        <v>18.8</v>
      </c>
      <c r="G22" s="1222">
        <v>16</v>
      </c>
      <c r="H22" s="1222">
        <f t="shared" si="0"/>
        <v>85.106382978723403</v>
      </c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</row>
    <row r="23" spans="1:22" ht="17.149999999999999" customHeight="1" x14ac:dyDescent="0.35">
      <c r="A23" s="16">
        <v>12</v>
      </c>
      <c r="B23" s="1214" t="s">
        <v>785</v>
      </c>
      <c r="C23" s="1571" t="s">
        <v>1612</v>
      </c>
      <c r="D23" s="1162" t="s">
        <v>785</v>
      </c>
      <c r="E23" s="1209">
        <v>85</v>
      </c>
      <c r="F23" s="1222">
        <f t="shared" si="1"/>
        <v>17</v>
      </c>
      <c r="G23" s="1222">
        <v>14</v>
      </c>
      <c r="H23" s="1222">
        <f t="shared" si="0"/>
        <v>82.35294117647058</v>
      </c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</row>
    <row r="24" spans="1:22" ht="17.149999999999999" customHeight="1" x14ac:dyDescent="0.35">
      <c r="A24" s="16">
        <v>13</v>
      </c>
      <c r="B24" s="1214" t="s">
        <v>791</v>
      </c>
      <c r="C24" s="1571" t="s">
        <v>1613</v>
      </c>
      <c r="D24" s="1162" t="s">
        <v>792</v>
      </c>
      <c r="E24" s="1209">
        <v>8</v>
      </c>
      <c r="F24" s="1222">
        <f t="shared" si="1"/>
        <v>1.6</v>
      </c>
      <c r="G24" s="1222">
        <v>1</v>
      </c>
      <c r="H24" s="1222">
        <f t="shared" si="0"/>
        <v>62.5</v>
      </c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</row>
    <row r="25" spans="1:22" ht="17.149999999999999" customHeight="1" x14ac:dyDescent="0.35">
      <c r="A25" s="16">
        <v>14</v>
      </c>
      <c r="B25" s="1214" t="s">
        <v>795</v>
      </c>
      <c r="C25" s="1571" t="s">
        <v>1614</v>
      </c>
      <c r="D25" s="1162" t="s">
        <v>795</v>
      </c>
      <c r="E25" s="1209">
        <v>5.9999999999999991</v>
      </c>
      <c r="F25" s="1222">
        <f t="shared" si="1"/>
        <v>1.2</v>
      </c>
      <c r="G25" s="1222">
        <v>0</v>
      </c>
      <c r="H25" s="1222">
        <f t="shared" si="0"/>
        <v>0</v>
      </c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</row>
    <row r="26" spans="1:22" ht="17.149999999999999" customHeight="1" x14ac:dyDescent="0.35">
      <c r="A26" s="16">
        <v>15</v>
      </c>
      <c r="B26" s="1214" t="s">
        <v>786</v>
      </c>
      <c r="C26" s="1571" t="s">
        <v>1610</v>
      </c>
      <c r="D26" s="1162" t="s">
        <v>786</v>
      </c>
      <c r="E26" s="1209">
        <v>55.000000000000007</v>
      </c>
      <c r="F26" s="1222">
        <f t="shared" si="1"/>
        <v>11.000000000000002</v>
      </c>
      <c r="G26" s="1222">
        <v>9</v>
      </c>
      <c r="H26" s="1222">
        <f t="shared" si="0"/>
        <v>81.818181818181799</v>
      </c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</row>
    <row r="27" spans="1:22" ht="17.149999999999999" customHeight="1" x14ac:dyDescent="0.35">
      <c r="A27" s="16">
        <v>16</v>
      </c>
      <c r="B27" s="1214" t="s">
        <v>787</v>
      </c>
      <c r="C27" s="1571" t="s">
        <v>1611</v>
      </c>
      <c r="D27" s="1162" t="s">
        <v>788</v>
      </c>
      <c r="E27" s="1209">
        <v>60</v>
      </c>
      <c r="F27" s="1222">
        <f t="shared" si="1"/>
        <v>12</v>
      </c>
      <c r="G27" s="1222">
        <v>10</v>
      </c>
      <c r="H27" s="1222">
        <f t="shared" si="0"/>
        <v>83.333333333333343</v>
      </c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</row>
    <row r="28" spans="1:22" ht="17.149999999999999" customHeight="1" x14ac:dyDescent="0.35">
      <c r="A28" s="16">
        <v>17</v>
      </c>
      <c r="B28" s="1214" t="s">
        <v>1590</v>
      </c>
      <c r="C28" s="1571" t="s">
        <v>1605</v>
      </c>
      <c r="D28" s="1162" t="s">
        <v>790</v>
      </c>
      <c r="E28" s="1209">
        <v>65</v>
      </c>
      <c r="F28" s="1222">
        <f t="shared" si="1"/>
        <v>13</v>
      </c>
      <c r="G28" s="1222">
        <v>11</v>
      </c>
      <c r="H28" s="1222">
        <f t="shared" si="0"/>
        <v>84.615384615384613</v>
      </c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</row>
    <row r="29" spans="1:22" ht="17.149999999999999" customHeight="1" x14ac:dyDescent="0.35">
      <c r="A29" s="16">
        <v>18</v>
      </c>
      <c r="B29" s="1214" t="s">
        <v>780</v>
      </c>
      <c r="C29" s="1571" t="s">
        <v>1604</v>
      </c>
      <c r="D29" s="1162" t="s">
        <v>780</v>
      </c>
      <c r="E29" s="1209">
        <v>90</v>
      </c>
      <c r="F29" s="1222">
        <f t="shared" si="1"/>
        <v>18</v>
      </c>
      <c r="G29" s="1222">
        <v>16</v>
      </c>
      <c r="H29" s="1222">
        <f t="shared" si="0"/>
        <v>88.888888888888886</v>
      </c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</row>
    <row r="30" spans="1:22" ht="17.149999999999999" customHeight="1" x14ac:dyDescent="0.35">
      <c r="A30" s="16">
        <v>19</v>
      </c>
      <c r="B30" s="1214" t="s">
        <v>778</v>
      </c>
      <c r="C30" s="1571" t="s">
        <v>1606</v>
      </c>
      <c r="D30" s="1162" t="s">
        <v>779</v>
      </c>
      <c r="E30" s="1209">
        <v>60</v>
      </c>
      <c r="F30" s="1222">
        <f t="shared" si="1"/>
        <v>12</v>
      </c>
      <c r="G30" s="1222">
        <v>9</v>
      </c>
      <c r="H30" s="1222">
        <f t="shared" si="0"/>
        <v>75</v>
      </c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</row>
    <row r="31" spans="1:22" ht="17.149999999999999" customHeight="1" x14ac:dyDescent="0.35">
      <c r="A31" s="16">
        <v>20</v>
      </c>
      <c r="B31" s="1214" t="s">
        <v>791</v>
      </c>
      <c r="C31" s="1571" t="s">
        <v>1613</v>
      </c>
      <c r="D31" s="1162" t="s">
        <v>794</v>
      </c>
      <c r="E31" s="1209">
        <v>17</v>
      </c>
      <c r="F31" s="1222">
        <f>20%*E31</f>
        <v>3.4000000000000004</v>
      </c>
      <c r="G31" s="1222">
        <v>1</v>
      </c>
      <c r="H31" s="1222">
        <f t="shared" si="0"/>
        <v>29.411764705882348</v>
      </c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</row>
    <row r="32" spans="1:22" ht="17.149999999999999" customHeight="1" x14ac:dyDescent="0.35">
      <c r="A32" s="719">
        <v>21</v>
      </c>
      <c r="B32" s="1215" t="s">
        <v>791</v>
      </c>
      <c r="C32" s="1571" t="s">
        <v>1613</v>
      </c>
      <c r="D32" s="1162" t="s">
        <v>793</v>
      </c>
      <c r="E32" s="1209">
        <v>8</v>
      </c>
      <c r="F32" s="1222">
        <f>20%*E32</f>
        <v>1.6</v>
      </c>
      <c r="G32" s="1222">
        <v>1</v>
      </c>
      <c r="H32" s="1222">
        <f t="shared" si="0"/>
        <v>62.5</v>
      </c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</row>
    <row r="33" spans="1:22" ht="17.149999999999999" customHeight="1" x14ac:dyDescent="0.35">
      <c r="A33" s="269"/>
      <c r="B33" s="695"/>
      <c r="C33" s="695"/>
      <c r="D33" s="269"/>
      <c r="E33" s="710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</row>
    <row r="34" spans="1:22" ht="17.149999999999999" customHeight="1" x14ac:dyDescent="0.35">
      <c r="A34" s="269"/>
      <c r="B34" s="695"/>
      <c r="C34" s="695"/>
      <c r="D34" s="269"/>
      <c r="E34" s="710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</row>
    <row r="35" spans="1:22" ht="17.149999999999999" customHeight="1" x14ac:dyDescent="0.35">
      <c r="A35" s="269"/>
      <c r="B35" s="695"/>
      <c r="C35" s="695"/>
      <c r="D35" s="273"/>
      <c r="E35" s="710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</row>
    <row r="36" spans="1:22" ht="17.149999999999999" customHeight="1" thickBot="1" x14ac:dyDescent="0.4">
      <c r="A36" s="703" t="s">
        <v>713</v>
      </c>
      <c r="B36" s="696"/>
      <c r="C36" s="697"/>
      <c r="D36" s="1223"/>
      <c r="E36" s="704">
        <f>SUM(E12:E35)</f>
        <v>1300</v>
      </c>
      <c r="F36" s="705">
        <f>20%*E36</f>
        <v>260</v>
      </c>
      <c r="G36" s="705">
        <f>SUM(G12:G35)</f>
        <v>215</v>
      </c>
      <c r="H36" s="706">
        <f t="shared" si="0"/>
        <v>82.692307692307693</v>
      </c>
      <c r="I36" s="705">
        <f>SUM(I12:I35)</f>
        <v>0</v>
      </c>
      <c r="J36" s="705">
        <f t="shared" ref="J36:V36" si="2">SUM(J12:J35)</f>
        <v>0</v>
      </c>
      <c r="K36" s="705">
        <f t="shared" si="2"/>
        <v>0</v>
      </c>
      <c r="L36" s="705">
        <f t="shared" si="2"/>
        <v>0</v>
      </c>
      <c r="M36" s="705">
        <f t="shared" si="2"/>
        <v>0</v>
      </c>
      <c r="N36" s="705">
        <f t="shared" si="2"/>
        <v>0</v>
      </c>
      <c r="O36" s="705">
        <f t="shared" si="2"/>
        <v>0</v>
      </c>
      <c r="P36" s="705">
        <f t="shared" si="2"/>
        <v>0</v>
      </c>
      <c r="Q36" s="705">
        <f t="shared" si="2"/>
        <v>0</v>
      </c>
      <c r="R36" s="705">
        <f t="shared" si="2"/>
        <v>0</v>
      </c>
      <c r="S36" s="705">
        <f t="shared" si="2"/>
        <v>0</v>
      </c>
      <c r="T36" s="705">
        <f t="shared" si="2"/>
        <v>0</v>
      </c>
      <c r="U36" s="705">
        <f t="shared" si="2"/>
        <v>0</v>
      </c>
      <c r="V36" s="705">
        <f t="shared" si="2"/>
        <v>0</v>
      </c>
    </row>
    <row r="38" spans="1:22" x14ac:dyDescent="0.35">
      <c r="A38" s="277" t="s">
        <v>1529</v>
      </c>
    </row>
  </sheetData>
  <sheetProtection algorithmName="SHA-512" hashValue="VvGBxCDgCVgHfurVn8CSlDXmnNkTVhRsl67ihqpJK9rNigNAzExnyytEw0aPOyr9xpqjSgUqDdguh1unKRUafg==" saltValue="CxalLWjsgwbpBCaycli24w==" spinCount="100000" sheet="1" objects="1" scenarios="1" sort="0" autoFilter="0" pivotTables="0"/>
  <mergeCells count="24">
    <mergeCell ref="L9:L10"/>
    <mergeCell ref="M9:M10"/>
    <mergeCell ref="Q9:Q10"/>
    <mergeCell ref="R9:R10"/>
    <mergeCell ref="S9:S10"/>
    <mergeCell ref="N9:N10"/>
    <mergeCell ref="O9:O10"/>
    <mergeCell ref="P9:P10"/>
    <mergeCell ref="A3:V3"/>
    <mergeCell ref="A4:V4"/>
    <mergeCell ref="A8:A10"/>
    <mergeCell ref="B8:B10"/>
    <mergeCell ref="D8:D10"/>
    <mergeCell ref="E8:E10"/>
    <mergeCell ref="F8:F10"/>
    <mergeCell ref="G8:H9"/>
    <mergeCell ref="I8:S8"/>
    <mergeCell ref="T8:T10"/>
    <mergeCell ref="I9:I10"/>
    <mergeCell ref="J9:J10"/>
    <mergeCell ref="K9:K10"/>
    <mergeCell ref="A5:V5"/>
    <mergeCell ref="U8:U10"/>
    <mergeCell ref="V8:V10"/>
  </mergeCells>
  <pageMargins left="0.7" right="0.7" top="0.75" bottom="0.75" header="0.3" footer="0.3"/>
  <pageSetup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38"/>
  <sheetViews>
    <sheetView topLeftCell="A8" zoomScale="70" zoomScaleNormal="70" workbookViewId="0">
      <selection activeCell="I17" sqref="I17"/>
    </sheetView>
  </sheetViews>
  <sheetFormatPr defaultColWidth="9.26953125" defaultRowHeight="15.5" x14ac:dyDescent="0.35"/>
  <cols>
    <col min="1" max="1" width="5.54296875" style="264" customWidth="1"/>
    <col min="2" max="2" width="23.1796875" style="264" bestFit="1" customWidth="1"/>
    <col min="3" max="3" width="23.1796875" style="264" customWidth="1"/>
    <col min="4" max="4" width="19.54296875" style="264" customWidth="1"/>
    <col min="5" max="10" width="8.54296875" style="264" customWidth="1"/>
    <col min="11" max="11" width="12.7265625" style="264" customWidth="1"/>
    <col min="12" max="12" width="8.54296875" style="264" customWidth="1"/>
    <col min="13" max="13" width="12.81640625" style="264" customWidth="1"/>
    <col min="14" max="14" width="8.54296875" style="264" customWidth="1"/>
    <col min="15" max="15" width="12" style="264" customWidth="1"/>
    <col min="16" max="16" width="8.54296875" style="264" customWidth="1"/>
    <col min="17" max="17" width="11.54296875" style="264" customWidth="1"/>
    <col min="18" max="18" width="8.54296875" style="264" customWidth="1"/>
    <col min="19" max="19" width="11.7265625" style="264" customWidth="1"/>
    <col min="20" max="20" width="8.54296875" style="264" customWidth="1"/>
    <col min="21" max="21" width="12.26953125" style="264" customWidth="1"/>
    <col min="22" max="22" width="8.54296875" style="264" customWidth="1"/>
    <col min="23" max="23" width="10.7265625" style="264" customWidth="1"/>
    <col min="24" max="24" width="8.54296875" style="264" customWidth="1"/>
    <col min="25" max="25" width="12" style="264" customWidth="1"/>
    <col min="26" max="26" width="8.54296875" style="264" customWidth="1"/>
    <col min="27" max="263" width="9.26953125" style="264"/>
    <col min="264" max="264" width="5.54296875" style="264" customWidth="1"/>
    <col min="265" max="266" width="19.54296875" style="264" customWidth="1"/>
    <col min="267" max="267" width="12.54296875" style="264" customWidth="1"/>
    <col min="268" max="268" width="13.453125" style="264" customWidth="1"/>
    <col min="269" max="269" width="9.453125" style="264" customWidth="1"/>
    <col min="270" max="270" width="9.54296875" style="264" customWidth="1"/>
    <col min="271" max="282" width="8.54296875" style="264" customWidth="1"/>
    <col min="283" max="519" width="9.26953125" style="264"/>
    <col min="520" max="520" width="5.54296875" style="264" customWidth="1"/>
    <col min="521" max="522" width="19.54296875" style="264" customWidth="1"/>
    <col min="523" max="523" width="12.54296875" style="264" customWidth="1"/>
    <col min="524" max="524" width="13.453125" style="264" customWidth="1"/>
    <col min="525" max="525" width="9.453125" style="264" customWidth="1"/>
    <col min="526" max="526" width="9.54296875" style="264" customWidth="1"/>
    <col min="527" max="538" width="8.54296875" style="264" customWidth="1"/>
    <col min="539" max="775" width="9.26953125" style="264"/>
    <col min="776" max="776" width="5.54296875" style="264" customWidth="1"/>
    <col min="777" max="778" width="19.54296875" style="264" customWidth="1"/>
    <col min="779" max="779" width="12.54296875" style="264" customWidth="1"/>
    <col min="780" max="780" width="13.453125" style="264" customWidth="1"/>
    <col min="781" max="781" width="9.453125" style="264" customWidth="1"/>
    <col min="782" max="782" width="9.54296875" style="264" customWidth="1"/>
    <col min="783" max="794" width="8.54296875" style="264" customWidth="1"/>
    <col min="795" max="1031" width="9.26953125" style="264"/>
    <col min="1032" max="1032" width="5.54296875" style="264" customWidth="1"/>
    <col min="1033" max="1034" width="19.54296875" style="264" customWidth="1"/>
    <col min="1035" max="1035" width="12.54296875" style="264" customWidth="1"/>
    <col min="1036" max="1036" width="13.453125" style="264" customWidth="1"/>
    <col min="1037" max="1037" width="9.453125" style="264" customWidth="1"/>
    <col min="1038" max="1038" width="9.54296875" style="264" customWidth="1"/>
    <col min="1039" max="1050" width="8.54296875" style="264" customWidth="1"/>
    <col min="1051" max="1287" width="9.26953125" style="264"/>
    <col min="1288" max="1288" width="5.54296875" style="264" customWidth="1"/>
    <col min="1289" max="1290" width="19.54296875" style="264" customWidth="1"/>
    <col min="1291" max="1291" width="12.54296875" style="264" customWidth="1"/>
    <col min="1292" max="1292" width="13.453125" style="264" customWidth="1"/>
    <col min="1293" max="1293" width="9.453125" style="264" customWidth="1"/>
    <col min="1294" max="1294" width="9.54296875" style="264" customWidth="1"/>
    <col min="1295" max="1306" width="8.54296875" style="264" customWidth="1"/>
    <col min="1307" max="1543" width="9.26953125" style="264"/>
    <col min="1544" max="1544" width="5.54296875" style="264" customWidth="1"/>
    <col min="1545" max="1546" width="19.54296875" style="264" customWidth="1"/>
    <col min="1547" max="1547" width="12.54296875" style="264" customWidth="1"/>
    <col min="1548" max="1548" width="13.453125" style="264" customWidth="1"/>
    <col min="1549" max="1549" width="9.453125" style="264" customWidth="1"/>
    <col min="1550" max="1550" width="9.54296875" style="264" customWidth="1"/>
    <col min="1551" max="1562" width="8.54296875" style="264" customWidth="1"/>
    <col min="1563" max="1799" width="9.26953125" style="264"/>
    <col min="1800" max="1800" width="5.54296875" style="264" customWidth="1"/>
    <col min="1801" max="1802" width="19.54296875" style="264" customWidth="1"/>
    <col min="1803" max="1803" width="12.54296875" style="264" customWidth="1"/>
    <col min="1804" max="1804" width="13.453125" style="264" customWidth="1"/>
    <col min="1805" max="1805" width="9.453125" style="264" customWidth="1"/>
    <col min="1806" max="1806" width="9.54296875" style="264" customWidth="1"/>
    <col min="1807" max="1818" width="8.54296875" style="264" customWidth="1"/>
    <col min="1819" max="2055" width="9.26953125" style="264"/>
    <col min="2056" max="2056" width="5.54296875" style="264" customWidth="1"/>
    <col min="2057" max="2058" width="19.54296875" style="264" customWidth="1"/>
    <col min="2059" max="2059" width="12.54296875" style="264" customWidth="1"/>
    <col min="2060" max="2060" width="13.453125" style="264" customWidth="1"/>
    <col min="2061" max="2061" width="9.453125" style="264" customWidth="1"/>
    <col min="2062" max="2062" width="9.54296875" style="264" customWidth="1"/>
    <col min="2063" max="2074" width="8.54296875" style="264" customWidth="1"/>
    <col min="2075" max="2311" width="9.26953125" style="264"/>
    <col min="2312" max="2312" width="5.54296875" style="264" customWidth="1"/>
    <col min="2313" max="2314" width="19.54296875" style="264" customWidth="1"/>
    <col min="2315" max="2315" width="12.54296875" style="264" customWidth="1"/>
    <col min="2316" max="2316" width="13.453125" style="264" customWidth="1"/>
    <col min="2317" max="2317" width="9.453125" style="264" customWidth="1"/>
    <col min="2318" max="2318" width="9.54296875" style="264" customWidth="1"/>
    <col min="2319" max="2330" width="8.54296875" style="264" customWidth="1"/>
    <col min="2331" max="2567" width="9.26953125" style="264"/>
    <col min="2568" max="2568" width="5.54296875" style="264" customWidth="1"/>
    <col min="2569" max="2570" width="19.54296875" style="264" customWidth="1"/>
    <col min="2571" max="2571" width="12.54296875" style="264" customWidth="1"/>
    <col min="2572" max="2572" width="13.453125" style="264" customWidth="1"/>
    <col min="2573" max="2573" width="9.453125" style="264" customWidth="1"/>
    <col min="2574" max="2574" width="9.54296875" style="264" customWidth="1"/>
    <col min="2575" max="2586" width="8.54296875" style="264" customWidth="1"/>
    <col min="2587" max="2823" width="9.26953125" style="264"/>
    <col min="2824" max="2824" width="5.54296875" style="264" customWidth="1"/>
    <col min="2825" max="2826" width="19.54296875" style="264" customWidth="1"/>
    <col min="2827" max="2827" width="12.54296875" style="264" customWidth="1"/>
    <col min="2828" max="2828" width="13.453125" style="264" customWidth="1"/>
    <col min="2829" max="2829" width="9.453125" style="264" customWidth="1"/>
    <col min="2830" max="2830" width="9.54296875" style="264" customWidth="1"/>
    <col min="2831" max="2842" width="8.54296875" style="264" customWidth="1"/>
    <col min="2843" max="3079" width="9.26953125" style="264"/>
    <col min="3080" max="3080" width="5.54296875" style="264" customWidth="1"/>
    <col min="3081" max="3082" width="19.54296875" style="264" customWidth="1"/>
    <col min="3083" max="3083" width="12.54296875" style="264" customWidth="1"/>
    <col min="3084" max="3084" width="13.453125" style="264" customWidth="1"/>
    <col min="3085" max="3085" width="9.453125" style="264" customWidth="1"/>
    <col min="3086" max="3086" width="9.54296875" style="264" customWidth="1"/>
    <col min="3087" max="3098" width="8.54296875" style="264" customWidth="1"/>
    <col min="3099" max="3335" width="9.26953125" style="264"/>
    <col min="3336" max="3336" width="5.54296875" style="264" customWidth="1"/>
    <col min="3337" max="3338" width="19.54296875" style="264" customWidth="1"/>
    <col min="3339" max="3339" width="12.54296875" style="264" customWidth="1"/>
    <col min="3340" max="3340" width="13.453125" style="264" customWidth="1"/>
    <col min="3341" max="3341" width="9.453125" style="264" customWidth="1"/>
    <col min="3342" max="3342" width="9.54296875" style="264" customWidth="1"/>
    <col min="3343" max="3354" width="8.54296875" style="264" customWidth="1"/>
    <col min="3355" max="3591" width="9.26953125" style="264"/>
    <col min="3592" max="3592" width="5.54296875" style="264" customWidth="1"/>
    <col min="3593" max="3594" width="19.54296875" style="264" customWidth="1"/>
    <col min="3595" max="3595" width="12.54296875" style="264" customWidth="1"/>
    <col min="3596" max="3596" width="13.453125" style="264" customWidth="1"/>
    <col min="3597" max="3597" width="9.453125" style="264" customWidth="1"/>
    <col min="3598" max="3598" width="9.54296875" style="264" customWidth="1"/>
    <col min="3599" max="3610" width="8.54296875" style="264" customWidth="1"/>
    <col min="3611" max="3847" width="9.26953125" style="264"/>
    <col min="3848" max="3848" width="5.54296875" style="264" customWidth="1"/>
    <col min="3849" max="3850" width="19.54296875" style="264" customWidth="1"/>
    <col min="3851" max="3851" width="12.54296875" style="264" customWidth="1"/>
    <col min="3852" max="3852" width="13.453125" style="264" customWidth="1"/>
    <col min="3853" max="3853" width="9.453125" style="264" customWidth="1"/>
    <col min="3854" max="3854" width="9.54296875" style="264" customWidth="1"/>
    <col min="3855" max="3866" width="8.54296875" style="264" customWidth="1"/>
    <col min="3867" max="4103" width="9.26953125" style="264"/>
    <col min="4104" max="4104" width="5.54296875" style="264" customWidth="1"/>
    <col min="4105" max="4106" width="19.54296875" style="264" customWidth="1"/>
    <col min="4107" max="4107" width="12.54296875" style="264" customWidth="1"/>
    <col min="4108" max="4108" width="13.453125" style="264" customWidth="1"/>
    <col min="4109" max="4109" width="9.453125" style="264" customWidth="1"/>
    <col min="4110" max="4110" width="9.54296875" style="264" customWidth="1"/>
    <col min="4111" max="4122" width="8.54296875" style="264" customWidth="1"/>
    <col min="4123" max="4359" width="9.26953125" style="264"/>
    <col min="4360" max="4360" width="5.54296875" style="264" customWidth="1"/>
    <col min="4361" max="4362" width="19.54296875" style="264" customWidth="1"/>
    <col min="4363" max="4363" width="12.54296875" style="264" customWidth="1"/>
    <col min="4364" max="4364" width="13.453125" style="264" customWidth="1"/>
    <col min="4365" max="4365" width="9.453125" style="264" customWidth="1"/>
    <col min="4366" max="4366" width="9.54296875" style="264" customWidth="1"/>
    <col min="4367" max="4378" width="8.54296875" style="264" customWidth="1"/>
    <col min="4379" max="4615" width="9.26953125" style="264"/>
    <col min="4616" max="4616" width="5.54296875" style="264" customWidth="1"/>
    <col min="4617" max="4618" width="19.54296875" style="264" customWidth="1"/>
    <col min="4619" max="4619" width="12.54296875" style="264" customWidth="1"/>
    <col min="4620" max="4620" width="13.453125" style="264" customWidth="1"/>
    <col min="4621" max="4621" width="9.453125" style="264" customWidth="1"/>
    <col min="4622" max="4622" width="9.54296875" style="264" customWidth="1"/>
    <col min="4623" max="4634" width="8.54296875" style="264" customWidth="1"/>
    <col min="4635" max="4871" width="9.26953125" style="264"/>
    <col min="4872" max="4872" width="5.54296875" style="264" customWidth="1"/>
    <col min="4873" max="4874" width="19.54296875" style="264" customWidth="1"/>
    <col min="4875" max="4875" width="12.54296875" style="264" customWidth="1"/>
    <col min="4876" max="4876" width="13.453125" style="264" customWidth="1"/>
    <col min="4877" max="4877" width="9.453125" style="264" customWidth="1"/>
    <col min="4878" max="4878" width="9.54296875" style="264" customWidth="1"/>
    <col min="4879" max="4890" width="8.54296875" style="264" customWidth="1"/>
    <col min="4891" max="5127" width="9.26953125" style="264"/>
    <col min="5128" max="5128" width="5.54296875" style="264" customWidth="1"/>
    <col min="5129" max="5130" width="19.54296875" style="264" customWidth="1"/>
    <col min="5131" max="5131" width="12.54296875" style="264" customWidth="1"/>
    <col min="5132" max="5132" width="13.453125" style="264" customWidth="1"/>
    <col min="5133" max="5133" width="9.453125" style="264" customWidth="1"/>
    <col min="5134" max="5134" width="9.54296875" style="264" customWidth="1"/>
    <col min="5135" max="5146" width="8.54296875" style="264" customWidth="1"/>
    <col min="5147" max="5383" width="9.26953125" style="264"/>
    <col min="5384" max="5384" width="5.54296875" style="264" customWidth="1"/>
    <col min="5385" max="5386" width="19.54296875" style="264" customWidth="1"/>
    <col min="5387" max="5387" width="12.54296875" style="264" customWidth="1"/>
    <col min="5388" max="5388" width="13.453125" style="264" customWidth="1"/>
    <col min="5389" max="5389" width="9.453125" style="264" customWidth="1"/>
    <col min="5390" max="5390" width="9.54296875" style="264" customWidth="1"/>
    <col min="5391" max="5402" width="8.54296875" style="264" customWidth="1"/>
    <col min="5403" max="5639" width="9.26953125" style="264"/>
    <col min="5640" max="5640" width="5.54296875" style="264" customWidth="1"/>
    <col min="5641" max="5642" width="19.54296875" style="264" customWidth="1"/>
    <col min="5643" max="5643" width="12.54296875" style="264" customWidth="1"/>
    <col min="5644" max="5644" width="13.453125" style="264" customWidth="1"/>
    <col min="5645" max="5645" width="9.453125" style="264" customWidth="1"/>
    <col min="5646" max="5646" width="9.54296875" style="264" customWidth="1"/>
    <col min="5647" max="5658" width="8.54296875" style="264" customWidth="1"/>
    <col min="5659" max="5895" width="9.26953125" style="264"/>
    <col min="5896" max="5896" width="5.54296875" style="264" customWidth="1"/>
    <col min="5897" max="5898" width="19.54296875" style="264" customWidth="1"/>
    <col min="5899" max="5899" width="12.54296875" style="264" customWidth="1"/>
    <col min="5900" max="5900" width="13.453125" style="264" customWidth="1"/>
    <col min="5901" max="5901" width="9.453125" style="264" customWidth="1"/>
    <col min="5902" max="5902" width="9.54296875" style="264" customWidth="1"/>
    <col min="5903" max="5914" width="8.54296875" style="264" customWidth="1"/>
    <col min="5915" max="6151" width="9.26953125" style="264"/>
    <col min="6152" max="6152" width="5.54296875" style="264" customWidth="1"/>
    <col min="6153" max="6154" width="19.54296875" style="264" customWidth="1"/>
    <col min="6155" max="6155" width="12.54296875" style="264" customWidth="1"/>
    <col min="6156" max="6156" width="13.453125" style="264" customWidth="1"/>
    <col min="6157" max="6157" width="9.453125" style="264" customWidth="1"/>
    <col min="6158" max="6158" width="9.54296875" style="264" customWidth="1"/>
    <col min="6159" max="6170" width="8.54296875" style="264" customWidth="1"/>
    <col min="6171" max="6407" width="9.26953125" style="264"/>
    <col min="6408" max="6408" width="5.54296875" style="264" customWidth="1"/>
    <col min="6409" max="6410" width="19.54296875" style="264" customWidth="1"/>
    <col min="6411" max="6411" width="12.54296875" style="264" customWidth="1"/>
    <col min="6412" max="6412" width="13.453125" style="264" customWidth="1"/>
    <col min="6413" max="6413" width="9.453125" style="264" customWidth="1"/>
    <col min="6414" max="6414" width="9.54296875" style="264" customWidth="1"/>
    <col min="6415" max="6426" width="8.54296875" style="264" customWidth="1"/>
    <col min="6427" max="6663" width="9.26953125" style="264"/>
    <col min="6664" max="6664" width="5.54296875" style="264" customWidth="1"/>
    <col min="6665" max="6666" width="19.54296875" style="264" customWidth="1"/>
    <col min="6667" max="6667" width="12.54296875" style="264" customWidth="1"/>
    <col min="6668" max="6668" width="13.453125" style="264" customWidth="1"/>
    <col min="6669" max="6669" width="9.453125" style="264" customWidth="1"/>
    <col min="6670" max="6670" width="9.54296875" style="264" customWidth="1"/>
    <col min="6671" max="6682" width="8.54296875" style="264" customWidth="1"/>
    <col min="6683" max="6919" width="9.26953125" style="264"/>
    <col min="6920" max="6920" width="5.54296875" style="264" customWidth="1"/>
    <col min="6921" max="6922" width="19.54296875" style="264" customWidth="1"/>
    <col min="6923" max="6923" width="12.54296875" style="264" customWidth="1"/>
    <col min="6924" max="6924" width="13.453125" style="264" customWidth="1"/>
    <col min="6925" max="6925" width="9.453125" style="264" customWidth="1"/>
    <col min="6926" max="6926" width="9.54296875" style="264" customWidth="1"/>
    <col min="6927" max="6938" width="8.54296875" style="264" customWidth="1"/>
    <col min="6939" max="7175" width="9.26953125" style="264"/>
    <col min="7176" max="7176" width="5.54296875" style="264" customWidth="1"/>
    <col min="7177" max="7178" width="19.54296875" style="264" customWidth="1"/>
    <col min="7179" max="7179" width="12.54296875" style="264" customWidth="1"/>
    <col min="7180" max="7180" width="13.453125" style="264" customWidth="1"/>
    <col min="7181" max="7181" width="9.453125" style="264" customWidth="1"/>
    <col min="7182" max="7182" width="9.54296875" style="264" customWidth="1"/>
    <col min="7183" max="7194" width="8.54296875" style="264" customWidth="1"/>
    <col min="7195" max="7431" width="9.26953125" style="264"/>
    <col min="7432" max="7432" width="5.54296875" style="264" customWidth="1"/>
    <col min="7433" max="7434" width="19.54296875" style="264" customWidth="1"/>
    <col min="7435" max="7435" width="12.54296875" style="264" customWidth="1"/>
    <col min="7436" max="7436" width="13.453125" style="264" customWidth="1"/>
    <col min="7437" max="7437" width="9.453125" style="264" customWidth="1"/>
    <col min="7438" max="7438" width="9.54296875" style="264" customWidth="1"/>
    <col min="7439" max="7450" width="8.54296875" style="264" customWidth="1"/>
    <col min="7451" max="7687" width="9.26953125" style="264"/>
    <col min="7688" max="7688" width="5.54296875" style="264" customWidth="1"/>
    <col min="7689" max="7690" width="19.54296875" style="264" customWidth="1"/>
    <col min="7691" max="7691" width="12.54296875" style="264" customWidth="1"/>
    <col min="7692" max="7692" width="13.453125" style="264" customWidth="1"/>
    <col min="7693" max="7693" width="9.453125" style="264" customWidth="1"/>
    <col min="7694" max="7694" width="9.54296875" style="264" customWidth="1"/>
    <col min="7695" max="7706" width="8.54296875" style="264" customWidth="1"/>
    <col min="7707" max="7943" width="9.26953125" style="264"/>
    <col min="7944" max="7944" width="5.54296875" style="264" customWidth="1"/>
    <col min="7945" max="7946" width="19.54296875" style="264" customWidth="1"/>
    <col min="7947" max="7947" width="12.54296875" style="264" customWidth="1"/>
    <col min="7948" max="7948" width="13.453125" style="264" customWidth="1"/>
    <col min="7949" max="7949" width="9.453125" style="264" customWidth="1"/>
    <col min="7950" max="7950" width="9.54296875" style="264" customWidth="1"/>
    <col min="7951" max="7962" width="8.54296875" style="264" customWidth="1"/>
    <col min="7963" max="8199" width="9.26953125" style="264"/>
    <col min="8200" max="8200" width="5.54296875" style="264" customWidth="1"/>
    <col min="8201" max="8202" width="19.54296875" style="264" customWidth="1"/>
    <col min="8203" max="8203" width="12.54296875" style="264" customWidth="1"/>
    <col min="8204" max="8204" width="13.453125" style="264" customWidth="1"/>
    <col min="8205" max="8205" width="9.453125" style="264" customWidth="1"/>
    <col min="8206" max="8206" width="9.54296875" style="264" customWidth="1"/>
    <col min="8207" max="8218" width="8.54296875" style="264" customWidth="1"/>
    <col min="8219" max="8455" width="9.26953125" style="264"/>
    <col min="8456" max="8456" width="5.54296875" style="264" customWidth="1"/>
    <col min="8457" max="8458" width="19.54296875" style="264" customWidth="1"/>
    <col min="8459" max="8459" width="12.54296875" style="264" customWidth="1"/>
    <col min="8460" max="8460" width="13.453125" style="264" customWidth="1"/>
    <col min="8461" max="8461" width="9.453125" style="264" customWidth="1"/>
    <col min="8462" max="8462" width="9.54296875" style="264" customWidth="1"/>
    <col min="8463" max="8474" width="8.54296875" style="264" customWidth="1"/>
    <col min="8475" max="8711" width="9.26953125" style="264"/>
    <col min="8712" max="8712" width="5.54296875" style="264" customWidth="1"/>
    <col min="8713" max="8714" width="19.54296875" style="264" customWidth="1"/>
    <col min="8715" max="8715" width="12.54296875" style="264" customWidth="1"/>
    <col min="8716" max="8716" width="13.453125" style="264" customWidth="1"/>
    <col min="8717" max="8717" width="9.453125" style="264" customWidth="1"/>
    <col min="8718" max="8718" width="9.54296875" style="264" customWidth="1"/>
    <col min="8719" max="8730" width="8.54296875" style="264" customWidth="1"/>
    <col min="8731" max="8967" width="9.26953125" style="264"/>
    <col min="8968" max="8968" width="5.54296875" style="264" customWidth="1"/>
    <col min="8969" max="8970" width="19.54296875" style="264" customWidth="1"/>
    <col min="8971" max="8971" width="12.54296875" style="264" customWidth="1"/>
    <col min="8972" max="8972" width="13.453125" style="264" customWidth="1"/>
    <col min="8973" max="8973" width="9.453125" style="264" customWidth="1"/>
    <col min="8974" max="8974" width="9.54296875" style="264" customWidth="1"/>
    <col min="8975" max="8986" width="8.54296875" style="264" customWidth="1"/>
    <col min="8987" max="9223" width="9.26953125" style="264"/>
    <col min="9224" max="9224" width="5.54296875" style="264" customWidth="1"/>
    <col min="9225" max="9226" width="19.54296875" style="264" customWidth="1"/>
    <col min="9227" max="9227" width="12.54296875" style="264" customWidth="1"/>
    <col min="9228" max="9228" width="13.453125" style="264" customWidth="1"/>
    <col min="9229" max="9229" width="9.453125" style="264" customWidth="1"/>
    <col min="9230" max="9230" width="9.54296875" style="264" customWidth="1"/>
    <col min="9231" max="9242" width="8.54296875" style="264" customWidth="1"/>
    <col min="9243" max="9479" width="9.26953125" style="264"/>
    <col min="9480" max="9480" width="5.54296875" style="264" customWidth="1"/>
    <col min="9481" max="9482" width="19.54296875" style="264" customWidth="1"/>
    <col min="9483" max="9483" width="12.54296875" style="264" customWidth="1"/>
    <col min="9484" max="9484" width="13.453125" style="264" customWidth="1"/>
    <col min="9485" max="9485" width="9.453125" style="264" customWidth="1"/>
    <col min="9486" max="9486" width="9.54296875" style="264" customWidth="1"/>
    <col min="9487" max="9498" width="8.54296875" style="264" customWidth="1"/>
    <col min="9499" max="9735" width="9.26953125" style="264"/>
    <col min="9736" max="9736" width="5.54296875" style="264" customWidth="1"/>
    <col min="9737" max="9738" width="19.54296875" style="264" customWidth="1"/>
    <col min="9739" max="9739" width="12.54296875" style="264" customWidth="1"/>
    <col min="9740" max="9740" width="13.453125" style="264" customWidth="1"/>
    <col min="9741" max="9741" width="9.453125" style="264" customWidth="1"/>
    <col min="9742" max="9742" width="9.54296875" style="264" customWidth="1"/>
    <col min="9743" max="9754" width="8.54296875" style="264" customWidth="1"/>
    <col min="9755" max="9991" width="9.26953125" style="264"/>
    <col min="9992" max="9992" width="5.54296875" style="264" customWidth="1"/>
    <col min="9993" max="9994" width="19.54296875" style="264" customWidth="1"/>
    <col min="9995" max="9995" width="12.54296875" style="264" customWidth="1"/>
    <col min="9996" max="9996" width="13.453125" style="264" customWidth="1"/>
    <col min="9997" max="9997" width="9.453125" style="264" customWidth="1"/>
    <col min="9998" max="9998" width="9.54296875" style="264" customWidth="1"/>
    <col min="9999" max="10010" width="8.54296875" style="264" customWidth="1"/>
    <col min="10011" max="10247" width="9.26953125" style="264"/>
    <col min="10248" max="10248" width="5.54296875" style="264" customWidth="1"/>
    <col min="10249" max="10250" width="19.54296875" style="264" customWidth="1"/>
    <col min="10251" max="10251" width="12.54296875" style="264" customWidth="1"/>
    <col min="10252" max="10252" width="13.453125" style="264" customWidth="1"/>
    <col min="10253" max="10253" width="9.453125" style="264" customWidth="1"/>
    <col min="10254" max="10254" width="9.54296875" style="264" customWidth="1"/>
    <col min="10255" max="10266" width="8.54296875" style="264" customWidth="1"/>
    <col min="10267" max="10503" width="9.26953125" style="264"/>
    <col min="10504" max="10504" width="5.54296875" style="264" customWidth="1"/>
    <col min="10505" max="10506" width="19.54296875" style="264" customWidth="1"/>
    <col min="10507" max="10507" width="12.54296875" style="264" customWidth="1"/>
    <col min="10508" max="10508" width="13.453125" style="264" customWidth="1"/>
    <col min="10509" max="10509" width="9.453125" style="264" customWidth="1"/>
    <col min="10510" max="10510" width="9.54296875" style="264" customWidth="1"/>
    <col min="10511" max="10522" width="8.54296875" style="264" customWidth="1"/>
    <col min="10523" max="10759" width="9.26953125" style="264"/>
    <col min="10760" max="10760" width="5.54296875" style="264" customWidth="1"/>
    <col min="10761" max="10762" width="19.54296875" style="264" customWidth="1"/>
    <col min="10763" max="10763" width="12.54296875" style="264" customWidth="1"/>
    <col min="10764" max="10764" width="13.453125" style="264" customWidth="1"/>
    <col min="10765" max="10765" width="9.453125" style="264" customWidth="1"/>
    <col min="10766" max="10766" width="9.54296875" style="264" customWidth="1"/>
    <col min="10767" max="10778" width="8.54296875" style="264" customWidth="1"/>
    <col min="10779" max="11015" width="9.26953125" style="264"/>
    <col min="11016" max="11016" width="5.54296875" style="264" customWidth="1"/>
    <col min="11017" max="11018" width="19.54296875" style="264" customWidth="1"/>
    <col min="11019" max="11019" width="12.54296875" style="264" customWidth="1"/>
    <col min="11020" max="11020" width="13.453125" style="264" customWidth="1"/>
    <col min="11021" max="11021" width="9.453125" style="264" customWidth="1"/>
    <col min="11022" max="11022" width="9.54296875" style="264" customWidth="1"/>
    <col min="11023" max="11034" width="8.54296875" style="264" customWidth="1"/>
    <col min="11035" max="11271" width="9.26953125" style="264"/>
    <col min="11272" max="11272" width="5.54296875" style="264" customWidth="1"/>
    <col min="11273" max="11274" width="19.54296875" style="264" customWidth="1"/>
    <col min="11275" max="11275" width="12.54296875" style="264" customWidth="1"/>
    <col min="11276" max="11276" width="13.453125" style="264" customWidth="1"/>
    <col min="11277" max="11277" width="9.453125" style="264" customWidth="1"/>
    <col min="11278" max="11278" width="9.54296875" style="264" customWidth="1"/>
    <col min="11279" max="11290" width="8.54296875" style="264" customWidth="1"/>
    <col min="11291" max="11527" width="9.26953125" style="264"/>
    <col min="11528" max="11528" width="5.54296875" style="264" customWidth="1"/>
    <col min="11529" max="11530" width="19.54296875" style="264" customWidth="1"/>
    <col min="11531" max="11531" width="12.54296875" style="264" customWidth="1"/>
    <col min="11532" max="11532" width="13.453125" style="264" customWidth="1"/>
    <col min="11533" max="11533" width="9.453125" style="264" customWidth="1"/>
    <col min="11534" max="11534" width="9.54296875" style="264" customWidth="1"/>
    <col min="11535" max="11546" width="8.54296875" style="264" customWidth="1"/>
    <col min="11547" max="11783" width="9.26953125" style="264"/>
    <col min="11784" max="11784" width="5.54296875" style="264" customWidth="1"/>
    <col min="11785" max="11786" width="19.54296875" style="264" customWidth="1"/>
    <col min="11787" max="11787" width="12.54296875" style="264" customWidth="1"/>
    <col min="11788" max="11788" width="13.453125" style="264" customWidth="1"/>
    <col min="11789" max="11789" width="9.453125" style="264" customWidth="1"/>
    <col min="11790" max="11790" width="9.54296875" style="264" customWidth="1"/>
    <col min="11791" max="11802" width="8.54296875" style="264" customWidth="1"/>
    <col min="11803" max="12039" width="9.26953125" style="264"/>
    <col min="12040" max="12040" width="5.54296875" style="264" customWidth="1"/>
    <col min="12041" max="12042" width="19.54296875" style="264" customWidth="1"/>
    <col min="12043" max="12043" width="12.54296875" style="264" customWidth="1"/>
    <col min="12044" max="12044" width="13.453125" style="264" customWidth="1"/>
    <col min="12045" max="12045" width="9.453125" style="264" customWidth="1"/>
    <col min="12046" max="12046" width="9.54296875" style="264" customWidth="1"/>
    <col min="12047" max="12058" width="8.54296875" style="264" customWidth="1"/>
    <col min="12059" max="12295" width="9.26953125" style="264"/>
    <col min="12296" max="12296" width="5.54296875" style="264" customWidth="1"/>
    <col min="12297" max="12298" width="19.54296875" style="264" customWidth="1"/>
    <col min="12299" max="12299" width="12.54296875" style="264" customWidth="1"/>
    <col min="12300" max="12300" width="13.453125" style="264" customWidth="1"/>
    <col min="12301" max="12301" width="9.453125" style="264" customWidth="1"/>
    <col min="12302" max="12302" width="9.54296875" style="264" customWidth="1"/>
    <col min="12303" max="12314" width="8.54296875" style="264" customWidth="1"/>
    <col min="12315" max="12551" width="9.26953125" style="264"/>
    <col min="12552" max="12552" width="5.54296875" style="264" customWidth="1"/>
    <col min="12553" max="12554" width="19.54296875" style="264" customWidth="1"/>
    <col min="12555" max="12555" width="12.54296875" style="264" customWidth="1"/>
    <col min="12556" max="12556" width="13.453125" style="264" customWidth="1"/>
    <col min="12557" max="12557" width="9.453125" style="264" customWidth="1"/>
    <col min="12558" max="12558" width="9.54296875" style="264" customWidth="1"/>
    <col min="12559" max="12570" width="8.54296875" style="264" customWidth="1"/>
    <col min="12571" max="12807" width="9.26953125" style="264"/>
    <col min="12808" max="12808" width="5.54296875" style="264" customWidth="1"/>
    <col min="12809" max="12810" width="19.54296875" style="264" customWidth="1"/>
    <col min="12811" max="12811" width="12.54296875" style="264" customWidth="1"/>
    <col min="12812" max="12812" width="13.453125" style="264" customWidth="1"/>
    <col min="12813" max="12813" width="9.453125" style="264" customWidth="1"/>
    <col min="12814" max="12814" width="9.54296875" style="264" customWidth="1"/>
    <col min="12815" max="12826" width="8.54296875" style="264" customWidth="1"/>
    <col min="12827" max="13063" width="9.26953125" style="264"/>
    <col min="13064" max="13064" width="5.54296875" style="264" customWidth="1"/>
    <col min="13065" max="13066" width="19.54296875" style="264" customWidth="1"/>
    <col min="13067" max="13067" width="12.54296875" style="264" customWidth="1"/>
    <col min="13068" max="13068" width="13.453125" style="264" customWidth="1"/>
    <col min="13069" max="13069" width="9.453125" style="264" customWidth="1"/>
    <col min="13070" max="13070" width="9.54296875" style="264" customWidth="1"/>
    <col min="13071" max="13082" width="8.54296875" style="264" customWidth="1"/>
    <col min="13083" max="13319" width="9.26953125" style="264"/>
    <col min="13320" max="13320" width="5.54296875" style="264" customWidth="1"/>
    <col min="13321" max="13322" width="19.54296875" style="264" customWidth="1"/>
    <col min="13323" max="13323" width="12.54296875" style="264" customWidth="1"/>
    <col min="13324" max="13324" width="13.453125" style="264" customWidth="1"/>
    <col min="13325" max="13325" width="9.453125" style="264" customWidth="1"/>
    <col min="13326" max="13326" width="9.54296875" style="264" customWidth="1"/>
    <col min="13327" max="13338" width="8.54296875" style="264" customWidth="1"/>
    <col min="13339" max="13575" width="9.26953125" style="264"/>
    <col min="13576" max="13576" width="5.54296875" style="264" customWidth="1"/>
    <col min="13577" max="13578" width="19.54296875" style="264" customWidth="1"/>
    <col min="13579" max="13579" width="12.54296875" style="264" customWidth="1"/>
    <col min="13580" max="13580" width="13.453125" style="264" customWidth="1"/>
    <col min="13581" max="13581" width="9.453125" style="264" customWidth="1"/>
    <col min="13582" max="13582" width="9.54296875" style="264" customWidth="1"/>
    <col min="13583" max="13594" width="8.54296875" style="264" customWidth="1"/>
    <col min="13595" max="13831" width="9.26953125" style="264"/>
    <col min="13832" max="13832" width="5.54296875" style="264" customWidth="1"/>
    <col min="13833" max="13834" width="19.54296875" style="264" customWidth="1"/>
    <col min="13835" max="13835" width="12.54296875" style="264" customWidth="1"/>
    <col min="13836" max="13836" width="13.453125" style="264" customWidth="1"/>
    <col min="13837" max="13837" width="9.453125" style="264" customWidth="1"/>
    <col min="13838" max="13838" width="9.54296875" style="264" customWidth="1"/>
    <col min="13839" max="13850" width="8.54296875" style="264" customWidth="1"/>
    <col min="13851" max="14087" width="9.26953125" style="264"/>
    <col min="14088" max="14088" width="5.54296875" style="264" customWidth="1"/>
    <col min="14089" max="14090" width="19.54296875" style="264" customWidth="1"/>
    <col min="14091" max="14091" width="12.54296875" style="264" customWidth="1"/>
    <col min="14092" max="14092" width="13.453125" style="264" customWidth="1"/>
    <col min="14093" max="14093" width="9.453125" style="264" customWidth="1"/>
    <col min="14094" max="14094" width="9.54296875" style="264" customWidth="1"/>
    <col min="14095" max="14106" width="8.54296875" style="264" customWidth="1"/>
    <col min="14107" max="14343" width="9.26953125" style="264"/>
    <col min="14344" max="14344" width="5.54296875" style="264" customWidth="1"/>
    <col min="14345" max="14346" width="19.54296875" style="264" customWidth="1"/>
    <col min="14347" max="14347" width="12.54296875" style="264" customWidth="1"/>
    <col min="14348" max="14348" width="13.453125" style="264" customWidth="1"/>
    <col min="14349" max="14349" width="9.453125" style="264" customWidth="1"/>
    <col min="14350" max="14350" width="9.54296875" style="264" customWidth="1"/>
    <col min="14351" max="14362" width="8.54296875" style="264" customWidth="1"/>
    <col min="14363" max="14599" width="9.26953125" style="264"/>
    <col min="14600" max="14600" width="5.54296875" style="264" customWidth="1"/>
    <col min="14601" max="14602" width="19.54296875" style="264" customWidth="1"/>
    <col min="14603" max="14603" width="12.54296875" style="264" customWidth="1"/>
    <col min="14604" max="14604" width="13.453125" style="264" customWidth="1"/>
    <col min="14605" max="14605" width="9.453125" style="264" customWidth="1"/>
    <col min="14606" max="14606" width="9.54296875" style="264" customWidth="1"/>
    <col min="14607" max="14618" width="8.54296875" style="264" customWidth="1"/>
    <col min="14619" max="14855" width="9.26953125" style="264"/>
    <col min="14856" max="14856" width="5.54296875" style="264" customWidth="1"/>
    <col min="14857" max="14858" width="19.54296875" style="264" customWidth="1"/>
    <col min="14859" max="14859" width="12.54296875" style="264" customWidth="1"/>
    <col min="14860" max="14860" width="13.453125" style="264" customWidth="1"/>
    <col min="14861" max="14861" width="9.453125" style="264" customWidth="1"/>
    <col min="14862" max="14862" width="9.54296875" style="264" customWidth="1"/>
    <col min="14863" max="14874" width="8.54296875" style="264" customWidth="1"/>
    <col min="14875" max="15111" width="9.26953125" style="264"/>
    <col min="15112" max="15112" width="5.54296875" style="264" customWidth="1"/>
    <col min="15113" max="15114" width="19.54296875" style="264" customWidth="1"/>
    <col min="15115" max="15115" width="12.54296875" style="264" customWidth="1"/>
    <col min="15116" max="15116" width="13.453125" style="264" customWidth="1"/>
    <col min="15117" max="15117" width="9.453125" style="264" customWidth="1"/>
    <col min="15118" max="15118" width="9.54296875" style="264" customWidth="1"/>
    <col min="15119" max="15130" width="8.54296875" style="264" customWidth="1"/>
    <col min="15131" max="15367" width="9.26953125" style="264"/>
    <col min="15368" max="15368" width="5.54296875" style="264" customWidth="1"/>
    <col min="15369" max="15370" width="19.54296875" style="264" customWidth="1"/>
    <col min="15371" max="15371" width="12.54296875" style="264" customWidth="1"/>
    <col min="15372" max="15372" width="13.453125" style="264" customWidth="1"/>
    <col min="15373" max="15373" width="9.453125" style="264" customWidth="1"/>
    <col min="15374" max="15374" width="9.54296875" style="264" customWidth="1"/>
    <col min="15375" max="15386" width="8.54296875" style="264" customWidth="1"/>
    <col min="15387" max="15623" width="9.26953125" style="264"/>
    <col min="15624" max="15624" width="5.54296875" style="264" customWidth="1"/>
    <col min="15625" max="15626" width="19.54296875" style="264" customWidth="1"/>
    <col min="15627" max="15627" width="12.54296875" style="264" customWidth="1"/>
    <col min="15628" max="15628" width="13.453125" style="264" customWidth="1"/>
    <col min="15629" max="15629" width="9.453125" style="264" customWidth="1"/>
    <col min="15630" max="15630" width="9.54296875" style="264" customWidth="1"/>
    <col min="15631" max="15642" width="8.54296875" style="264" customWidth="1"/>
    <col min="15643" max="15879" width="9.26953125" style="264"/>
    <col min="15880" max="15880" width="5.54296875" style="264" customWidth="1"/>
    <col min="15881" max="15882" width="19.54296875" style="264" customWidth="1"/>
    <col min="15883" max="15883" width="12.54296875" style="264" customWidth="1"/>
    <col min="15884" max="15884" width="13.453125" style="264" customWidth="1"/>
    <col min="15885" max="15885" width="9.453125" style="264" customWidth="1"/>
    <col min="15886" max="15886" width="9.54296875" style="264" customWidth="1"/>
    <col min="15887" max="15898" width="8.54296875" style="264" customWidth="1"/>
    <col min="15899" max="16135" width="9.26953125" style="264"/>
    <col min="16136" max="16136" width="5.54296875" style="264" customWidth="1"/>
    <col min="16137" max="16138" width="19.54296875" style="264" customWidth="1"/>
    <col min="16139" max="16139" width="12.54296875" style="264" customWidth="1"/>
    <col min="16140" max="16140" width="13.453125" style="264" customWidth="1"/>
    <col min="16141" max="16141" width="9.453125" style="264" customWidth="1"/>
    <col min="16142" max="16142" width="9.54296875" style="264" customWidth="1"/>
    <col min="16143" max="16154" width="8.54296875" style="264" customWidth="1"/>
    <col min="16155" max="16384" width="9.26953125" style="264"/>
  </cols>
  <sheetData>
    <row r="1" spans="1:26" x14ac:dyDescent="0.35">
      <c r="A1" s="259" t="s">
        <v>1231</v>
      </c>
    </row>
    <row r="3" spans="1:26" x14ac:dyDescent="0.35">
      <c r="A3" s="1737" t="s">
        <v>1232</v>
      </c>
      <c r="B3" s="1737"/>
      <c r="C3" s="1737"/>
      <c r="D3" s="1737"/>
      <c r="E3" s="1737"/>
      <c r="F3" s="1737"/>
      <c r="G3" s="1737"/>
      <c r="H3" s="1737"/>
      <c r="I3" s="1737"/>
      <c r="J3" s="1737"/>
      <c r="K3" s="1737"/>
      <c r="L3" s="1737"/>
      <c r="M3" s="1737"/>
      <c r="N3" s="1737"/>
      <c r="O3" s="1737"/>
      <c r="P3" s="1737"/>
      <c r="Q3" s="1737"/>
      <c r="R3" s="1737"/>
      <c r="S3" s="1737"/>
      <c r="T3" s="1737"/>
      <c r="U3" s="1737"/>
      <c r="V3" s="1737"/>
      <c r="W3" s="1737"/>
      <c r="X3" s="1737"/>
      <c r="Y3" s="1737"/>
      <c r="Z3" s="1737"/>
    </row>
    <row r="4" spans="1:26" x14ac:dyDescent="0.35">
      <c r="A4" s="1624" t="s">
        <v>843</v>
      </c>
      <c r="B4" s="1624"/>
      <c r="C4" s="162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T4" s="1624"/>
      <c r="U4" s="1624"/>
      <c r="V4" s="1624"/>
      <c r="W4" s="1624"/>
      <c r="X4" s="1624"/>
      <c r="Y4" s="1624"/>
      <c r="Z4" s="1624"/>
    </row>
    <row r="5" spans="1:26" x14ac:dyDescent="0.35">
      <c r="A5" s="1615" t="s">
        <v>561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</row>
    <row r="6" spans="1:26" x14ac:dyDescent="0.35">
      <c r="A6" s="1615" t="s">
        <v>762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  <c r="T6" s="1615"/>
      <c r="U6" s="1615"/>
      <c r="V6" s="1615"/>
      <c r="W6" s="1615"/>
      <c r="X6" s="1615"/>
      <c r="Y6" s="1615"/>
      <c r="Z6" s="1615"/>
    </row>
    <row r="7" spans="1:26" ht="16" thickBot="1" x14ac:dyDescent="0.4">
      <c r="A7" s="691"/>
      <c r="B7" s="691"/>
      <c r="C7" s="691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1"/>
      <c r="S7" s="691"/>
      <c r="T7" s="691"/>
      <c r="U7" s="691"/>
      <c r="V7" s="691"/>
      <c r="W7" s="691"/>
      <c r="X7" s="691"/>
      <c r="Y7" s="691"/>
      <c r="Z7" s="691"/>
    </row>
    <row r="8" spans="1:26" ht="28.5" customHeight="1" x14ac:dyDescent="0.35">
      <c r="A8" s="1625" t="s">
        <v>5</v>
      </c>
      <c r="B8" s="1738" t="s">
        <v>6</v>
      </c>
      <c r="C8" s="1542"/>
      <c r="D8" s="1738" t="s">
        <v>61</v>
      </c>
      <c r="E8" s="1752" t="s">
        <v>825</v>
      </c>
      <c r="F8" s="1753"/>
      <c r="G8" s="1754"/>
      <c r="H8" s="1758" t="s">
        <v>1233</v>
      </c>
      <c r="I8" s="1759"/>
      <c r="J8" s="1760"/>
      <c r="K8" s="1631" t="s">
        <v>1234</v>
      </c>
      <c r="L8" s="1764"/>
      <c r="M8" s="1764"/>
      <c r="N8" s="1764"/>
      <c r="O8" s="1764"/>
      <c r="P8" s="1764"/>
      <c r="Q8" s="1764"/>
      <c r="R8" s="1764"/>
      <c r="S8" s="1764"/>
      <c r="T8" s="1764"/>
      <c r="U8" s="1764"/>
      <c r="V8" s="1764"/>
      <c r="W8" s="1764"/>
      <c r="X8" s="1764"/>
      <c r="Y8" s="1764"/>
      <c r="Z8" s="1632"/>
    </row>
    <row r="9" spans="1:26" ht="38.5" customHeight="1" x14ac:dyDescent="0.35">
      <c r="A9" s="1719"/>
      <c r="B9" s="1750"/>
      <c r="C9" s="1552" t="s">
        <v>1595</v>
      </c>
      <c r="D9" s="1751"/>
      <c r="E9" s="1755"/>
      <c r="F9" s="1756"/>
      <c r="G9" s="1757"/>
      <c r="H9" s="1761"/>
      <c r="I9" s="1762"/>
      <c r="J9" s="1763"/>
      <c r="K9" s="1748" t="s">
        <v>1235</v>
      </c>
      <c r="L9" s="1749"/>
      <c r="M9" s="1748" t="s">
        <v>1236</v>
      </c>
      <c r="N9" s="1749"/>
      <c r="O9" s="1748" t="s">
        <v>1183</v>
      </c>
      <c r="P9" s="1749"/>
      <c r="Q9" s="1765" t="s">
        <v>1008</v>
      </c>
      <c r="R9" s="1749"/>
      <c r="S9" s="1765" t="s">
        <v>1237</v>
      </c>
      <c r="T9" s="1749"/>
      <c r="U9" s="1748" t="s">
        <v>1187</v>
      </c>
      <c r="V9" s="1749"/>
      <c r="W9" s="1748" t="s">
        <v>1189</v>
      </c>
      <c r="X9" s="1749"/>
      <c r="Y9" s="1748" t="s">
        <v>670</v>
      </c>
      <c r="Z9" s="1749"/>
    </row>
    <row r="10" spans="1:26" ht="37.5" customHeight="1" x14ac:dyDescent="0.35">
      <c r="A10" s="1626"/>
      <c r="B10" s="1720"/>
      <c r="C10" s="814" t="s">
        <v>6</v>
      </c>
      <c r="D10" s="1720"/>
      <c r="E10" s="707" t="s">
        <v>130</v>
      </c>
      <c r="F10" s="707" t="s">
        <v>131</v>
      </c>
      <c r="G10" s="707" t="s">
        <v>132</v>
      </c>
      <c r="H10" s="707" t="s">
        <v>130</v>
      </c>
      <c r="I10" s="707" t="s">
        <v>131</v>
      </c>
      <c r="J10" s="707" t="s">
        <v>132</v>
      </c>
      <c r="K10" s="265" t="s">
        <v>1238</v>
      </c>
      <c r="L10" s="265" t="s">
        <v>65</v>
      </c>
      <c r="M10" s="265" t="s">
        <v>1238</v>
      </c>
      <c r="N10" s="265" t="s">
        <v>65</v>
      </c>
      <c r="O10" s="265" t="s">
        <v>1238</v>
      </c>
      <c r="P10" s="265" t="s">
        <v>65</v>
      </c>
      <c r="Q10" s="265" t="s">
        <v>1238</v>
      </c>
      <c r="R10" s="265" t="s">
        <v>65</v>
      </c>
      <c r="S10" s="265" t="s">
        <v>1238</v>
      </c>
      <c r="T10" s="265" t="s">
        <v>65</v>
      </c>
      <c r="U10" s="265" t="s">
        <v>1238</v>
      </c>
      <c r="V10" s="265" t="s">
        <v>65</v>
      </c>
      <c r="W10" s="265" t="s">
        <v>1238</v>
      </c>
      <c r="X10" s="265" t="s">
        <v>65</v>
      </c>
      <c r="Y10" s="265" t="s">
        <v>1238</v>
      </c>
      <c r="Z10" s="265" t="s">
        <v>65</v>
      </c>
    </row>
    <row r="11" spans="1:26" x14ac:dyDescent="0.35">
      <c r="A11" s="266">
        <v>1</v>
      </c>
      <c r="B11" s="693">
        <v>2</v>
      </c>
      <c r="C11" s="1573"/>
      <c r="D11" s="1207">
        <v>3</v>
      </c>
      <c r="E11" s="693">
        <v>4</v>
      </c>
      <c r="F11" s="266">
        <v>5</v>
      </c>
      <c r="G11" s="693">
        <v>6</v>
      </c>
      <c r="H11" s="266">
        <v>7</v>
      </c>
      <c r="I11" s="693">
        <v>8</v>
      </c>
      <c r="J11" s="266">
        <v>9</v>
      </c>
      <c r="K11" s="693">
        <v>10</v>
      </c>
      <c r="L11" s="266">
        <v>11</v>
      </c>
      <c r="M11" s="693">
        <v>12</v>
      </c>
      <c r="N11" s="266">
        <v>13</v>
      </c>
      <c r="O11" s="693">
        <v>14</v>
      </c>
      <c r="P11" s="266">
        <v>15</v>
      </c>
      <c r="Q11" s="693">
        <v>16</v>
      </c>
      <c r="R11" s="266">
        <v>17</v>
      </c>
      <c r="S11" s="693">
        <v>18</v>
      </c>
      <c r="T11" s="266">
        <v>19</v>
      </c>
      <c r="U11" s="693">
        <v>20</v>
      </c>
      <c r="V11" s="266">
        <v>21</v>
      </c>
      <c r="W11" s="693">
        <v>22</v>
      </c>
      <c r="X11" s="266">
        <v>23</v>
      </c>
      <c r="Y11" s="693">
        <v>24</v>
      </c>
      <c r="Z11" s="266">
        <v>25</v>
      </c>
    </row>
    <row r="12" spans="1:26" ht="17.149999999999999" customHeight="1" x14ac:dyDescent="0.35">
      <c r="A12" s="33">
        <v>1</v>
      </c>
      <c r="B12" s="1159" t="s">
        <v>98</v>
      </c>
      <c r="C12" s="1570" t="s">
        <v>1602</v>
      </c>
      <c r="D12" s="1147" t="s">
        <v>98</v>
      </c>
      <c r="E12" s="1226">
        <v>75</v>
      </c>
      <c r="F12" s="34">
        <v>93</v>
      </c>
      <c r="G12" s="1227">
        <f>SUM(E12:F12)</f>
        <v>168</v>
      </c>
      <c r="H12" s="1227">
        <f>15%*E12</f>
        <v>11.25</v>
      </c>
      <c r="I12" s="1227">
        <f>15%*F12</f>
        <v>13.95</v>
      </c>
      <c r="J12" s="1227">
        <f>SUM(H12:I12)</f>
        <v>25.2</v>
      </c>
      <c r="K12" s="1227">
        <v>1</v>
      </c>
      <c r="L12" s="1228">
        <f>K12/$J12*100</f>
        <v>3.9682539682539679</v>
      </c>
      <c r="M12" s="1229"/>
      <c r="N12" s="1228">
        <f>M12/$J12*100</f>
        <v>0</v>
      </c>
      <c r="O12" s="1229"/>
      <c r="P12" s="1228">
        <f>O12/$J12*100</f>
        <v>0</v>
      </c>
      <c r="Q12" s="1230"/>
      <c r="R12" s="1228">
        <f>Q12/$J12*100</f>
        <v>0</v>
      </c>
      <c r="S12" s="1228">
        <v>1</v>
      </c>
      <c r="T12" s="1228">
        <f>S12/$J12*100</f>
        <v>3.9682539682539679</v>
      </c>
      <c r="U12" s="1227"/>
      <c r="V12" s="1228">
        <f>U12/$J12*100</f>
        <v>0</v>
      </c>
      <c r="W12" s="1228"/>
      <c r="X12" s="1228">
        <f>W12/$J12*100</f>
        <v>0</v>
      </c>
      <c r="Y12" s="1227">
        <f>K12+M12+O12+Q12+S12+U12+W12</f>
        <v>2</v>
      </c>
      <c r="Z12" s="1228">
        <f>Y12/$J12*100</f>
        <v>7.9365079365079358</v>
      </c>
    </row>
    <row r="13" spans="1:26" ht="17.149999999999999" customHeight="1" x14ac:dyDescent="0.35">
      <c r="A13" s="16">
        <v>2</v>
      </c>
      <c r="B13" s="1160" t="s">
        <v>99</v>
      </c>
      <c r="C13" s="1571" t="s">
        <v>1603</v>
      </c>
      <c r="D13" s="1148" t="s">
        <v>593</v>
      </c>
      <c r="E13" s="1226">
        <v>16</v>
      </c>
      <c r="F13" s="34">
        <v>24</v>
      </c>
      <c r="G13" s="1227">
        <f t="shared" ref="G13:G31" si="0">SUM(E13:F13)</f>
        <v>40</v>
      </c>
      <c r="H13" s="1227">
        <f t="shared" ref="H13:I31" si="1">15%*E13</f>
        <v>2.4</v>
      </c>
      <c r="I13" s="1227">
        <f t="shared" si="1"/>
        <v>3.5999999999999996</v>
      </c>
      <c r="J13" s="1227">
        <f t="shared" ref="J13:J20" si="2">SUM(H13:I13)</f>
        <v>6</v>
      </c>
      <c r="K13" s="1227"/>
      <c r="L13" s="1228">
        <f t="shared" ref="L13:N28" si="3">K13/$J13*100</f>
        <v>0</v>
      </c>
      <c r="M13" s="1229"/>
      <c r="N13" s="1228">
        <f t="shared" si="3"/>
        <v>0</v>
      </c>
      <c r="O13" s="1229"/>
      <c r="P13" s="1228">
        <f t="shared" ref="P13:P31" si="4">O13/$J13*100</f>
        <v>0</v>
      </c>
      <c r="Q13" s="1230"/>
      <c r="R13" s="1228">
        <f t="shared" ref="R13:R31" si="5">Q13/$J13*100</f>
        <v>0</v>
      </c>
      <c r="S13" s="1228"/>
      <c r="T13" s="1228">
        <f t="shared" ref="T13:T31" si="6">S13/$J13*100</f>
        <v>0</v>
      </c>
      <c r="U13" s="1227"/>
      <c r="V13" s="1228">
        <f t="shared" ref="V13:V31" si="7">U13/$J13*100</f>
        <v>0</v>
      </c>
      <c r="W13" s="1228"/>
      <c r="X13" s="1228">
        <f t="shared" ref="X13:X31" si="8">W13/$J13*100</f>
        <v>0</v>
      </c>
      <c r="Y13" s="1227">
        <f t="shared" ref="Y13:Y31" si="9">K13+M13+O13+Q13+S13+U13+W13</f>
        <v>0</v>
      </c>
      <c r="Z13" s="1228">
        <f t="shared" ref="Z13:Z31" si="10">Y13/$J13*100</f>
        <v>0</v>
      </c>
    </row>
    <row r="14" spans="1:26" ht="17.149999999999999" customHeight="1" x14ac:dyDescent="0.35">
      <c r="A14" s="16">
        <v>3</v>
      </c>
      <c r="B14" s="1160" t="s">
        <v>100</v>
      </c>
      <c r="C14" s="1571" t="s">
        <v>1609</v>
      </c>
      <c r="D14" s="1148" t="s">
        <v>100</v>
      </c>
      <c r="E14" s="1226">
        <v>8</v>
      </c>
      <c r="F14" s="34">
        <v>14</v>
      </c>
      <c r="G14" s="1227">
        <f t="shared" si="0"/>
        <v>22</v>
      </c>
      <c r="H14" s="1227">
        <f t="shared" si="1"/>
        <v>1.2</v>
      </c>
      <c r="I14" s="1227">
        <f t="shared" si="1"/>
        <v>2.1</v>
      </c>
      <c r="J14" s="1227">
        <f t="shared" si="2"/>
        <v>3.3</v>
      </c>
      <c r="K14" s="1227"/>
      <c r="L14" s="1228">
        <f t="shared" si="3"/>
        <v>0</v>
      </c>
      <c r="M14" s="1229"/>
      <c r="N14" s="1228">
        <f t="shared" si="3"/>
        <v>0</v>
      </c>
      <c r="O14" s="1229"/>
      <c r="P14" s="1228">
        <f t="shared" si="4"/>
        <v>0</v>
      </c>
      <c r="Q14" s="1230"/>
      <c r="R14" s="1228">
        <f t="shared" si="5"/>
        <v>0</v>
      </c>
      <c r="S14" s="1228"/>
      <c r="T14" s="1228">
        <f t="shared" si="6"/>
        <v>0</v>
      </c>
      <c r="U14" s="1227"/>
      <c r="V14" s="1228">
        <f t="shared" si="7"/>
        <v>0</v>
      </c>
      <c r="W14" s="1228"/>
      <c r="X14" s="1228">
        <f t="shared" si="8"/>
        <v>0</v>
      </c>
      <c r="Y14" s="1227">
        <f t="shared" si="9"/>
        <v>0</v>
      </c>
      <c r="Z14" s="1228">
        <f t="shared" si="10"/>
        <v>0</v>
      </c>
    </row>
    <row r="15" spans="1:26" ht="17.149999999999999" customHeight="1" x14ac:dyDescent="0.35">
      <c r="A15" s="16">
        <v>4</v>
      </c>
      <c r="B15" s="1160" t="s">
        <v>101</v>
      </c>
      <c r="C15" s="1571" t="s">
        <v>1607</v>
      </c>
      <c r="D15" s="1148" t="s">
        <v>101</v>
      </c>
      <c r="E15" s="1226">
        <v>29</v>
      </c>
      <c r="F15" s="34">
        <v>40</v>
      </c>
      <c r="G15" s="1227">
        <f t="shared" si="0"/>
        <v>69</v>
      </c>
      <c r="H15" s="1227">
        <f t="shared" si="1"/>
        <v>4.3499999999999996</v>
      </c>
      <c r="I15" s="1227">
        <f t="shared" si="1"/>
        <v>6</v>
      </c>
      <c r="J15" s="1227">
        <f t="shared" si="2"/>
        <v>10.35</v>
      </c>
      <c r="K15" s="1227">
        <v>1</v>
      </c>
      <c r="L15" s="1228">
        <f>K15/$J15*100</f>
        <v>9.6618357487922708</v>
      </c>
      <c r="M15" s="1229"/>
      <c r="N15" s="1228">
        <f t="shared" si="3"/>
        <v>0</v>
      </c>
      <c r="O15" s="1229"/>
      <c r="P15" s="1228">
        <f t="shared" si="4"/>
        <v>0</v>
      </c>
      <c r="Q15" s="1230"/>
      <c r="R15" s="1228">
        <f t="shared" si="5"/>
        <v>0</v>
      </c>
      <c r="S15" s="1228"/>
      <c r="T15" s="1228">
        <f t="shared" si="6"/>
        <v>0</v>
      </c>
      <c r="U15" s="1227"/>
      <c r="V15" s="1228">
        <f t="shared" si="7"/>
        <v>0</v>
      </c>
      <c r="W15" s="1228"/>
      <c r="X15" s="1228">
        <f t="shared" si="8"/>
        <v>0</v>
      </c>
      <c r="Y15" s="1227">
        <f t="shared" si="9"/>
        <v>1</v>
      </c>
      <c r="Z15" s="1228">
        <f t="shared" si="10"/>
        <v>9.6618357487922708</v>
      </c>
    </row>
    <row r="16" spans="1:26" ht="17.149999999999999" customHeight="1" x14ac:dyDescent="0.35">
      <c r="A16" s="16">
        <v>5</v>
      </c>
      <c r="B16" s="1160" t="s">
        <v>599</v>
      </c>
      <c r="C16" s="1571" t="s">
        <v>1608</v>
      </c>
      <c r="D16" s="1148" t="s">
        <v>599</v>
      </c>
      <c r="E16" s="1226">
        <v>32</v>
      </c>
      <c r="F16" s="34">
        <v>46</v>
      </c>
      <c r="G16" s="1227">
        <f t="shared" si="0"/>
        <v>78</v>
      </c>
      <c r="H16" s="1227">
        <f t="shared" si="1"/>
        <v>4.8</v>
      </c>
      <c r="I16" s="1227">
        <f t="shared" si="1"/>
        <v>6.8999999999999995</v>
      </c>
      <c r="J16" s="1227">
        <f t="shared" si="2"/>
        <v>11.7</v>
      </c>
      <c r="K16" s="1227"/>
      <c r="L16" s="1228">
        <f t="shared" si="3"/>
        <v>0</v>
      </c>
      <c r="M16" s="1229"/>
      <c r="N16" s="1228">
        <f t="shared" si="3"/>
        <v>0</v>
      </c>
      <c r="O16" s="1229"/>
      <c r="P16" s="1228">
        <f t="shared" si="4"/>
        <v>0</v>
      </c>
      <c r="Q16" s="1230"/>
      <c r="R16" s="1228">
        <f t="shared" si="5"/>
        <v>0</v>
      </c>
      <c r="S16" s="1228"/>
      <c r="T16" s="1228">
        <f t="shared" si="6"/>
        <v>0</v>
      </c>
      <c r="U16" s="1227"/>
      <c r="V16" s="1228">
        <f t="shared" si="7"/>
        <v>0</v>
      </c>
      <c r="W16" s="1228"/>
      <c r="X16" s="1228">
        <f t="shared" si="8"/>
        <v>0</v>
      </c>
      <c r="Y16" s="1227">
        <f t="shared" si="9"/>
        <v>0</v>
      </c>
      <c r="Z16" s="1228">
        <f t="shared" si="10"/>
        <v>0</v>
      </c>
    </row>
    <row r="17" spans="1:26" ht="17.149999999999999" customHeight="1" x14ac:dyDescent="0.35">
      <c r="A17" s="16">
        <v>6</v>
      </c>
      <c r="B17" s="1160" t="s">
        <v>103</v>
      </c>
      <c r="C17" s="1571" t="s">
        <v>1612</v>
      </c>
      <c r="D17" s="1148" t="s">
        <v>103</v>
      </c>
      <c r="E17" s="1226">
        <v>30</v>
      </c>
      <c r="F17" s="34">
        <v>39</v>
      </c>
      <c r="G17" s="1227">
        <f t="shared" si="0"/>
        <v>69</v>
      </c>
      <c r="H17" s="1227">
        <f t="shared" si="1"/>
        <v>4.5</v>
      </c>
      <c r="I17" s="1227">
        <f t="shared" si="1"/>
        <v>5.85</v>
      </c>
      <c r="J17" s="1227">
        <f t="shared" si="2"/>
        <v>10.35</v>
      </c>
      <c r="K17" s="1227"/>
      <c r="L17" s="1228">
        <f t="shared" si="3"/>
        <v>0</v>
      </c>
      <c r="M17" s="1229">
        <v>1</v>
      </c>
      <c r="N17" s="1228">
        <f t="shared" si="3"/>
        <v>9.6618357487922708</v>
      </c>
      <c r="O17" s="1229"/>
      <c r="P17" s="1228">
        <f t="shared" si="4"/>
        <v>0</v>
      </c>
      <c r="Q17" s="1230"/>
      <c r="R17" s="1228">
        <f t="shared" si="5"/>
        <v>0</v>
      </c>
      <c r="S17" s="1228"/>
      <c r="T17" s="1228">
        <f t="shared" si="6"/>
        <v>0</v>
      </c>
      <c r="U17" s="1227"/>
      <c r="V17" s="1228">
        <f t="shared" si="7"/>
        <v>0</v>
      </c>
      <c r="W17" s="1228"/>
      <c r="X17" s="1228">
        <f t="shared" si="8"/>
        <v>0</v>
      </c>
      <c r="Y17" s="1227">
        <f t="shared" si="9"/>
        <v>1</v>
      </c>
      <c r="Z17" s="1228">
        <f t="shared" si="10"/>
        <v>9.6618357487922708</v>
      </c>
    </row>
    <row r="18" spans="1:26" ht="17.149999999999999" customHeight="1" x14ac:dyDescent="0.35">
      <c r="A18" s="16">
        <v>7</v>
      </c>
      <c r="B18" s="1160" t="s">
        <v>104</v>
      </c>
      <c r="C18" s="1571" t="s">
        <v>1610</v>
      </c>
      <c r="D18" s="1148" t="s">
        <v>104</v>
      </c>
      <c r="E18" s="1226">
        <v>18</v>
      </c>
      <c r="F18" s="34">
        <v>23</v>
      </c>
      <c r="G18" s="1227">
        <f t="shared" si="0"/>
        <v>41</v>
      </c>
      <c r="H18" s="1227">
        <f t="shared" si="1"/>
        <v>2.6999999999999997</v>
      </c>
      <c r="I18" s="1227">
        <f t="shared" si="1"/>
        <v>3.4499999999999997</v>
      </c>
      <c r="J18" s="1227">
        <f t="shared" si="2"/>
        <v>6.1499999999999995</v>
      </c>
      <c r="K18" s="1227"/>
      <c r="L18" s="1228">
        <f t="shared" si="3"/>
        <v>0</v>
      </c>
      <c r="M18" s="1229"/>
      <c r="N18" s="1228">
        <f t="shared" si="3"/>
        <v>0</v>
      </c>
      <c r="O18" s="1229"/>
      <c r="P18" s="1228">
        <f t="shared" si="4"/>
        <v>0</v>
      </c>
      <c r="Q18" s="1230"/>
      <c r="R18" s="1228">
        <f t="shared" si="5"/>
        <v>0</v>
      </c>
      <c r="S18" s="1228">
        <v>1</v>
      </c>
      <c r="T18" s="1228">
        <f t="shared" si="6"/>
        <v>16.260162601626018</v>
      </c>
      <c r="U18" s="1227"/>
      <c r="V18" s="1228">
        <f t="shared" si="7"/>
        <v>0</v>
      </c>
      <c r="W18" s="1228"/>
      <c r="X18" s="1228">
        <f t="shared" si="8"/>
        <v>0</v>
      </c>
      <c r="Y18" s="1227">
        <f t="shared" si="9"/>
        <v>1</v>
      </c>
      <c r="Z18" s="1228">
        <f t="shared" si="10"/>
        <v>16.260162601626018</v>
      </c>
    </row>
    <row r="19" spans="1:26" ht="17.149999999999999" customHeight="1" x14ac:dyDescent="0.35">
      <c r="A19" s="16">
        <v>8</v>
      </c>
      <c r="B19" s="1160" t="s">
        <v>105</v>
      </c>
      <c r="C19" s="1571" t="s">
        <v>1611</v>
      </c>
      <c r="D19" s="1148" t="s">
        <v>591</v>
      </c>
      <c r="E19" s="1226">
        <v>19</v>
      </c>
      <c r="F19" s="34">
        <v>29</v>
      </c>
      <c r="G19" s="1227">
        <f t="shared" si="0"/>
        <v>48</v>
      </c>
      <c r="H19" s="1227">
        <f t="shared" si="1"/>
        <v>2.85</v>
      </c>
      <c r="I19" s="1227">
        <f t="shared" si="1"/>
        <v>4.3499999999999996</v>
      </c>
      <c r="J19" s="1227">
        <f>SUM(H19:I19)</f>
        <v>7.1999999999999993</v>
      </c>
      <c r="K19" s="1227"/>
      <c r="L19" s="1228">
        <f t="shared" si="3"/>
        <v>0</v>
      </c>
      <c r="M19" s="1229"/>
      <c r="N19" s="1228">
        <f t="shared" si="3"/>
        <v>0</v>
      </c>
      <c r="O19" s="1229"/>
      <c r="P19" s="1228">
        <f t="shared" si="4"/>
        <v>0</v>
      </c>
      <c r="Q19" s="1230"/>
      <c r="R19" s="1228">
        <f t="shared" si="5"/>
        <v>0</v>
      </c>
      <c r="S19" s="1228"/>
      <c r="T19" s="1228">
        <f t="shared" si="6"/>
        <v>0</v>
      </c>
      <c r="U19" s="1227"/>
      <c r="V19" s="1228">
        <f t="shared" si="7"/>
        <v>0</v>
      </c>
      <c r="W19" s="1228"/>
      <c r="X19" s="1228">
        <f t="shared" si="8"/>
        <v>0</v>
      </c>
      <c r="Y19" s="1227">
        <f t="shared" si="9"/>
        <v>0</v>
      </c>
      <c r="Z19" s="1228">
        <f t="shared" si="10"/>
        <v>0</v>
      </c>
    </row>
    <row r="20" spans="1:26" ht="17.149999999999999" customHeight="1" x14ac:dyDescent="0.35">
      <c r="A20" s="16">
        <v>9</v>
      </c>
      <c r="B20" s="1160" t="s">
        <v>106</v>
      </c>
      <c r="C20" s="1571" t="s">
        <v>1605</v>
      </c>
      <c r="D20" s="1148" t="s">
        <v>590</v>
      </c>
      <c r="E20" s="1226">
        <v>21</v>
      </c>
      <c r="F20" s="34">
        <v>28</v>
      </c>
      <c r="G20" s="1227">
        <f t="shared" si="0"/>
        <v>49</v>
      </c>
      <c r="H20" s="1227">
        <f t="shared" si="1"/>
        <v>3.15</v>
      </c>
      <c r="I20" s="1227">
        <f t="shared" si="1"/>
        <v>4.2</v>
      </c>
      <c r="J20" s="1227">
        <f t="shared" si="2"/>
        <v>7.35</v>
      </c>
      <c r="K20" s="1227">
        <v>1</v>
      </c>
      <c r="L20" s="1228">
        <f t="shared" si="3"/>
        <v>13.605442176870749</v>
      </c>
      <c r="M20" s="1229"/>
      <c r="N20" s="1228">
        <f t="shared" si="3"/>
        <v>0</v>
      </c>
      <c r="O20" s="1229"/>
      <c r="P20" s="1228">
        <f t="shared" si="4"/>
        <v>0</v>
      </c>
      <c r="Q20" s="1230"/>
      <c r="R20" s="1228">
        <f t="shared" si="5"/>
        <v>0</v>
      </c>
      <c r="S20" s="1228">
        <v>1</v>
      </c>
      <c r="T20" s="1228">
        <f t="shared" si="6"/>
        <v>13.605442176870749</v>
      </c>
      <c r="U20" s="1227"/>
      <c r="V20" s="1228">
        <f t="shared" si="7"/>
        <v>0</v>
      </c>
      <c r="W20" s="1228"/>
      <c r="X20" s="1228">
        <f t="shared" si="8"/>
        <v>0</v>
      </c>
      <c r="Y20" s="1227">
        <f t="shared" si="9"/>
        <v>2</v>
      </c>
      <c r="Z20" s="1228">
        <f t="shared" si="10"/>
        <v>27.210884353741498</v>
      </c>
    </row>
    <row r="21" spans="1:26" ht="17.149999999999999" customHeight="1" x14ac:dyDescent="0.35">
      <c r="A21" s="16">
        <v>10</v>
      </c>
      <c r="B21" s="1160" t="s">
        <v>587</v>
      </c>
      <c r="C21" s="1571" t="s">
        <v>1604</v>
      </c>
      <c r="D21" s="1148" t="s">
        <v>587</v>
      </c>
      <c r="E21" s="1226">
        <v>27</v>
      </c>
      <c r="F21" s="34">
        <v>41</v>
      </c>
      <c r="G21" s="1227">
        <f t="shared" si="0"/>
        <v>68</v>
      </c>
      <c r="H21" s="1227">
        <f t="shared" si="1"/>
        <v>4.05</v>
      </c>
      <c r="I21" s="1227">
        <f t="shared" si="1"/>
        <v>6.1499999999999995</v>
      </c>
      <c r="J21" s="1227">
        <f>SUM(H21:I21)</f>
        <v>10.199999999999999</v>
      </c>
      <c r="K21" s="1227"/>
      <c r="L21" s="1228">
        <f t="shared" si="3"/>
        <v>0</v>
      </c>
      <c r="M21" s="1229"/>
      <c r="N21" s="1228">
        <f t="shared" si="3"/>
        <v>0</v>
      </c>
      <c r="O21" s="1229"/>
      <c r="P21" s="1228">
        <f t="shared" si="4"/>
        <v>0</v>
      </c>
      <c r="Q21" s="1230"/>
      <c r="R21" s="1228">
        <f t="shared" si="5"/>
        <v>0</v>
      </c>
      <c r="S21" s="1228"/>
      <c r="T21" s="1228">
        <f t="shared" si="6"/>
        <v>0</v>
      </c>
      <c r="U21" s="1227"/>
      <c r="V21" s="1228">
        <f t="shared" si="7"/>
        <v>0</v>
      </c>
      <c r="W21" s="1228"/>
      <c r="X21" s="1228">
        <f t="shared" si="8"/>
        <v>0</v>
      </c>
      <c r="Y21" s="1227">
        <f t="shared" si="9"/>
        <v>0</v>
      </c>
      <c r="Z21" s="1228">
        <f t="shared" si="10"/>
        <v>0</v>
      </c>
    </row>
    <row r="22" spans="1:26" ht="17.149999999999999" customHeight="1" x14ac:dyDescent="0.35">
      <c r="A22" s="16">
        <v>11</v>
      </c>
      <c r="B22" s="1160" t="s">
        <v>108</v>
      </c>
      <c r="C22" s="1571" t="s">
        <v>1606</v>
      </c>
      <c r="D22" s="1148" t="s">
        <v>589</v>
      </c>
      <c r="E22" s="1226">
        <v>16</v>
      </c>
      <c r="F22" s="34">
        <v>29</v>
      </c>
      <c r="G22" s="1227">
        <f t="shared" si="0"/>
        <v>45</v>
      </c>
      <c r="H22" s="1227">
        <f t="shared" si="1"/>
        <v>2.4</v>
      </c>
      <c r="I22" s="1227">
        <f t="shared" si="1"/>
        <v>4.3499999999999996</v>
      </c>
      <c r="J22" s="1227">
        <f>SUM(H22:I22)</f>
        <v>6.75</v>
      </c>
      <c r="K22" s="1227"/>
      <c r="L22" s="1228">
        <f t="shared" si="3"/>
        <v>0</v>
      </c>
      <c r="M22" s="1229"/>
      <c r="N22" s="1228">
        <f t="shared" si="3"/>
        <v>0</v>
      </c>
      <c r="O22" s="1229"/>
      <c r="P22" s="1228">
        <f t="shared" si="4"/>
        <v>0</v>
      </c>
      <c r="Q22" s="1230"/>
      <c r="R22" s="1228">
        <f t="shared" si="5"/>
        <v>0</v>
      </c>
      <c r="S22" s="1228"/>
      <c r="T22" s="1228">
        <f t="shared" si="6"/>
        <v>0</v>
      </c>
      <c r="U22" s="1227"/>
      <c r="V22" s="1228">
        <f t="shared" si="7"/>
        <v>0</v>
      </c>
      <c r="W22" s="1228"/>
      <c r="X22" s="1228">
        <f t="shared" si="8"/>
        <v>0</v>
      </c>
      <c r="Y22" s="1227">
        <f t="shared" si="9"/>
        <v>0</v>
      </c>
      <c r="Z22" s="1228">
        <f t="shared" si="10"/>
        <v>0</v>
      </c>
    </row>
    <row r="23" spans="1:26" ht="17.149999999999999" customHeight="1" x14ac:dyDescent="0.35">
      <c r="A23" s="16">
        <v>12</v>
      </c>
      <c r="B23" s="1160" t="s">
        <v>109</v>
      </c>
      <c r="C23" s="1571" t="s">
        <v>1597</v>
      </c>
      <c r="D23" s="1148" t="s">
        <v>109</v>
      </c>
      <c r="E23" s="1226">
        <v>13</v>
      </c>
      <c r="F23" s="34">
        <v>18</v>
      </c>
      <c r="G23" s="1227">
        <f t="shared" si="0"/>
        <v>31</v>
      </c>
      <c r="H23" s="1227">
        <f t="shared" si="1"/>
        <v>1.95</v>
      </c>
      <c r="I23" s="1227">
        <f t="shared" si="1"/>
        <v>2.6999999999999997</v>
      </c>
      <c r="J23" s="1227">
        <f t="shared" ref="J23:J31" si="11">SUM(H23:I23)</f>
        <v>4.6499999999999995</v>
      </c>
      <c r="K23" s="1227"/>
      <c r="L23" s="1228">
        <f t="shared" si="3"/>
        <v>0</v>
      </c>
      <c r="M23" s="1229"/>
      <c r="N23" s="1228">
        <f t="shared" si="3"/>
        <v>0</v>
      </c>
      <c r="O23" s="1229"/>
      <c r="P23" s="1228">
        <f t="shared" si="4"/>
        <v>0</v>
      </c>
      <c r="Q23" s="1230"/>
      <c r="R23" s="1228">
        <f t="shared" si="5"/>
        <v>0</v>
      </c>
      <c r="S23" s="1228"/>
      <c r="T23" s="1228">
        <f t="shared" si="6"/>
        <v>0</v>
      </c>
      <c r="U23" s="1227"/>
      <c r="V23" s="1228">
        <f t="shared" si="7"/>
        <v>0</v>
      </c>
      <c r="W23" s="1228"/>
      <c r="X23" s="1228">
        <f t="shared" si="8"/>
        <v>0</v>
      </c>
      <c r="Y23" s="1227">
        <f t="shared" si="9"/>
        <v>0</v>
      </c>
      <c r="Z23" s="1228">
        <f t="shared" si="10"/>
        <v>0</v>
      </c>
    </row>
    <row r="24" spans="1:26" ht="17.149999999999999" customHeight="1" x14ac:dyDescent="0.35">
      <c r="A24" s="16">
        <v>13</v>
      </c>
      <c r="B24" s="1160" t="s">
        <v>110</v>
      </c>
      <c r="C24" s="1571" t="s">
        <v>1596</v>
      </c>
      <c r="D24" s="1148" t="s">
        <v>592</v>
      </c>
      <c r="E24" s="1226">
        <v>28</v>
      </c>
      <c r="F24" s="34">
        <v>41</v>
      </c>
      <c r="G24" s="1227">
        <f t="shared" si="0"/>
        <v>69</v>
      </c>
      <c r="H24" s="1227">
        <f t="shared" si="1"/>
        <v>4.2</v>
      </c>
      <c r="I24" s="1227">
        <f t="shared" si="1"/>
        <v>6.1499999999999995</v>
      </c>
      <c r="J24" s="1227">
        <f t="shared" si="11"/>
        <v>10.35</v>
      </c>
      <c r="K24" s="1227"/>
      <c r="L24" s="1228">
        <f t="shared" si="3"/>
        <v>0</v>
      </c>
      <c r="M24" s="1229">
        <v>1</v>
      </c>
      <c r="N24" s="1228">
        <f t="shared" si="3"/>
        <v>9.6618357487922708</v>
      </c>
      <c r="O24" s="1229"/>
      <c r="P24" s="1228">
        <f t="shared" si="4"/>
        <v>0</v>
      </c>
      <c r="Q24" s="1230"/>
      <c r="R24" s="1228">
        <f t="shared" si="5"/>
        <v>0</v>
      </c>
      <c r="S24" s="1228"/>
      <c r="T24" s="1228">
        <f t="shared" si="6"/>
        <v>0</v>
      </c>
      <c r="U24" s="1227"/>
      <c r="V24" s="1228">
        <f t="shared" si="7"/>
        <v>0</v>
      </c>
      <c r="W24" s="1228"/>
      <c r="X24" s="1228">
        <f t="shared" si="8"/>
        <v>0</v>
      </c>
      <c r="Y24" s="1227">
        <f t="shared" si="9"/>
        <v>1</v>
      </c>
      <c r="Z24" s="1228">
        <f t="shared" si="10"/>
        <v>9.6618357487922708</v>
      </c>
    </row>
    <row r="25" spans="1:26" ht="17.149999999999999" customHeight="1" x14ac:dyDescent="0.35">
      <c r="A25" s="16">
        <v>14</v>
      </c>
      <c r="B25" s="1160" t="s">
        <v>111</v>
      </c>
      <c r="C25" s="1571" t="s">
        <v>1598</v>
      </c>
      <c r="D25" s="1148" t="s">
        <v>111</v>
      </c>
      <c r="E25" s="1226">
        <v>32</v>
      </c>
      <c r="F25" s="34">
        <v>36</v>
      </c>
      <c r="G25" s="1227">
        <f t="shared" si="0"/>
        <v>68</v>
      </c>
      <c r="H25" s="1227">
        <f t="shared" si="1"/>
        <v>4.8</v>
      </c>
      <c r="I25" s="1227">
        <f t="shared" si="1"/>
        <v>5.3999999999999995</v>
      </c>
      <c r="J25" s="1227">
        <f t="shared" si="11"/>
        <v>10.199999999999999</v>
      </c>
      <c r="K25" s="1227"/>
      <c r="L25" s="1228">
        <f t="shared" si="3"/>
        <v>0</v>
      </c>
      <c r="M25" s="1229"/>
      <c r="N25" s="1228">
        <f t="shared" si="3"/>
        <v>0</v>
      </c>
      <c r="O25" s="1229"/>
      <c r="P25" s="1228">
        <f t="shared" si="4"/>
        <v>0</v>
      </c>
      <c r="Q25" s="1230"/>
      <c r="R25" s="1228">
        <f t="shared" si="5"/>
        <v>0</v>
      </c>
      <c r="S25" s="1228"/>
      <c r="T25" s="1228">
        <f t="shared" si="6"/>
        <v>0</v>
      </c>
      <c r="U25" s="1227"/>
      <c r="V25" s="1228">
        <f t="shared" si="7"/>
        <v>0</v>
      </c>
      <c r="W25" s="1228"/>
      <c r="X25" s="1228">
        <f t="shared" si="8"/>
        <v>0</v>
      </c>
      <c r="Y25" s="1227">
        <f t="shared" si="9"/>
        <v>0</v>
      </c>
      <c r="Z25" s="1228">
        <f t="shared" si="10"/>
        <v>0</v>
      </c>
    </row>
    <row r="26" spans="1:26" ht="17.149999999999999" customHeight="1" x14ac:dyDescent="0.35">
      <c r="A26" s="16">
        <v>15</v>
      </c>
      <c r="B26" s="1160" t="s">
        <v>1585</v>
      </c>
      <c r="C26" s="1571" t="s">
        <v>1600</v>
      </c>
      <c r="D26" s="1148" t="s">
        <v>112</v>
      </c>
      <c r="E26" s="1226">
        <v>14</v>
      </c>
      <c r="F26" s="34">
        <v>21</v>
      </c>
      <c r="G26" s="1227">
        <f t="shared" si="0"/>
        <v>35</v>
      </c>
      <c r="H26" s="1227">
        <f t="shared" si="1"/>
        <v>2.1</v>
      </c>
      <c r="I26" s="1227">
        <f t="shared" si="1"/>
        <v>3.15</v>
      </c>
      <c r="J26" s="1227">
        <f t="shared" si="11"/>
        <v>5.25</v>
      </c>
      <c r="K26" s="1227"/>
      <c r="L26" s="1228">
        <f t="shared" si="3"/>
        <v>0</v>
      </c>
      <c r="M26" s="1229"/>
      <c r="N26" s="1228">
        <f t="shared" si="3"/>
        <v>0</v>
      </c>
      <c r="O26" s="1229"/>
      <c r="P26" s="1228">
        <f t="shared" si="4"/>
        <v>0</v>
      </c>
      <c r="Q26" s="1230"/>
      <c r="R26" s="1228">
        <f t="shared" si="5"/>
        <v>0</v>
      </c>
      <c r="S26" s="1228"/>
      <c r="T26" s="1228">
        <f t="shared" si="6"/>
        <v>0</v>
      </c>
      <c r="U26" s="1227"/>
      <c r="V26" s="1228">
        <f t="shared" si="7"/>
        <v>0</v>
      </c>
      <c r="W26" s="1228"/>
      <c r="X26" s="1228">
        <f t="shared" si="8"/>
        <v>0</v>
      </c>
      <c r="Y26" s="1227">
        <f t="shared" si="9"/>
        <v>0</v>
      </c>
      <c r="Z26" s="1228">
        <f t="shared" si="10"/>
        <v>0</v>
      </c>
    </row>
    <row r="27" spans="1:26" ht="17.149999999999999" customHeight="1" x14ac:dyDescent="0.35">
      <c r="A27" s="16">
        <v>16</v>
      </c>
      <c r="B27" s="1160" t="s">
        <v>113</v>
      </c>
      <c r="C27" s="1571" t="s">
        <v>1601</v>
      </c>
      <c r="D27" s="1148" t="s">
        <v>113</v>
      </c>
      <c r="E27" s="1226">
        <v>16</v>
      </c>
      <c r="F27" s="34">
        <v>22</v>
      </c>
      <c r="G27" s="1227">
        <f t="shared" si="0"/>
        <v>38</v>
      </c>
      <c r="H27" s="1227">
        <f t="shared" si="1"/>
        <v>2.4</v>
      </c>
      <c r="I27" s="1227">
        <f t="shared" si="1"/>
        <v>3.3</v>
      </c>
      <c r="J27" s="1227">
        <f t="shared" si="11"/>
        <v>5.6999999999999993</v>
      </c>
      <c r="K27" s="1227"/>
      <c r="L27" s="1228">
        <f t="shared" si="3"/>
        <v>0</v>
      </c>
      <c r="M27" s="1229"/>
      <c r="N27" s="1228">
        <f t="shared" si="3"/>
        <v>0</v>
      </c>
      <c r="O27" s="1229"/>
      <c r="P27" s="1228">
        <f t="shared" si="4"/>
        <v>0</v>
      </c>
      <c r="Q27" s="1230"/>
      <c r="R27" s="1228">
        <f t="shared" si="5"/>
        <v>0</v>
      </c>
      <c r="S27" s="1228"/>
      <c r="T27" s="1228">
        <f t="shared" si="6"/>
        <v>0</v>
      </c>
      <c r="U27" s="1227"/>
      <c r="V27" s="1228">
        <f t="shared" si="7"/>
        <v>0</v>
      </c>
      <c r="W27" s="1228"/>
      <c r="X27" s="1228">
        <f t="shared" si="8"/>
        <v>0</v>
      </c>
      <c r="Y27" s="1227">
        <f t="shared" si="9"/>
        <v>0</v>
      </c>
      <c r="Z27" s="1228">
        <f t="shared" si="10"/>
        <v>0</v>
      </c>
    </row>
    <row r="28" spans="1:26" ht="17.149999999999999" customHeight="1" x14ac:dyDescent="0.35">
      <c r="A28" s="16">
        <v>17</v>
      </c>
      <c r="B28" s="1160" t="s">
        <v>114</v>
      </c>
      <c r="C28" s="1571" t="s">
        <v>1599</v>
      </c>
      <c r="D28" s="1148" t="s">
        <v>114</v>
      </c>
      <c r="E28" s="1226">
        <v>23</v>
      </c>
      <c r="F28" s="34">
        <v>34</v>
      </c>
      <c r="G28" s="1227">
        <f t="shared" si="0"/>
        <v>57</v>
      </c>
      <c r="H28" s="1227">
        <f t="shared" si="1"/>
        <v>3.4499999999999997</v>
      </c>
      <c r="I28" s="1227">
        <f t="shared" si="1"/>
        <v>5.0999999999999996</v>
      </c>
      <c r="J28" s="1227">
        <f t="shared" si="11"/>
        <v>8.5499999999999989</v>
      </c>
      <c r="K28" s="1227"/>
      <c r="L28" s="1228">
        <f t="shared" si="3"/>
        <v>0</v>
      </c>
      <c r="M28" s="1229"/>
      <c r="N28" s="1228">
        <f t="shared" si="3"/>
        <v>0</v>
      </c>
      <c r="O28" s="1229"/>
      <c r="P28" s="1228">
        <f t="shared" si="4"/>
        <v>0</v>
      </c>
      <c r="Q28" s="1230"/>
      <c r="R28" s="1228">
        <f t="shared" si="5"/>
        <v>0</v>
      </c>
      <c r="S28" s="1228"/>
      <c r="T28" s="1228">
        <f t="shared" si="6"/>
        <v>0</v>
      </c>
      <c r="U28" s="1227"/>
      <c r="V28" s="1228">
        <f t="shared" si="7"/>
        <v>0</v>
      </c>
      <c r="W28" s="1228"/>
      <c r="X28" s="1228">
        <f t="shared" si="8"/>
        <v>0</v>
      </c>
      <c r="Y28" s="1227">
        <f t="shared" si="9"/>
        <v>0</v>
      </c>
      <c r="Z28" s="1228">
        <f t="shared" si="10"/>
        <v>0</v>
      </c>
    </row>
    <row r="29" spans="1:26" ht="17.149999999999999" customHeight="1" x14ac:dyDescent="0.35">
      <c r="A29" s="16">
        <v>18</v>
      </c>
      <c r="B29" s="1160" t="s">
        <v>115</v>
      </c>
      <c r="C29" s="1571" t="s">
        <v>1613</v>
      </c>
      <c r="D29" s="1148" t="s">
        <v>594</v>
      </c>
      <c r="E29" s="1226">
        <v>2</v>
      </c>
      <c r="F29" s="34">
        <v>4</v>
      </c>
      <c r="G29" s="1227">
        <f t="shared" si="0"/>
        <v>6</v>
      </c>
      <c r="H29" s="1227">
        <f t="shared" si="1"/>
        <v>0.3</v>
      </c>
      <c r="I29" s="1227">
        <f t="shared" si="1"/>
        <v>0.6</v>
      </c>
      <c r="J29" s="1227">
        <f t="shared" si="11"/>
        <v>0.89999999999999991</v>
      </c>
      <c r="K29" s="1227"/>
      <c r="L29" s="1228">
        <f t="shared" ref="L29:N31" si="12">K29/$J29*100</f>
        <v>0</v>
      </c>
      <c r="M29" s="1229"/>
      <c r="N29" s="1228">
        <f t="shared" si="12"/>
        <v>0</v>
      </c>
      <c r="O29" s="1229"/>
      <c r="P29" s="1228">
        <f t="shared" si="4"/>
        <v>0</v>
      </c>
      <c r="Q29" s="1230"/>
      <c r="R29" s="1228">
        <f t="shared" si="5"/>
        <v>0</v>
      </c>
      <c r="S29" s="1228"/>
      <c r="T29" s="1228">
        <f t="shared" si="6"/>
        <v>0</v>
      </c>
      <c r="U29" s="1227"/>
      <c r="V29" s="1228">
        <f t="shared" si="7"/>
        <v>0</v>
      </c>
      <c r="W29" s="1228"/>
      <c r="X29" s="1228">
        <f t="shared" si="8"/>
        <v>0</v>
      </c>
      <c r="Y29" s="1227">
        <f t="shared" si="9"/>
        <v>0</v>
      </c>
      <c r="Z29" s="1228">
        <f t="shared" si="10"/>
        <v>0</v>
      </c>
    </row>
    <row r="30" spans="1:26" ht="17.149999999999999" customHeight="1" x14ac:dyDescent="0.35">
      <c r="A30" s="16">
        <v>19</v>
      </c>
      <c r="B30" s="1160" t="s">
        <v>115</v>
      </c>
      <c r="C30" s="1571" t="s">
        <v>1613</v>
      </c>
      <c r="D30" s="1148" t="s">
        <v>597</v>
      </c>
      <c r="E30" s="1226">
        <v>5</v>
      </c>
      <c r="F30" s="34">
        <v>8</v>
      </c>
      <c r="G30" s="1227">
        <f t="shared" si="0"/>
        <v>13</v>
      </c>
      <c r="H30" s="1227">
        <f t="shared" si="1"/>
        <v>0.75</v>
      </c>
      <c r="I30" s="1227">
        <f t="shared" si="1"/>
        <v>1.2</v>
      </c>
      <c r="J30" s="1227">
        <f t="shared" si="11"/>
        <v>1.95</v>
      </c>
      <c r="K30" s="1227"/>
      <c r="L30" s="1228">
        <f t="shared" si="12"/>
        <v>0</v>
      </c>
      <c r="M30" s="1229"/>
      <c r="N30" s="1228">
        <f t="shared" si="12"/>
        <v>0</v>
      </c>
      <c r="O30" s="1229"/>
      <c r="P30" s="1228">
        <f t="shared" si="4"/>
        <v>0</v>
      </c>
      <c r="Q30" s="1230"/>
      <c r="R30" s="1228">
        <f t="shared" si="5"/>
        <v>0</v>
      </c>
      <c r="S30" s="1228"/>
      <c r="T30" s="1228">
        <f t="shared" si="6"/>
        <v>0</v>
      </c>
      <c r="U30" s="1227"/>
      <c r="V30" s="1228">
        <f t="shared" si="7"/>
        <v>0</v>
      </c>
      <c r="W30" s="1228"/>
      <c r="X30" s="1228">
        <f t="shared" si="8"/>
        <v>0</v>
      </c>
      <c r="Y30" s="1227">
        <f t="shared" si="9"/>
        <v>0</v>
      </c>
      <c r="Z30" s="1228">
        <f t="shared" si="10"/>
        <v>0</v>
      </c>
    </row>
    <row r="31" spans="1:26" ht="17.149999999999999" customHeight="1" x14ac:dyDescent="0.35">
      <c r="A31" s="16">
        <v>20</v>
      </c>
      <c r="B31" s="1160" t="s">
        <v>115</v>
      </c>
      <c r="C31" s="1571" t="s">
        <v>1613</v>
      </c>
      <c r="D31" s="1148" t="s">
        <v>595</v>
      </c>
      <c r="E31" s="1226">
        <v>1</v>
      </c>
      <c r="F31" s="34">
        <v>3</v>
      </c>
      <c r="G31" s="1227">
        <f t="shared" si="0"/>
        <v>4</v>
      </c>
      <c r="H31" s="1227">
        <f t="shared" si="1"/>
        <v>0.15</v>
      </c>
      <c r="I31" s="1227">
        <f t="shared" si="1"/>
        <v>0.44999999999999996</v>
      </c>
      <c r="J31" s="1227">
        <f t="shared" si="11"/>
        <v>0.6</v>
      </c>
      <c r="K31" s="1227"/>
      <c r="L31" s="1228">
        <f t="shared" si="12"/>
        <v>0</v>
      </c>
      <c r="M31" s="1229"/>
      <c r="N31" s="1228">
        <f t="shared" si="12"/>
        <v>0</v>
      </c>
      <c r="O31" s="1229"/>
      <c r="P31" s="1228">
        <f t="shared" si="4"/>
        <v>0</v>
      </c>
      <c r="Q31" s="1230"/>
      <c r="R31" s="1228">
        <f t="shared" si="5"/>
        <v>0</v>
      </c>
      <c r="S31" s="1228"/>
      <c r="T31" s="1228">
        <f t="shared" si="6"/>
        <v>0</v>
      </c>
      <c r="U31" s="1227"/>
      <c r="V31" s="1228">
        <f t="shared" si="7"/>
        <v>0</v>
      </c>
      <c r="W31" s="1228"/>
      <c r="X31" s="1228">
        <f t="shared" si="8"/>
        <v>0</v>
      </c>
      <c r="Y31" s="1227">
        <f t="shared" si="9"/>
        <v>0</v>
      </c>
      <c r="Z31" s="1228">
        <f t="shared" si="10"/>
        <v>0</v>
      </c>
    </row>
    <row r="32" spans="1:26" ht="17.149999999999999" customHeight="1" x14ac:dyDescent="0.35">
      <c r="A32" s="719">
        <v>21</v>
      </c>
      <c r="B32" s="1160" t="s">
        <v>116</v>
      </c>
      <c r="C32" s="1571" t="s">
        <v>1614</v>
      </c>
      <c r="D32" s="1148" t="s">
        <v>116</v>
      </c>
      <c r="E32" s="1226">
        <v>1</v>
      </c>
      <c r="F32" s="34">
        <v>1</v>
      </c>
      <c r="G32" s="1227">
        <v>2</v>
      </c>
      <c r="H32" s="1227"/>
      <c r="I32" s="1227"/>
      <c r="J32" s="1227"/>
      <c r="K32" s="1227"/>
      <c r="L32" s="1228"/>
      <c r="M32" s="1229"/>
      <c r="N32" s="1229"/>
      <c r="O32" s="1229"/>
      <c r="P32" s="1229"/>
      <c r="Q32" s="1230"/>
      <c r="R32" s="1228"/>
      <c r="S32" s="1228"/>
      <c r="T32" s="1228"/>
      <c r="U32" s="1227"/>
      <c r="V32" s="1228"/>
      <c r="W32" s="1228"/>
      <c r="X32" s="1228"/>
      <c r="Y32" s="1227"/>
      <c r="Z32" s="1228"/>
    </row>
    <row r="33" spans="1:26" ht="17.149999999999999" customHeight="1" x14ac:dyDescent="0.35">
      <c r="A33" s="269"/>
      <c r="B33" s="695"/>
      <c r="C33" s="695"/>
      <c r="D33" s="1224"/>
      <c r="E33" s="1230"/>
      <c r="F33" s="1227"/>
      <c r="G33" s="1227"/>
      <c r="H33" s="1227"/>
      <c r="I33" s="1227"/>
      <c r="J33" s="1227"/>
      <c r="K33" s="1227"/>
      <c r="L33" s="1228"/>
      <c r="M33" s="1229"/>
      <c r="N33" s="1229"/>
      <c r="O33" s="1229"/>
      <c r="P33" s="1229"/>
      <c r="Q33" s="1230"/>
      <c r="R33" s="1228"/>
      <c r="S33" s="1228"/>
      <c r="T33" s="1228"/>
      <c r="U33" s="1227"/>
      <c r="V33" s="1228"/>
      <c r="W33" s="1228"/>
      <c r="X33" s="1228"/>
      <c r="Y33" s="1227"/>
      <c r="Z33" s="1228"/>
    </row>
    <row r="34" spans="1:26" ht="17.149999999999999" customHeight="1" x14ac:dyDescent="0.35">
      <c r="A34" s="269"/>
      <c r="B34" s="695"/>
      <c r="C34" s="695"/>
      <c r="D34" s="1224"/>
      <c r="E34" s="710"/>
      <c r="F34" s="702"/>
      <c r="G34" s="702"/>
      <c r="H34" s="702"/>
      <c r="I34" s="702"/>
      <c r="J34" s="702"/>
      <c r="K34" s="702"/>
      <c r="L34" s="708"/>
      <c r="M34" s="709"/>
      <c r="N34" s="709"/>
      <c r="O34" s="709"/>
      <c r="P34" s="709"/>
      <c r="Q34" s="710"/>
      <c r="R34" s="708"/>
      <c r="S34" s="708"/>
      <c r="T34" s="708"/>
      <c r="U34" s="702"/>
      <c r="V34" s="708"/>
      <c r="W34" s="708"/>
      <c r="X34" s="708"/>
      <c r="Y34" s="702"/>
      <c r="Z34" s="708"/>
    </row>
    <row r="35" spans="1:26" ht="17.149999999999999" customHeight="1" x14ac:dyDescent="0.35">
      <c r="A35" s="269"/>
      <c r="B35" s="695"/>
      <c r="C35" s="695"/>
      <c r="D35" s="1225"/>
      <c r="E35" s="710"/>
      <c r="F35" s="702"/>
      <c r="G35" s="702"/>
      <c r="H35" s="702"/>
      <c r="I35" s="702"/>
      <c r="J35" s="702"/>
      <c r="K35" s="702"/>
      <c r="L35" s="708"/>
      <c r="M35" s="709"/>
      <c r="N35" s="709"/>
      <c r="O35" s="709"/>
      <c r="P35" s="709"/>
      <c r="Q35" s="710"/>
      <c r="R35" s="708"/>
      <c r="S35" s="708"/>
      <c r="T35" s="708"/>
      <c r="U35" s="702"/>
      <c r="V35" s="708"/>
      <c r="W35" s="708"/>
      <c r="X35" s="708"/>
      <c r="Y35" s="702"/>
      <c r="Z35" s="708"/>
    </row>
    <row r="36" spans="1:26" ht="17.149999999999999" customHeight="1" thickBot="1" x14ac:dyDescent="0.4">
      <c r="A36" s="703" t="s">
        <v>713</v>
      </c>
      <c r="B36" s="696"/>
      <c r="C36" s="1574"/>
      <c r="D36" s="1223"/>
      <c r="E36" s="704">
        <f t="shared" ref="E36:U36" si="13">SUM(E12:E35)</f>
        <v>426</v>
      </c>
      <c r="F36" s="704">
        <f t="shared" si="13"/>
        <v>594</v>
      </c>
      <c r="G36" s="704">
        <f t="shared" si="13"/>
        <v>1020</v>
      </c>
      <c r="H36" s="704">
        <f t="shared" si="13"/>
        <v>63.749999999999993</v>
      </c>
      <c r="I36" s="704">
        <f t="shared" si="13"/>
        <v>88.950000000000017</v>
      </c>
      <c r="J36" s="704">
        <f t="shared" si="13"/>
        <v>152.69999999999999</v>
      </c>
      <c r="K36" s="704">
        <f t="shared" si="13"/>
        <v>3</v>
      </c>
      <c r="L36" s="711">
        <f>K36/$J36*100</f>
        <v>1.9646365422396859</v>
      </c>
      <c r="M36" s="704">
        <f t="shared" si="13"/>
        <v>2</v>
      </c>
      <c r="N36" s="711">
        <f>M36/$J36*100</f>
        <v>1.3097576948264573</v>
      </c>
      <c r="O36" s="704">
        <f t="shared" si="13"/>
        <v>0</v>
      </c>
      <c r="P36" s="711">
        <f>O36/$J36*100</f>
        <v>0</v>
      </c>
      <c r="Q36" s="704">
        <f t="shared" si="13"/>
        <v>0</v>
      </c>
      <c r="R36" s="711">
        <f>Q36/$J36*100</f>
        <v>0</v>
      </c>
      <c r="S36" s="704">
        <f t="shared" si="13"/>
        <v>3</v>
      </c>
      <c r="T36" s="711">
        <f>S36/$J36*100</f>
        <v>1.9646365422396859</v>
      </c>
      <c r="U36" s="704">
        <f t="shared" si="13"/>
        <v>0</v>
      </c>
      <c r="V36" s="711">
        <f>U36/$J36*100</f>
        <v>0</v>
      </c>
      <c r="W36" s="704">
        <f>SUM(W12:W35)</f>
        <v>0</v>
      </c>
      <c r="X36" s="711">
        <f>W36/$J36*100</f>
        <v>0</v>
      </c>
      <c r="Y36" s="704">
        <f>SUM(Y12:Y35)</f>
        <v>8</v>
      </c>
      <c r="Z36" s="711">
        <f>Y36/$J36*100</f>
        <v>5.2390307793058293</v>
      </c>
    </row>
    <row r="38" spans="1:26" x14ac:dyDescent="0.35">
      <c r="A38" s="277" t="s">
        <v>1529</v>
      </c>
    </row>
  </sheetData>
  <sheetProtection algorithmName="SHA-512" hashValue="AWK6fDAsofmnCVm9LH9IZG+/eJR5ZIXEfJ6rM911XdmBaWxxreOAWLuIHSIAhfRyBbYpoS7oZoegGa7/bkN6rA==" saltValue="yKY0ttc4+RLZfWP+3jjfdQ==" spinCount="100000" sheet="1" objects="1" scenarios="1" sort="0" autoFilter="0" pivotTables="0"/>
  <mergeCells count="18">
    <mergeCell ref="S9:T9"/>
    <mergeCell ref="U9:V9"/>
    <mergeCell ref="W9:X9"/>
    <mergeCell ref="A5:Z5"/>
    <mergeCell ref="A6:Z6"/>
    <mergeCell ref="Y9:Z9"/>
    <mergeCell ref="A3:Z3"/>
    <mergeCell ref="A4:Z4"/>
    <mergeCell ref="A8:A10"/>
    <mergeCell ref="B8:B10"/>
    <mergeCell ref="D8:D10"/>
    <mergeCell ref="E8:G9"/>
    <mergeCell ref="H8:J9"/>
    <mergeCell ref="K8:Z8"/>
    <mergeCell ref="K9:L9"/>
    <mergeCell ref="M9:N9"/>
    <mergeCell ref="O9:P9"/>
    <mergeCell ref="Q9:R9"/>
  </mergeCells>
  <pageMargins left="0.7" right="0.7" top="0.75" bottom="0.7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T40"/>
  <sheetViews>
    <sheetView topLeftCell="A7" zoomScale="70" zoomScaleNormal="70" workbookViewId="0">
      <selection activeCell="E18" sqref="E18"/>
    </sheetView>
  </sheetViews>
  <sheetFormatPr defaultColWidth="9.26953125" defaultRowHeight="15.5" x14ac:dyDescent="0.35"/>
  <cols>
    <col min="1" max="1" width="5.54296875" style="264" customWidth="1"/>
    <col min="2" max="3" width="21.54296875" style="264" customWidth="1"/>
    <col min="4" max="4" width="19.7265625" style="264" customWidth="1"/>
    <col min="5" max="19" width="13.7265625" style="264" customWidth="1"/>
    <col min="20" max="260" width="9.26953125" style="264"/>
    <col min="261" max="261" width="5.54296875" style="264" customWidth="1"/>
    <col min="262" max="262" width="21.54296875" style="264" customWidth="1"/>
    <col min="263" max="263" width="19.7265625" style="264" customWidth="1"/>
    <col min="264" max="264" width="13.453125" style="264" customWidth="1"/>
    <col min="265" max="275" width="12.54296875" style="264" customWidth="1"/>
    <col min="276" max="516" width="9.26953125" style="264"/>
    <col min="517" max="517" width="5.54296875" style="264" customWidth="1"/>
    <col min="518" max="518" width="21.54296875" style="264" customWidth="1"/>
    <col min="519" max="519" width="19.7265625" style="264" customWidth="1"/>
    <col min="520" max="520" width="13.453125" style="264" customWidth="1"/>
    <col min="521" max="531" width="12.54296875" style="264" customWidth="1"/>
    <col min="532" max="772" width="9.26953125" style="264"/>
    <col min="773" max="773" width="5.54296875" style="264" customWidth="1"/>
    <col min="774" max="774" width="21.54296875" style="264" customWidth="1"/>
    <col min="775" max="775" width="19.7265625" style="264" customWidth="1"/>
    <col min="776" max="776" width="13.453125" style="264" customWidth="1"/>
    <col min="777" max="787" width="12.54296875" style="264" customWidth="1"/>
    <col min="788" max="1028" width="9.26953125" style="264"/>
    <col min="1029" max="1029" width="5.54296875" style="264" customWidth="1"/>
    <col min="1030" max="1030" width="21.54296875" style="264" customWidth="1"/>
    <col min="1031" max="1031" width="19.7265625" style="264" customWidth="1"/>
    <col min="1032" max="1032" width="13.453125" style="264" customWidth="1"/>
    <col min="1033" max="1043" width="12.54296875" style="264" customWidth="1"/>
    <col min="1044" max="1284" width="9.26953125" style="264"/>
    <col min="1285" max="1285" width="5.54296875" style="264" customWidth="1"/>
    <col min="1286" max="1286" width="21.54296875" style="264" customWidth="1"/>
    <col min="1287" max="1287" width="19.7265625" style="264" customWidth="1"/>
    <col min="1288" max="1288" width="13.453125" style="264" customWidth="1"/>
    <col min="1289" max="1299" width="12.54296875" style="264" customWidth="1"/>
    <col min="1300" max="1540" width="9.26953125" style="264"/>
    <col min="1541" max="1541" width="5.54296875" style="264" customWidth="1"/>
    <col min="1542" max="1542" width="21.54296875" style="264" customWidth="1"/>
    <col min="1543" max="1543" width="19.7265625" style="264" customWidth="1"/>
    <col min="1544" max="1544" width="13.453125" style="264" customWidth="1"/>
    <col min="1545" max="1555" width="12.54296875" style="264" customWidth="1"/>
    <col min="1556" max="1796" width="9.26953125" style="264"/>
    <col min="1797" max="1797" width="5.54296875" style="264" customWidth="1"/>
    <col min="1798" max="1798" width="21.54296875" style="264" customWidth="1"/>
    <col min="1799" max="1799" width="19.7265625" style="264" customWidth="1"/>
    <col min="1800" max="1800" width="13.453125" style="264" customWidth="1"/>
    <col min="1801" max="1811" width="12.54296875" style="264" customWidth="1"/>
    <col min="1812" max="2052" width="9.26953125" style="264"/>
    <col min="2053" max="2053" width="5.54296875" style="264" customWidth="1"/>
    <col min="2054" max="2054" width="21.54296875" style="264" customWidth="1"/>
    <col min="2055" max="2055" width="19.7265625" style="264" customWidth="1"/>
    <col min="2056" max="2056" width="13.453125" style="264" customWidth="1"/>
    <col min="2057" max="2067" width="12.54296875" style="264" customWidth="1"/>
    <col min="2068" max="2308" width="9.26953125" style="264"/>
    <col min="2309" max="2309" width="5.54296875" style="264" customWidth="1"/>
    <col min="2310" max="2310" width="21.54296875" style="264" customWidth="1"/>
    <col min="2311" max="2311" width="19.7265625" style="264" customWidth="1"/>
    <col min="2312" max="2312" width="13.453125" style="264" customWidth="1"/>
    <col min="2313" max="2323" width="12.54296875" style="264" customWidth="1"/>
    <col min="2324" max="2564" width="9.26953125" style="264"/>
    <col min="2565" max="2565" width="5.54296875" style="264" customWidth="1"/>
    <col min="2566" max="2566" width="21.54296875" style="264" customWidth="1"/>
    <col min="2567" max="2567" width="19.7265625" style="264" customWidth="1"/>
    <col min="2568" max="2568" width="13.453125" style="264" customWidth="1"/>
    <col min="2569" max="2579" width="12.54296875" style="264" customWidth="1"/>
    <col min="2580" max="2820" width="9.26953125" style="264"/>
    <col min="2821" max="2821" width="5.54296875" style="264" customWidth="1"/>
    <col min="2822" max="2822" width="21.54296875" style="264" customWidth="1"/>
    <col min="2823" max="2823" width="19.7265625" style="264" customWidth="1"/>
    <col min="2824" max="2824" width="13.453125" style="264" customWidth="1"/>
    <col min="2825" max="2835" width="12.54296875" style="264" customWidth="1"/>
    <col min="2836" max="3076" width="9.26953125" style="264"/>
    <col min="3077" max="3077" width="5.54296875" style="264" customWidth="1"/>
    <col min="3078" max="3078" width="21.54296875" style="264" customWidth="1"/>
    <col min="3079" max="3079" width="19.7265625" style="264" customWidth="1"/>
    <col min="3080" max="3080" width="13.453125" style="264" customWidth="1"/>
    <col min="3081" max="3091" width="12.54296875" style="264" customWidth="1"/>
    <col min="3092" max="3332" width="9.26953125" style="264"/>
    <col min="3333" max="3333" width="5.54296875" style="264" customWidth="1"/>
    <col min="3334" max="3334" width="21.54296875" style="264" customWidth="1"/>
    <col min="3335" max="3335" width="19.7265625" style="264" customWidth="1"/>
    <col min="3336" max="3336" width="13.453125" style="264" customWidth="1"/>
    <col min="3337" max="3347" width="12.54296875" style="264" customWidth="1"/>
    <col min="3348" max="3588" width="9.26953125" style="264"/>
    <col min="3589" max="3589" width="5.54296875" style="264" customWidth="1"/>
    <col min="3590" max="3590" width="21.54296875" style="264" customWidth="1"/>
    <col min="3591" max="3591" width="19.7265625" style="264" customWidth="1"/>
    <col min="3592" max="3592" width="13.453125" style="264" customWidth="1"/>
    <col min="3593" max="3603" width="12.54296875" style="264" customWidth="1"/>
    <col min="3604" max="3844" width="9.26953125" style="264"/>
    <col min="3845" max="3845" width="5.54296875" style="264" customWidth="1"/>
    <col min="3846" max="3846" width="21.54296875" style="264" customWidth="1"/>
    <col min="3847" max="3847" width="19.7265625" style="264" customWidth="1"/>
    <col min="3848" max="3848" width="13.453125" style="264" customWidth="1"/>
    <col min="3849" max="3859" width="12.54296875" style="264" customWidth="1"/>
    <col min="3860" max="4100" width="9.26953125" style="264"/>
    <col min="4101" max="4101" width="5.54296875" style="264" customWidth="1"/>
    <col min="4102" max="4102" width="21.54296875" style="264" customWidth="1"/>
    <col min="4103" max="4103" width="19.7265625" style="264" customWidth="1"/>
    <col min="4104" max="4104" width="13.453125" style="264" customWidth="1"/>
    <col min="4105" max="4115" width="12.54296875" style="264" customWidth="1"/>
    <col min="4116" max="4356" width="9.26953125" style="264"/>
    <col min="4357" max="4357" width="5.54296875" style="264" customWidth="1"/>
    <col min="4358" max="4358" width="21.54296875" style="264" customWidth="1"/>
    <col min="4359" max="4359" width="19.7265625" style="264" customWidth="1"/>
    <col min="4360" max="4360" width="13.453125" style="264" customWidth="1"/>
    <col min="4361" max="4371" width="12.54296875" style="264" customWidth="1"/>
    <col min="4372" max="4612" width="9.26953125" style="264"/>
    <col min="4613" max="4613" width="5.54296875" style="264" customWidth="1"/>
    <col min="4614" max="4614" width="21.54296875" style="264" customWidth="1"/>
    <col min="4615" max="4615" width="19.7265625" style="264" customWidth="1"/>
    <col min="4616" max="4616" width="13.453125" style="264" customWidth="1"/>
    <col min="4617" max="4627" width="12.54296875" style="264" customWidth="1"/>
    <col min="4628" max="4868" width="9.26953125" style="264"/>
    <col min="4869" max="4869" width="5.54296875" style="264" customWidth="1"/>
    <col min="4870" max="4870" width="21.54296875" style="264" customWidth="1"/>
    <col min="4871" max="4871" width="19.7265625" style="264" customWidth="1"/>
    <col min="4872" max="4872" width="13.453125" style="264" customWidth="1"/>
    <col min="4873" max="4883" width="12.54296875" style="264" customWidth="1"/>
    <col min="4884" max="5124" width="9.26953125" style="264"/>
    <col min="5125" max="5125" width="5.54296875" style="264" customWidth="1"/>
    <col min="5126" max="5126" width="21.54296875" style="264" customWidth="1"/>
    <col min="5127" max="5127" width="19.7265625" style="264" customWidth="1"/>
    <col min="5128" max="5128" width="13.453125" style="264" customWidth="1"/>
    <col min="5129" max="5139" width="12.54296875" style="264" customWidth="1"/>
    <col min="5140" max="5380" width="9.26953125" style="264"/>
    <col min="5381" max="5381" width="5.54296875" style="264" customWidth="1"/>
    <col min="5382" max="5382" width="21.54296875" style="264" customWidth="1"/>
    <col min="5383" max="5383" width="19.7265625" style="264" customWidth="1"/>
    <col min="5384" max="5384" width="13.453125" style="264" customWidth="1"/>
    <col min="5385" max="5395" width="12.54296875" style="264" customWidth="1"/>
    <col min="5396" max="5636" width="9.26953125" style="264"/>
    <col min="5637" max="5637" width="5.54296875" style="264" customWidth="1"/>
    <col min="5638" max="5638" width="21.54296875" style="264" customWidth="1"/>
    <col min="5639" max="5639" width="19.7265625" style="264" customWidth="1"/>
    <col min="5640" max="5640" width="13.453125" style="264" customWidth="1"/>
    <col min="5641" max="5651" width="12.54296875" style="264" customWidth="1"/>
    <col min="5652" max="5892" width="9.26953125" style="264"/>
    <col min="5893" max="5893" width="5.54296875" style="264" customWidth="1"/>
    <col min="5894" max="5894" width="21.54296875" style="264" customWidth="1"/>
    <col min="5895" max="5895" width="19.7265625" style="264" customWidth="1"/>
    <col min="5896" max="5896" width="13.453125" style="264" customWidth="1"/>
    <col min="5897" max="5907" width="12.54296875" style="264" customWidth="1"/>
    <col min="5908" max="6148" width="9.26953125" style="264"/>
    <col min="6149" max="6149" width="5.54296875" style="264" customWidth="1"/>
    <col min="6150" max="6150" width="21.54296875" style="264" customWidth="1"/>
    <col min="6151" max="6151" width="19.7265625" style="264" customWidth="1"/>
    <col min="6152" max="6152" width="13.453125" style="264" customWidth="1"/>
    <col min="6153" max="6163" width="12.54296875" style="264" customWidth="1"/>
    <col min="6164" max="6404" width="9.26953125" style="264"/>
    <col min="6405" max="6405" width="5.54296875" style="264" customWidth="1"/>
    <col min="6406" max="6406" width="21.54296875" style="264" customWidth="1"/>
    <col min="6407" max="6407" width="19.7265625" style="264" customWidth="1"/>
    <col min="6408" max="6408" width="13.453125" style="264" customWidth="1"/>
    <col min="6409" max="6419" width="12.54296875" style="264" customWidth="1"/>
    <col min="6420" max="6660" width="9.26953125" style="264"/>
    <col min="6661" max="6661" width="5.54296875" style="264" customWidth="1"/>
    <col min="6662" max="6662" width="21.54296875" style="264" customWidth="1"/>
    <col min="6663" max="6663" width="19.7265625" style="264" customWidth="1"/>
    <col min="6664" max="6664" width="13.453125" style="264" customWidth="1"/>
    <col min="6665" max="6675" width="12.54296875" style="264" customWidth="1"/>
    <col min="6676" max="6916" width="9.26953125" style="264"/>
    <col min="6917" max="6917" width="5.54296875" style="264" customWidth="1"/>
    <col min="6918" max="6918" width="21.54296875" style="264" customWidth="1"/>
    <col min="6919" max="6919" width="19.7265625" style="264" customWidth="1"/>
    <col min="6920" max="6920" width="13.453125" style="264" customWidth="1"/>
    <col min="6921" max="6931" width="12.54296875" style="264" customWidth="1"/>
    <col min="6932" max="7172" width="9.26953125" style="264"/>
    <col min="7173" max="7173" width="5.54296875" style="264" customWidth="1"/>
    <col min="7174" max="7174" width="21.54296875" style="264" customWidth="1"/>
    <col min="7175" max="7175" width="19.7265625" style="264" customWidth="1"/>
    <col min="7176" max="7176" width="13.453125" style="264" customWidth="1"/>
    <col min="7177" max="7187" width="12.54296875" style="264" customWidth="1"/>
    <col min="7188" max="7428" width="9.26953125" style="264"/>
    <col min="7429" max="7429" width="5.54296875" style="264" customWidth="1"/>
    <col min="7430" max="7430" width="21.54296875" style="264" customWidth="1"/>
    <col min="7431" max="7431" width="19.7265625" style="264" customWidth="1"/>
    <col min="7432" max="7432" width="13.453125" style="264" customWidth="1"/>
    <col min="7433" max="7443" width="12.54296875" style="264" customWidth="1"/>
    <col min="7444" max="7684" width="9.26953125" style="264"/>
    <col min="7685" max="7685" width="5.54296875" style="264" customWidth="1"/>
    <col min="7686" max="7686" width="21.54296875" style="264" customWidth="1"/>
    <col min="7687" max="7687" width="19.7265625" style="264" customWidth="1"/>
    <col min="7688" max="7688" width="13.453125" style="264" customWidth="1"/>
    <col min="7689" max="7699" width="12.54296875" style="264" customWidth="1"/>
    <col min="7700" max="7940" width="9.26953125" style="264"/>
    <col min="7941" max="7941" width="5.54296875" style="264" customWidth="1"/>
    <col min="7942" max="7942" width="21.54296875" style="264" customWidth="1"/>
    <col min="7943" max="7943" width="19.7265625" style="264" customWidth="1"/>
    <col min="7944" max="7944" width="13.453125" style="264" customWidth="1"/>
    <col min="7945" max="7955" width="12.54296875" style="264" customWidth="1"/>
    <col min="7956" max="8196" width="9.26953125" style="264"/>
    <col min="8197" max="8197" width="5.54296875" style="264" customWidth="1"/>
    <col min="8198" max="8198" width="21.54296875" style="264" customWidth="1"/>
    <col min="8199" max="8199" width="19.7265625" style="264" customWidth="1"/>
    <col min="8200" max="8200" width="13.453125" style="264" customWidth="1"/>
    <col min="8201" max="8211" width="12.54296875" style="264" customWidth="1"/>
    <col min="8212" max="8452" width="9.26953125" style="264"/>
    <col min="8453" max="8453" width="5.54296875" style="264" customWidth="1"/>
    <col min="8454" max="8454" width="21.54296875" style="264" customWidth="1"/>
    <col min="8455" max="8455" width="19.7265625" style="264" customWidth="1"/>
    <col min="8456" max="8456" width="13.453125" style="264" customWidth="1"/>
    <col min="8457" max="8467" width="12.54296875" style="264" customWidth="1"/>
    <col min="8468" max="8708" width="9.26953125" style="264"/>
    <col min="8709" max="8709" width="5.54296875" style="264" customWidth="1"/>
    <col min="8710" max="8710" width="21.54296875" style="264" customWidth="1"/>
    <col min="8711" max="8711" width="19.7265625" style="264" customWidth="1"/>
    <col min="8712" max="8712" width="13.453125" style="264" customWidth="1"/>
    <col min="8713" max="8723" width="12.54296875" style="264" customWidth="1"/>
    <col min="8724" max="8964" width="9.26953125" style="264"/>
    <col min="8965" max="8965" width="5.54296875" style="264" customWidth="1"/>
    <col min="8966" max="8966" width="21.54296875" style="264" customWidth="1"/>
    <col min="8967" max="8967" width="19.7265625" style="264" customWidth="1"/>
    <col min="8968" max="8968" width="13.453125" style="264" customWidth="1"/>
    <col min="8969" max="8979" width="12.54296875" style="264" customWidth="1"/>
    <col min="8980" max="9220" width="9.26953125" style="264"/>
    <col min="9221" max="9221" width="5.54296875" style="264" customWidth="1"/>
    <col min="9222" max="9222" width="21.54296875" style="264" customWidth="1"/>
    <col min="9223" max="9223" width="19.7265625" style="264" customWidth="1"/>
    <col min="9224" max="9224" width="13.453125" style="264" customWidth="1"/>
    <col min="9225" max="9235" width="12.54296875" style="264" customWidth="1"/>
    <col min="9236" max="9476" width="9.26953125" style="264"/>
    <col min="9477" max="9477" width="5.54296875" style="264" customWidth="1"/>
    <col min="9478" max="9478" width="21.54296875" style="264" customWidth="1"/>
    <col min="9479" max="9479" width="19.7265625" style="264" customWidth="1"/>
    <col min="9480" max="9480" width="13.453125" style="264" customWidth="1"/>
    <col min="9481" max="9491" width="12.54296875" style="264" customWidth="1"/>
    <col min="9492" max="9732" width="9.26953125" style="264"/>
    <col min="9733" max="9733" width="5.54296875" style="264" customWidth="1"/>
    <col min="9734" max="9734" width="21.54296875" style="264" customWidth="1"/>
    <col min="9735" max="9735" width="19.7265625" style="264" customWidth="1"/>
    <col min="9736" max="9736" width="13.453125" style="264" customWidth="1"/>
    <col min="9737" max="9747" width="12.54296875" style="264" customWidth="1"/>
    <col min="9748" max="9988" width="9.26953125" style="264"/>
    <col min="9989" max="9989" width="5.54296875" style="264" customWidth="1"/>
    <col min="9990" max="9990" width="21.54296875" style="264" customWidth="1"/>
    <col min="9991" max="9991" width="19.7265625" style="264" customWidth="1"/>
    <col min="9992" max="9992" width="13.453125" style="264" customWidth="1"/>
    <col min="9993" max="10003" width="12.54296875" style="264" customWidth="1"/>
    <col min="10004" max="10244" width="9.26953125" style="264"/>
    <col min="10245" max="10245" width="5.54296875" style="264" customWidth="1"/>
    <col min="10246" max="10246" width="21.54296875" style="264" customWidth="1"/>
    <col min="10247" max="10247" width="19.7265625" style="264" customWidth="1"/>
    <col min="10248" max="10248" width="13.453125" style="264" customWidth="1"/>
    <col min="10249" max="10259" width="12.54296875" style="264" customWidth="1"/>
    <col min="10260" max="10500" width="9.26953125" style="264"/>
    <col min="10501" max="10501" width="5.54296875" style="264" customWidth="1"/>
    <col min="10502" max="10502" width="21.54296875" style="264" customWidth="1"/>
    <col min="10503" max="10503" width="19.7265625" style="264" customWidth="1"/>
    <col min="10504" max="10504" width="13.453125" style="264" customWidth="1"/>
    <col min="10505" max="10515" width="12.54296875" style="264" customWidth="1"/>
    <col min="10516" max="10756" width="9.26953125" style="264"/>
    <col min="10757" max="10757" width="5.54296875" style="264" customWidth="1"/>
    <col min="10758" max="10758" width="21.54296875" style="264" customWidth="1"/>
    <col min="10759" max="10759" width="19.7265625" style="264" customWidth="1"/>
    <col min="10760" max="10760" width="13.453125" style="264" customWidth="1"/>
    <col min="10761" max="10771" width="12.54296875" style="264" customWidth="1"/>
    <col min="10772" max="11012" width="9.26953125" style="264"/>
    <col min="11013" max="11013" width="5.54296875" style="264" customWidth="1"/>
    <col min="11014" max="11014" width="21.54296875" style="264" customWidth="1"/>
    <col min="11015" max="11015" width="19.7265625" style="264" customWidth="1"/>
    <col min="11016" max="11016" width="13.453125" style="264" customWidth="1"/>
    <col min="11017" max="11027" width="12.54296875" style="264" customWidth="1"/>
    <col min="11028" max="11268" width="9.26953125" style="264"/>
    <col min="11269" max="11269" width="5.54296875" style="264" customWidth="1"/>
    <col min="11270" max="11270" width="21.54296875" style="264" customWidth="1"/>
    <col min="11271" max="11271" width="19.7265625" style="264" customWidth="1"/>
    <col min="11272" max="11272" width="13.453125" style="264" customWidth="1"/>
    <col min="11273" max="11283" width="12.54296875" style="264" customWidth="1"/>
    <col min="11284" max="11524" width="9.26953125" style="264"/>
    <col min="11525" max="11525" width="5.54296875" style="264" customWidth="1"/>
    <col min="11526" max="11526" width="21.54296875" style="264" customWidth="1"/>
    <col min="11527" max="11527" width="19.7265625" style="264" customWidth="1"/>
    <col min="11528" max="11528" width="13.453125" style="264" customWidth="1"/>
    <col min="11529" max="11539" width="12.54296875" style="264" customWidth="1"/>
    <col min="11540" max="11780" width="9.26953125" style="264"/>
    <col min="11781" max="11781" width="5.54296875" style="264" customWidth="1"/>
    <col min="11782" max="11782" width="21.54296875" style="264" customWidth="1"/>
    <col min="11783" max="11783" width="19.7265625" style="264" customWidth="1"/>
    <col min="11784" max="11784" width="13.453125" style="264" customWidth="1"/>
    <col min="11785" max="11795" width="12.54296875" style="264" customWidth="1"/>
    <col min="11796" max="12036" width="9.26953125" style="264"/>
    <col min="12037" max="12037" width="5.54296875" style="264" customWidth="1"/>
    <col min="12038" max="12038" width="21.54296875" style="264" customWidth="1"/>
    <col min="12039" max="12039" width="19.7265625" style="264" customWidth="1"/>
    <col min="12040" max="12040" width="13.453125" style="264" customWidth="1"/>
    <col min="12041" max="12051" width="12.54296875" style="264" customWidth="1"/>
    <col min="12052" max="12292" width="9.26953125" style="264"/>
    <col min="12293" max="12293" width="5.54296875" style="264" customWidth="1"/>
    <col min="12294" max="12294" width="21.54296875" style="264" customWidth="1"/>
    <col min="12295" max="12295" width="19.7265625" style="264" customWidth="1"/>
    <col min="12296" max="12296" width="13.453125" style="264" customWidth="1"/>
    <col min="12297" max="12307" width="12.54296875" style="264" customWidth="1"/>
    <col min="12308" max="12548" width="9.26953125" style="264"/>
    <col min="12549" max="12549" width="5.54296875" style="264" customWidth="1"/>
    <col min="12550" max="12550" width="21.54296875" style="264" customWidth="1"/>
    <col min="12551" max="12551" width="19.7265625" style="264" customWidth="1"/>
    <col min="12552" max="12552" width="13.453125" style="264" customWidth="1"/>
    <col min="12553" max="12563" width="12.54296875" style="264" customWidth="1"/>
    <col min="12564" max="12804" width="9.26953125" style="264"/>
    <col min="12805" max="12805" width="5.54296875" style="264" customWidth="1"/>
    <col min="12806" max="12806" width="21.54296875" style="264" customWidth="1"/>
    <col min="12807" max="12807" width="19.7265625" style="264" customWidth="1"/>
    <col min="12808" max="12808" width="13.453125" style="264" customWidth="1"/>
    <col min="12809" max="12819" width="12.54296875" style="264" customWidth="1"/>
    <col min="12820" max="13060" width="9.26953125" style="264"/>
    <col min="13061" max="13061" width="5.54296875" style="264" customWidth="1"/>
    <col min="13062" max="13062" width="21.54296875" style="264" customWidth="1"/>
    <col min="13063" max="13063" width="19.7265625" style="264" customWidth="1"/>
    <col min="13064" max="13064" width="13.453125" style="264" customWidth="1"/>
    <col min="13065" max="13075" width="12.54296875" style="264" customWidth="1"/>
    <col min="13076" max="13316" width="9.26953125" style="264"/>
    <col min="13317" max="13317" width="5.54296875" style="264" customWidth="1"/>
    <col min="13318" max="13318" width="21.54296875" style="264" customWidth="1"/>
    <col min="13319" max="13319" width="19.7265625" style="264" customWidth="1"/>
    <col min="13320" max="13320" width="13.453125" style="264" customWidth="1"/>
    <col min="13321" max="13331" width="12.54296875" style="264" customWidth="1"/>
    <col min="13332" max="13572" width="9.26953125" style="264"/>
    <col min="13573" max="13573" width="5.54296875" style="264" customWidth="1"/>
    <col min="13574" max="13574" width="21.54296875" style="264" customWidth="1"/>
    <col min="13575" max="13575" width="19.7265625" style="264" customWidth="1"/>
    <col min="13576" max="13576" width="13.453125" style="264" customWidth="1"/>
    <col min="13577" max="13587" width="12.54296875" style="264" customWidth="1"/>
    <col min="13588" max="13828" width="9.26953125" style="264"/>
    <col min="13829" max="13829" width="5.54296875" style="264" customWidth="1"/>
    <col min="13830" max="13830" width="21.54296875" style="264" customWidth="1"/>
    <col min="13831" max="13831" width="19.7265625" style="264" customWidth="1"/>
    <col min="13832" max="13832" width="13.453125" style="264" customWidth="1"/>
    <col min="13833" max="13843" width="12.54296875" style="264" customWidth="1"/>
    <col min="13844" max="14084" width="9.26953125" style="264"/>
    <col min="14085" max="14085" width="5.54296875" style="264" customWidth="1"/>
    <col min="14086" max="14086" width="21.54296875" style="264" customWidth="1"/>
    <col min="14087" max="14087" width="19.7265625" style="264" customWidth="1"/>
    <col min="14088" max="14088" width="13.453125" style="264" customWidth="1"/>
    <col min="14089" max="14099" width="12.54296875" style="264" customWidth="1"/>
    <col min="14100" max="14340" width="9.26953125" style="264"/>
    <col min="14341" max="14341" width="5.54296875" style="264" customWidth="1"/>
    <col min="14342" max="14342" width="21.54296875" style="264" customWidth="1"/>
    <col min="14343" max="14343" width="19.7265625" style="264" customWidth="1"/>
    <col min="14344" max="14344" width="13.453125" style="264" customWidth="1"/>
    <col min="14345" max="14355" width="12.54296875" style="264" customWidth="1"/>
    <col min="14356" max="14596" width="9.26953125" style="264"/>
    <col min="14597" max="14597" width="5.54296875" style="264" customWidth="1"/>
    <col min="14598" max="14598" width="21.54296875" style="264" customWidth="1"/>
    <col min="14599" max="14599" width="19.7265625" style="264" customWidth="1"/>
    <col min="14600" max="14600" width="13.453125" style="264" customWidth="1"/>
    <col min="14601" max="14611" width="12.54296875" style="264" customWidth="1"/>
    <col min="14612" max="14852" width="9.26953125" style="264"/>
    <col min="14853" max="14853" width="5.54296875" style="264" customWidth="1"/>
    <col min="14854" max="14854" width="21.54296875" style="264" customWidth="1"/>
    <col min="14855" max="14855" width="19.7265625" style="264" customWidth="1"/>
    <col min="14856" max="14856" width="13.453125" style="264" customWidth="1"/>
    <col min="14857" max="14867" width="12.54296875" style="264" customWidth="1"/>
    <col min="14868" max="15108" width="9.26953125" style="264"/>
    <col min="15109" max="15109" width="5.54296875" style="264" customWidth="1"/>
    <col min="15110" max="15110" width="21.54296875" style="264" customWidth="1"/>
    <col min="15111" max="15111" width="19.7265625" style="264" customWidth="1"/>
    <col min="15112" max="15112" width="13.453125" style="264" customWidth="1"/>
    <col min="15113" max="15123" width="12.54296875" style="264" customWidth="1"/>
    <col min="15124" max="15364" width="9.26953125" style="264"/>
    <col min="15365" max="15365" width="5.54296875" style="264" customWidth="1"/>
    <col min="15366" max="15366" width="21.54296875" style="264" customWidth="1"/>
    <col min="15367" max="15367" width="19.7265625" style="264" customWidth="1"/>
    <col min="15368" max="15368" width="13.453125" style="264" customWidth="1"/>
    <col min="15369" max="15379" width="12.54296875" style="264" customWidth="1"/>
    <col min="15380" max="15620" width="9.26953125" style="264"/>
    <col min="15621" max="15621" width="5.54296875" style="264" customWidth="1"/>
    <col min="15622" max="15622" width="21.54296875" style="264" customWidth="1"/>
    <col min="15623" max="15623" width="19.7265625" style="264" customWidth="1"/>
    <col min="15624" max="15624" width="13.453125" style="264" customWidth="1"/>
    <col min="15625" max="15635" width="12.54296875" style="264" customWidth="1"/>
    <col min="15636" max="15876" width="9.26953125" style="264"/>
    <col min="15877" max="15877" width="5.54296875" style="264" customWidth="1"/>
    <col min="15878" max="15878" width="21.54296875" style="264" customWidth="1"/>
    <col min="15879" max="15879" width="19.7265625" style="264" customWidth="1"/>
    <col min="15880" max="15880" width="13.453125" style="264" customWidth="1"/>
    <col min="15881" max="15891" width="12.54296875" style="264" customWidth="1"/>
    <col min="15892" max="16132" width="9.26953125" style="264"/>
    <col min="16133" max="16133" width="5.54296875" style="264" customWidth="1"/>
    <col min="16134" max="16134" width="21.54296875" style="264" customWidth="1"/>
    <col min="16135" max="16135" width="19.7265625" style="264" customWidth="1"/>
    <col min="16136" max="16136" width="13.453125" style="264" customWidth="1"/>
    <col min="16137" max="16147" width="12.54296875" style="264" customWidth="1"/>
    <col min="16148" max="16384" width="9.26953125" style="264"/>
  </cols>
  <sheetData>
    <row r="1" spans="1:20" x14ac:dyDescent="0.35">
      <c r="A1" s="262" t="s">
        <v>1239</v>
      </c>
    </row>
    <row r="2" spans="1:20" x14ac:dyDescent="0.35">
      <c r="A2" s="264" t="s">
        <v>58</v>
      </c>
    </row>
    <row r="3" spans="1:20" x14ac:dyDescent="0.35">
      <c r="A3" s="263" t="s">
        <v>1240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</row>
    <row r="4" spans="1:20" x14ac:dyDescent="0.35">
      <c r="A4" s="1615" t="s">
        <v>1532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</row>
    <row r="5" spans="1:20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</row>
    <row r="6" spans="1:20" ht="16" thickBot="1" x14ac:dyDescent="0.4">
      <c r="A6" s="691"/>
      <c r="B6" s="691"/>
      <c r="C6" s="691"/>
      <c r="D6" s="691"/>
      <c r="E6" s="691"/>
      <c r="F6" s="691"/>
      <c r="G6" s="691"/>
      <c r="H6" s="691"/>
      <c r="I6" s="712"/>
      <c r="J6" s="691"/>
      <c r="K6" s="691"/>
      <c r="L6" s="691"/>
      <c r="M6" s="691"/>
      <c r="N6" s="691"/>
      <c r="O6" s="691"/>
      <c r="P6" s="691"/>
      <c r="Q6" s="691"/>
      <c r="R6" s="691"/>
      <c r="S6" s="691"/>
    </row>
    <row r="7" spans="1:20" ht="20.149999999999999" customHeight="1" x14ac:dyDescent="0.35">
      <c r="A7" s="1719" t="s">
        <v>5</v>
      </c>
      <c r="B7" s="1719" t="s">
        <v>6</v>
      </c>
      <c r="C7" s="1552"/>
      <c r="D7" s="1719" t="s">
        <v>61</v>
      </c>
      <c r="E7" s="1767" t="s">
        <v>1027</v>
      </c>
      <c r="F7" s="1768"/>
      <c r="G7" s="1768"/>
      <c r="H7" s="1768"/>
      <c r="I7" s="1768"/>
      <c r="J7" s="1768"/>
      <c r="K7" s="1768"/>
      <c r="L7" s="1768"/>
      <c r="M7" s="1768"/>
      <c r="N7" s="1768"/>
      <c r="O7" s="1768"/>
      <c r="P7" s="1768"/>
      <c r="Q7" s="1768"/>
      <c r="R7" s="1768"/>
      <c r="S7" s="1769"/>
      <c r="T7" s="695"/>
    </row>
    <row r="8" spans="1:20" ht="21" customHeight="1" x14ac:dyDescent="0.35">
      <c r="A8" s="1719"/>
      <c r="B8" s="1719"/>
      <c r="C8" s="1552"/>
      <c r="D8" s="1719"/>
      <c r="E8" s="1720" t="s">
        <v>1241</v>
      </c>
      <c r="F8" s="1720"/>
      <c r="G8" s="1720"/>
      <c r="H8" s="1720"/>
      <c r="I8" s="1720"/>
      <c r="J8" s="1770" t="s">
        <v>856</v>
      </c>
      <c r="K8" s="1771"/>
      <c r="L8" s="1771"/>
      <c r="M8" s="1771"/>
      <c r="N8" s="1772"/>
      <c r="O8" s="1770" t="s">
        <v>1242</v>
      </c>
      <c r="P8" s="1771"/>
      <c r="Q8" s="1771"/>
      <c r="R8" s="1771"/>
      <c r="S8" s="1772"/>
      <c r="T8" s="695"/>
    </row>
    <row r="9" spans="1:20" ht="23.25" customHeight="1" x14ac:dyDescent="0.35">
      <c r="A9" s="1719"/>
      <c r="B9" s="1719"/>
      <c r="C9" s="1552" t="s">
        <v>1595</v>
      </c>
      <c r="D9" s="1719"/>
      <c r="E9" s="1766" t="s">
        <v>1243</v>
      </c>
      <c r="F9" s="1766" t="s">
        <v>1244</v>
      </c>
      <c r="G9" s="1748" t="s">
        <v>936</v>
      </c>
      <c r="H9" s="1765"/>
      <c r="I9" s="1749"/>
      <c r="J9" s="1766" t="s">
        <v>1243</v>
      </c>
      <c r="K9" s="1766" t="s">
        <v>1244</v>
      </c>
      <c r="L9" s="1748" t="s">
        <v>936</v>
      </c>
      <c r="M9" s="1765"/>
      <c r="N9" s="1749"/>
      <c r="O9" s="1766" t="s">
        <v>1243</v>
      </c>
      <c r="P9" s="1766" t="s">
        <v>1244</v>
      </c>
      <c r="Q9" s="1748" t="s">
        <v>936</v>
      </c>
      <c r="R9" s="1765"/>
      <c r="S9" s="1749"/>
      <c r="T9" s="695"/>
    </row>
    <row r="10" spans="1:20" ht="34.5" customHeight="1" x14ac:dyDescent="0.35">
      <c r="A10" s="1626"/>
      <c r="B10" s="1626"/>
      <c r="C10" s="814" t="s">
        <v>6</v>
      </c>
      <c r="D10" s="1626"/>
      <c r="E10" s="1721"/>
      <c r="F10" s="1721"/>
      <c r="G10" s="265" t="s">
        <v>1245</v>
      </c>
      <c r="H10" s="265" t="s">
        <v>1246</v>
      </c>
      <c r="I10" s="265" t="s">
        <v>1247</v>
      </c>
      <c r="J10" s="1721"/>
      <c r="K10" s="1721"/>
      <c r="L10" s="265" t="s">
        <v>1245</v>
      </c>
      <c r="M10" s="265" t="s">
        <v>1246</v>
      </c>
      <c r="N10" s="265" t="s">
        <v>1247</v>
      </c>
      <c r="O10" s="1721"/>
      <c r="P10" s="1721"/>
      <c r="Q10" s="265" t="s">
        <v>1248</v>
      </c>
      <c r="R10" s="265" t="s">
        <v>1246</v>
      </c>
      <c r="S10" s="265" t="s">
        <v>1247</v>
      </c>
      <c r="T10" s="695"/>
    </row>
    <row r="11" spans="1:20" x14ac:dyDescent="0.35">
      <c r="A11" s="266">
        <v>1</v>
      </c>
      <c r="B11" s="266">
        <v>2</v>
      </c>
      <c r="C11" s="1207"/>
      <c r="D11" s="1207">
        <v>3</v>
      </c>
      <c r="E11" s="713">
        <v>4</v>
      </c>
      <c r="F11" s="266">
        <v>5</v>
      </c>
      <c r="G11" s="266">
        <v>6</v>
      </c>
      <c r="H11" s="266">
        <v>7</v>
      </c>
      <c r="I11" s="266">
        <v>8</v>
      </c>
      <c r="J11" s="266">
        <v>9</v>
      </c>
      <c r="K11" s="266">
        <v>10</v>
      </c>
      <c r="L11" s="266">
        <v>11</v>
      </c>
      <c r="M11" s="266">
        <v>14</v>
      </c>
      <c r="N11" s="266">
        <v>15</v>
      </c>
      <c r="O11" s="266">
        <v>16</v>
      </c>
      <c r="P11" s="266">
        <v>17</v>
      </c>
      <c r="Q11" s="266">
        <v>18</v>
      </c>
      <c r="R11" s="266">
        <v>21</v>
      </c>
      <c r="S11" s="266">
        <v>22</v>
      </c>
      <c r="T11" s="695"/>
    </row>
    <row r="12" spans="1:20" x14ac:dyDescent="0.35">
      <c r="A12" s="33">
        <v>1</v>
      </c>
      <c r="B12" s="1159" t="s">
        <v>98</v>
      </c>
      <c r="C12" s="1570" t="s">
        <v>1602</v>
      </c>
      <c r="D12" s="1147" t="s">
        <v>98</v>
      </c>
      <c r="E12" s="626">
        <v>0</v>
      </c>
      <c r="F12" s="714"/>
      <c r="G12" s="715">
        <f>E12+F12</f>
        <v>0</v>
      </c>
      <c r="H12" s="715"/>
      <c r="I12" s="714">
        <f>SUM(G12:H12)</f>
        <v>0</v>
      </c>
      <c r="J12" s="627">
        <v>1</v>
      </c>
      <c r="K12" s="714"/>
      <c r="L12" s="1232">
        <f>J12+K12</f>
        <v>1</v>
      </c>
      <c r="M12" s="714"/>
      <c r="N12" s="714">
        <f>SUM(L12:M12)</f>
        <v>1</v>
      </c>
      <c r="O12" s="715">
        <f>E12+J12</f>
        <v>1</v>
      </c>
      <c r="P12" s="714">
        <f>F12+K12</f>
        <v>0</v>
      </c>
      <c r="Q12" s="714">
        <f t="shared" ref="Q12:S31" si="0">+G12+L12</f>
        <v>1</v>
      </c>
      <c r="R12" s="714">
        <f t="shared" si="0"/>
        <v>0</v>
      </c>
      <c r="S12" s="714">
        <f t="shared" si="0"/>
        <v>1</v>
      </c>
      <c r="T12" s="695"/>
    </row>
    <row r="13" spans="1:20" x14ac:dyDescent="0.35">
      <c r="A13" s="16">
        <v>2</v>
      </c>
      <c r="B13" s="1160" t="s">
        <v>99</v>
      </c>
      <c r="C13" s="1571" t="s">
        <v>1603</v>
      </c>
      <c r="D13" s="1148" t="s">
        <v>593</v>
      </c>
      <c r="E13" s="626">
        <v>0</v>
      </c>
      <c r="F13" s="714"/>
      <c r="G13" s="715">
        <f t="shared" ref="G13:G31" si="1">E13+F13</f>
        <v>0</v>
      </c>
      <c r="H13" s="716"/>
      <c r="I13" s="714">
        <f t="shared" ref="I13:I31" si="2">SUM(G13:H13)</f>
        <v>0</v>
      </c>
      <c r="J13" s="627">
        <v>0</v>
      </c>
      <c r="K13" s="714"/>
      <c r="L13" s="715">
        <f t="shared" ref="L13:L31" si="3">J13+K13</f>
        <v>0</v>
      </c>
      <c r="M13" s="714"/>
      <c r="N13" s="714">
        <f t="shared" ref="N13:N31" si="4">SUM(L13:M13)</f>
        <v>0</v>
      </c>
      <c r="O13" s="715">
        <f t="shared" ref="O13:P31" si="5">E13+J13</f>
        <v>0</v>
      </c>
      <c r="P13" s="714">
        <f t="shared" si="5"/>
        <v>0</v>
      </c>
      <c r="Q13" s="714">
        <f t="shared" si="0"/>
        <v>0</v>
      </c>
      <c r="R13" s="714">
        <f t="shared" si="0"/>
        <v>0</v>
      </c>
      <c r="S13" s="714">
        <f t="shared" si="0"/>
        <v>0</v>
      </c>
      <c r="T13" s="695"/>
    </row>
    <row r="14" spans="1:20" x14ac:dyDescent="0.35">
      <c r="A14" s="16">
        <v>3</v>
      </c>
      <c r="B14" s="1160" t="s">
        <v>100</v>
      </c>
      <c r="C14" s="1571" t="s">
        <v>1609</v>
      </c>
      <c r="D14" s="1148" t="s">
        <v>100</v>
      </c>
      <c r="E14" s="626">
        <v>1</v>
      </c>
      <c r="F14" s="714"/>
      <c r="G14" s="715">
        <f t="shared" si="1"/>
        <v>1</v>
      </c>
      <c r="H14" s="716"/>
      <c r="I14" s="714">
        <f t="shared" si="2"/>
        <v>1</v>
      </c>
      <c r="J14" s="627">
        <v>0</v>
      </c>
      <c r="K14" s="714"/>
      <c r="L14" s="715">
        <f t="shared" si="3"/>
        <v>0</v>
      </c>
      <c r="M14" s="714"/>
      <c r="N14" s="714">
        <f>SUM(L14:M14)</f>
        <v>0</v>
      </c>
      <c r="O14" s="715">
        <f t="shared" si="5"/>
        <v>1</v>
      </c>
      <c r="P14" s="714">
        <f t="shared" si="5"/>
        <v>0</v>
      </c>
      <c r="Q14" s="714">
        <f t="shared" si="0"/>
        <v>1</v>
      </c>
      <c r="R14" s="714">
        <f t="shared" si="0"/>
        <v>0</v>
      </c>
      <c r="S14" s="714">
        <f t="shared" si="0"/>
        <v>1</v>
      </c>
      <c r="T14" s="695"/>
    </row>
    <row r="15" spans="1:20" x14ac:dyDescent="0.35">
      <c r="A15" s="16">
        <v>4</v>
      </c>
      <c r="B15" s="1160" t="s">
        <v>101</v>
      </c>
      <c r="C15" s="1571" t="s">
        <v>1607</v>
      </c>
      <c r="D15" s="1148" t="s">
        <v>101</v>
      </c>
      <c r="E15" s="626">
        <v>0</v>
      </c>
      <c r="F15" s="714"/>
      <c r="G15" s="715">
        <f t="shared" si="1"/>
        <v>0</v>
      </c>
      <c r="H15" s="716"/>
      <c r="I15" s="714">
        <f t="shared" si="2"/>
        <v>0</v>
      </c>
      <c r="J15" s="627">
        <v>1</v>
      </c>
      <c r="K15" s="714"/>
      <c r="L15" s="715">
        <f t="shared" si="3"/>
        <v>1</v>
      </c>
      <c r="M15" s="714"/>
      <c r="N15" s="714">
        <f t="shared" si="4"/>
        <v>1</v>
      </c>
      <c r="O15" s="715">
        <f t="shared" si="5"/>
        <v>1</v>
      </c>
      <c r="P15" s="714">
        <f t="shared" si="5"/>
        <v>0</v>
      </c>
      <c r="Q15" s="714">
        <f t="shared" si="0"/>
        <v>1</v>
      </c>
      <c r="R15" s="714">
        <f t="shared" si="0"/>
        <v>0</v>
      </c>
      <c r="S15" s="714">
        <f t="shared" si="0"/>
        <v>1</v>
      </c>
      <c r="T15" s="695"/>
    </row>
    <row r="16" spans="1:20" x14ac:dyDescent="0.35">
      <c r="A16" s="16">
        <v>5</v>
      </c>
      <c r="B16" s="1160" t="s">
        <v>599</v>
      </c>
      <c r="C16" s="1571" t="s">
        <v>1608</v>
      </c>
      <c r="D16" s="1148" t="s">
        <v>599</v>
      </c>
      <c r="E16" s="626">
        <v>0</v>
      </c>
      <c r="F16" s="714"/>
      <c r="G16" s="715">
        <f t="shared" si="1"/>
        <v>0</v>
      </c>
      <c r="H16" s="716"/>
      <c r="I16" s="714">
        <f t="shared" si="2"/>
        <v>0</v>
      </c>
      <c r="J16" s="627">
        <v>0</v>
      </c>
      <c r="K16" s="714"/>
      <c r="L16" s="715">
        <f t="shared" si="3"/>
        <v>0</v>
      </c>
      <c r="M16" s="714"/>
      <c r="N16" s="714">
        <f t="shared" si="4"/>
        <v>0</v>
      </c>
      <c r="O16" s="715">
        <f t="shared" si="5"/>
        <v>0</v>
      </c>
      <c r="P16" s="714">
        <f t="shared" si="5"/>
        <v>0</v>
      </c>
      <c r="Q16" s="714">
        <f t="shared" si="0"/>
        <v>0</v>
      </c>
      <c r="R16" s="714">
        <f t="shared" si="0"/>
        <v>0</v>
      </c>
      <c r="S16" s="714">
        <f t="shared" si="0"/>
        <v>0</v>
      </c>
      <c r="T16" s="695"/>
    </row>
    <row r="17" spans="1:20" x14ac:dyDescent="0.35">
      <c r="A17" s="16">
        <v>6</v>
      </c>
      <c r="B17" s="1160" t="s">
        <v>103</v>
      </c>
      <c r="C17" s="1571" t="s">
        <v>1612</v>
      </c>
      <c r="D17" s="1148" t="s">
        <v>103</v>
      </c>
      <c r="E17" s="626">
        <v>0</v>
      </c>
      <c r="F17" s="714"/>
      <c r="G17" s="715">
        <f t="shared" si="1"/>
        <v>0</v>
      </c>
      <c r="H17" s="716"/>
      <c r="I17" s="714">
        <f t="shared" si="2"/>
        <v>0</v>
      </c>
      <c r="J17" s="627">
        <v>1</v>
      </c>
      <c r="K17" s="714"/>
      <c r="L17" s="715">
        <f t="shared" si="3"/>
        <v>1</v>
      </c>
      <c r="M17" s="714"/>
      <c r="N17" s="714">
        <f t="shared" si="4"/>
        <v>1</v>
      </c>
      <c r="O17" s="715">
        <f t="shared" si="5"/>
        <v>1</v>
      </c>
      <c r="P17" s="714">
        <f t="shared" si="5"/>
        <v>0</v>
      </c>
      <c r="Q17" s="714">
        <f t="shared" si="0"/>
        <v>1</v>
      </c>
      <c r="R17" s="714">
        <f t="shared" si="0"/>
        <v>0</v>
      </c>
      <c r="S17" s="714">
        <f t="shared" si="0"/>
        <v>1</v>
      </c>
      <c r="T17" s="695"/>
    </row>
    <row r="18" spans="1:20" x14ac:dyDescent="0.35">
      <c r="A18" s="16">
        <v>7</v>
      </c>
      <c r="B18" s="1160" t="s">
        <v>104</v>
      </c>
      <c r="C18" s="1571" t="s">
        <v>1610</v>
      </c>
      <c r="D18" s="1148" t="s">
        <v>104</v>
      </c>
      <c r="E18" s="626">
        <v>0</v>
      </c>
      <c r="F18" s="714"/>
      <c r="G18" s="715">
        <f t="shared" si="1"/>
        <v>0</v>
      </c>
      <c r="H18" s="716"/>
      <c r="I18" s="714">
        <f t="shared" si="2"/>
        <v>0</v>
      </c>
      <c r="J18" s="627">
        <v>1</v>
      </c>
      <c r="K18" s="714"/>
      <c r="L18" s="715">
        <f t="shared" si="3"/>
        <v>1</v>
      </c>
      <c r="M18" s="714"/>
      <c r="N18" s="714">
        <f t="shared" si="4"/>
        <v>1</v>
      </c>
      <c r="O18" s="715">
        <f t="shared" si="5"/>
        <v>1</v>
      </c>
      <c r="P18" s="714">
        <f t="shared" si="5"/>
        <v>0</v>
      </c>
      <c r="Q18" s="714">
        <f t="shared" si="0"/>
        <v>1</v>
      </c>
      <c r="R18" s="714">
        <f t="shared" si="0"/>
        <v>0</v>
      </c>
      <c r="S18" s="714">
        <f t="shared" si="0"/>
        <v>1</v>
      </c>
      <c r="T18" s="695"/>
    </row>
    <row r="19" spans="1:20" x14ac:dyDescent="0.35">
      <c r="A19" s="16">
        <v>8</v>
      </c>
      <c r="B19" s="1160" t="s">
        <v>105</v>
      </c>
      <c r="C19" s="1571" t="s">
        <v>1611</v>
      </c>
      <c r="D19" s="1148" t="s">
        <v>591</v>
      </c>
      <c r="E19" s="626">
        <v>0</v>
      </c>
      <c r="F19" s="714"/>
      <c r="G19" s="715">
        <f t="shared" si="1"/>
        <v>0</v>
      </c>
      <c r="H19" s="716"/>
      <c r="I19" s="714">
        <f t="shared" si="2"/>
        <v>0</v>
      </c>
      <c r="J19" s="627">
        <v>0</v>
      </c>
      <c r="K19" s="714"/>
      <c r="L19" s="715">
        <f t="shared" si="3"/>
        <v>0</v>
      </c>
      <c r="M19" s="714"/>
      <c r="N19" s="714">
        <f t="shared" si="4"/>
        <v>0</v>
      </c>
      <c r="O19" s="715">
        <f t="shared" si="5"/>
        <v>0</v>
      </c>
      <c r="P19" s="714">
        <f t="shared" si="5"/>
        <v>0</v>
      </c>
      <c r="Q19" s="714">
        <f t="shared" si="0"/>
        <v>0</v>
      </c>
      <c r="R19" s="714">
        <f t="shared" si="0"/>
        <v>0</v>
      </c>
      <c r="S19" s="714">
        <f t="shared" si="0"/>
        <v>0</v>
      </c>
      <c r="T19" s="695"/>
    </row>
    <row r="20" spans="1:20" x14ac:dyDescent="0.35">
      <c r="A20" s="16">
        <v>9</v>
      </c>
      <c r="B20" s="1160" t="s">
        <v>106</v>
      </c>
      <c r="C20" s="1571" t="s">
        <v>1605</v>
      </c>
      <c r="D20" s="1148" t="s">
        <v>590</v>
      </c>
      <c r="E20" s="626">
        <v>1</v>
      </c>
      <c r="F20" s="714"/>
      <c r="G20" s="715">
        <f t="shared" si="1"/>
        <v>1</v>
      </c>
      <c r="H20" s="716"/>
      <c r="I20" s="714">
        <f t="shared" si="2"/>
        <v>1</v>
      </c>
      <c r="J20" s="627">
        <v>0</v>
      </c>
      <c r="K20" s="714"/>
      <c r="L20" s="715">
        <f t="shared" si="3"/>
        <v>0</v>
      </c>
      <c r="M20" s="714"/>
      <c r="N20" s="714">
        <f t="shared" si="4"/>
        <v>0</v>
      </c>
      <c r="O20" s="715">
        <f t="shared" si="5"/>
        <v>1</v>
      </c>
      <c r="P20" s="714">
        <f t="shared" si="5"/>
        <v>0</v>
      </c>
      <c r="Q20" s="714">
        <f t="shared" si="0"/>
        <v>1</v>
      </c>
      <c r="R20" s="714">
        <f t="shared" si="0"/>
        <v>0</v>
      </c>
      <c r="S20" s="714">
        <f t="shared" si="0"/>
        <v>1</v>
      </c>
      <c r="T20" s="695"/>
    </row>
    <row r="21" spans="1:20" x14ac:dyDescent="0.35">
      <c r="A21" s="16">
        <v>10</v>
      </c>
      <c r="B21" s="1160" t="s">
        <v>587</v>
      </c>
      <c r="C21" s="1571" t="s">
        <v>1604</v>
      </c>
      <c r="D21" s="1148" t="s">
        <v>587</v>
      </c>
      <c r="E21" s="626">
        <v>0</v>
      </c>
      <c r="F21" s="717"/>
      <c r="G21" s="715">
        <f t="shared" si="1"/>
        <v>0</v>
      </c>
      <c r="H21" s="718"/>
      <c r="I21" s="717">
        <f t="shared" si="2"/>
        <v>0</v>
      </c>
      <c r="J21" s="627">
        <v>0</v>
      </c>
      <c r="K21" s="717"/>
      <c r="L21" s="715">
        <f t="shared" si="3"/>
        <v>0</v>
      </c>
      <c r="M21" s="717"/>
      <c r="N21" s="717">
        <f t="shared" si="4"/>
        <v>0</v>
      </c>
      <c r="O21" s="715">
        <f t="shared" si="5"/>
        <v>0</v>
      </c>
      <c r="P21" s="714">
        <f t="shared" si="5"/>
        <v>0</v>
      </c>
      <c r="Q21" s="717">
        <f t="shared" si="0"/>
        <v>0</v>
      </c>
      <c r="R21" s="717">
        <f t="shared" si="0"/>
        <v>0</v>
      </c>
      <c r="S21" s="717">
        <f t="shared" si="0"/>
        <v>0</v>
      </c>
      <c r="T21" s="695"/>
    </row>
    <row r="22" spans="1:20" x14ac:dyDescent="0.35">
      <c r="A22" s="16">
        <v>11</v>
      </c>
      <c r="B22" s="1160" t="s">
        <v>108</v>
      </c>
      <c r="C22" s="1571" t="s">
        <v>1606</v>
      </c>
      <c r="D22" s="1148" t="s">
        <v>589</v>
      </c>
      <c r="E22" s="626">
        <v>0</v>
      </c>
      <c r="F22" s="717"/>
      <c r="G22" s="715">
        <f t="shared" si="1"/>
        <v>0</v>
      </c>
      <c r="H22" s="718"/>
      <c r="I22" s="717">
        <f t="shared" si="2"/>
        <v>0</v>
      </c>
      <c r="J22" s="627">
        <v>0</v>
      </c>
      <c r="K22" s="717"/>
      <c r="L22" s="715">
        <f t="shared" si="3"/>
        <v>0</v>
      </c>
      <c r="M22" s="717"/>
      <c r="N22" s="717">
        <f t="shared" si="4"/>
        <v>0</v>
      </c>
      <c r="O22" s="715">
        <f t="shared" si="5"/>
        <v>0</v>
      </c>
      <c r="P22" s="714">
        <f t="shared" si="5"/>
        <v>0</v>
      </c>
      <c r="Q22" s="717">
        <f t="shared" si="0"/>
        <v>0</v>
      </c>
      <c r="R22" s="717">
        <f t="shared" si="0"/>
        <v>0</v>
      </c>
      <c r="S22" s="717">
        <f t="shared" si="0"/>
        <v>0</v>
      </c>
      <c r="T22" s="695"/>
    </row>
    <row r="23" spans="1:20" x14ac:dyDescent="0.35">
      <c r="A23" s="16">
        <v>12</v>
      </c>
      <c r="B23" s="1160" t="s">
        <v>109</v>
      </c>
      <c r="C23" s="1571" t="s">
        <v>1597</v>
      </c>
      <c r="D23" s="1148" t="s">
        <v>109</v>
      </c>
      <c r="E23" s="626">
        <v>0</v>
      </c>
      <c r="F23" s="717"/>
      <c r="G23" s="715">
        <f t="shared" si="1"/>
        <v>0</v>
      </c>
      <c r="H23" s="718"/>
      <c r="I23" s="717">
        <f t="shared" si="2"/>
        <v>0</v>
      </c>
      <c r="J23" s="627">
        <v>0</v>
      </c>
      <c r="K23" s="717"/>
      <c r="L23" s="715">
        <f t="shared" si="3"/>
        <v>0</v>
      </c>
      <c r="M23" s="717"/>
      <c r="N23" s="717">
        <f t="shared" si="4"/>
        <v>0</v>
      </c>
      <c r="O23" s="715">
        <f t="shared" si="5"/>
        <v>0</v>
      </c>
      <c r="P23" s="714">
        <f t="shared" si="5"/>
        <v>0</v>
      </c>
      <c r="Q23" s="717">
        <f t="shared" si="0"/>
        <v>0</v>
      </c>
      <c r="R23" s="717">
        <f t="shared" si="0"/>
        <v>0</v>
      </c>
      <c r="S23" s="717">
        <f t="shared" si="0"/>
        <v>0</v>
      </c>
      <c r="T23" s="695"/>
    </row>
    <row r="24" spans="1:20" x14ac:dyDescent="0.35">
      <c r="A24" s="16">
        <v>13</v>
      </c>
      <c r="B24" s="1160" t="s">
        <v>110</v>
      </c>
      <c r="C24" s="1571" t="s">
        <v>1596</v>
      </c>
      <c r="D24" s="1148" t="s">
        <v>592</v>
      </c>
      <c r="E24" s="626">
        <v>1</v>
      </c>
      <c r="F24" s="717"/>
      <c r="G24" s="715">
        <f t="shared" si="1"/>
        <v>1</v>
      </c>
      <c r="H24" s="718"/>
      <c r="I24" s="717">
        <f t="shared" si="2"/>
        <v>1</v>
      </c>
      <c r="J24" s="627">
        <v>0</v>
      </c>
      <c r="K24" s="717"/>
      <c r="L24" s="715">
        <f t="shared" si="3"/>
        <v>0</v>
      </c>
      <c r="M24" s="717"/>
      <c r="N24" s="717">
        <f t="shared" si="4"/>
        <v>0</v>
      </c>
      <c r="O24" s="715">
        <f t="shared" si="5"/>
        <v>1</v>
      </c>
      <c r="P24" s="714">
        <f t="shared" si="5"/>
        <v>0</v>
      </c>
      <c r="Q24" s="717">
        <f t="shared" si="0"/>
        <v>1</v>
      </c>
      <c r="R24" s="717">
        <f t="shared" si="0"/>
        <v>0</v>
      </c>
      <c r="S24" s="717">
        <f t="shared" si="0"/>
        <v>1</v>
      </c>
      <c r="T24" s="695"/>
    </row>
    <row r="25" spans="1:20" x14ac:dyDescent="0.35">
      <c r="A25" s="16">
        <v>14</v>
      </c>
      <c r="B25" s="1160" t="s">
        <v>111</v>
      </c>
      <c r="C25" s="1571" t="s">
        <v>1598</v>
      </c>
      <c r="D25" s="1148" t="s">
        <v>111</v>
      </c>
      <c r="E25" s="626">
        <v>0</v>
      </c>
      <c r="F25" s="717"/>
      <c r="G25" s="715">
        <f t="shared" si="1"/>
        <v>0</v>
      </c>
      <c r="H25" s="718"/>
      <c r="I25" s="717">
        <f t="shared" si="2"/>
        <v>0</v>
      </c>
      <c r="J25" s="627">
        <v>1</v>
      </c>
      <c r="K25" s="717"/>
      <c r="L25" s="715">
        <f t="shared" si="3"/>
        <v>1</v>
      </c>
      <c r="M25" s="717"/>
      <c r="N25" s="717">
        <f t="shared" si="4"/>
        <v>1</v>
      </c>
      <c r="O25" s="715">
        <f t="shared" si="5"/>
        <v>1</v>
      </c>
      <c r="P25" s="714">
        <f t="shared" si="5"/>
        <v>0</v>
      </c>
      <c r="Q25" s="717">
        <f t="shared" si="0"/>
        <v>1</v>
      </c>
      <c r="R25" s="717">
        <f t="shared" si="0"/>
        <v>0</v>
      </c>
      <c r="S25" s="717">
        <f t="shared" si="0"/>
        <v>1</v>
      </c>
      <c r="T25" s="695"/>
    </row>
    <row r="26" spans="1:20" x14ac:dyDescent="0.35">
      <c r="A26" s="16">
        <v>15</v>
      </c>
      <c r="B26" s="1160" t="s">
        <v>1585</v>
      </c>
      <c r="C26" s="1571" t="s">
        <v>1600</v>
      </c>
      <c r="D26" s="1148" t="s">
        <v>112</v>
      </c>
      <c r="E26" s="626">
        <v>0</v>
      </c>
      <c r="F26" s="717"/>
      <c r="G26" s="715">
        <f t="shared" si="1"/>
        <v>0</v>
      </c>
      <c r="H26" s="718"/>
      <c r="I26" s="717">
        <f t="shared" si="2"/>
        <v>0</v>
      </c>
      <c r="J26" s="627">
        <v>0</v>
      </c>
      <c r="K26" s="717"/>
      <c r="L26" s="1232">
        <f t="shared" si="3"/>
        <v>0</v>
      </c>
      <c r="M26" s="717"/>
      <c r="N26" s="717">
        <f t="shared" si="4"/>
        <v>0</v>
      </c>
      <c r="O26" s="715">
        <f t="shared" si="5"/>
        <v>0</v>
      </c>
      <c r="P26" s="714">
        <f t="shared" si="5"/>
        <v>0</v>
      </c>
      <c r="Q26" s="717">
        <f t="shared" si="0"/>
        <v>0</v>
      </c>
      <c r="R26" s="717">
        <f t="shared" si="0"/>
        <v>0</v>
      </c>
      <c r="S26" s="717">
        <f t="shared" si="0"/>
        <v>0</v>
      </c>
      <c r="T26" s="695"/>
    </row>
    <row r="27" spans="1:20" x14ac:dyDescent="0.35">
      <c r="A27" s="16">
        <v>16</v>
      </c>
      <c r="B27" s="1160" t="s">
        <v>113</v>
      </c>
      <c r="C27" s="1571" t="s">
        <v>1601</v>
      </c>
      <c r="D27" s="1148" t="s">
        <v>113</v>
      </c>
      <c r="E27" s="626">
        <v>0</v>
      </c>
      <c r="F27" s="717"/>
      <c r="G27" s="715">
        <f t="shared" si="1"/>
        <v>0</v>
      </c>
      <c r="H27" s="718"/>
      <c r="I27" s="717">
        <f t="shared" si="2"/>
        <v>0</v>
      </c>
      <c r="J27" s="627">
        <v>0</v>
      </c>
      <c r="K27" s="717"/>
      <c r="L27" s="1232">
        <f t="shared" si="3"/>
        <v>0</v>
      </c>
      <c r="M27" s="717"/>
      <c r="N27" s="717">
        <f t="shared" si="4"/>
        <v>0</v>
      </c>
      <c r="O27" s="715">
        <f t="shared" si="5"/>
        <v>0</v>
      </c>
      <c r="P27" s="714">
        <f t="shared" si="5"/>
        <v>0</v>
      </c>
      <c r="Q27" s="717">
        <f t="shared" si="0"/>
        <v>0</v>
      </c>
      <c r="R27" s="717">
        <f t="shared" si="0"/>
        <v>0</v>
      </c>
      <c r="S27" s="717">
        <f t="shared" si="0"/>
        <v>0</v>
      </c>
      <c r="T27" s="695"/>
    </row>
    <row r="28" spans="1:20" x14ac:dyDescent="0.35">
      <c r="A28" s="16">
        <v>17</v>
      </c>
      <c r="B28" s="1160" t="s">
        <v>114</v>
      </c>
      <c r="C28" s="1571" t="s">
        <v>1599</v>
      </c>
      <c r="D28" s="1148" t="s">
        <v>114</v>
      </c>
      <c r="E28" s="626">
        <v>0</v>
      </c>
      <c r="F28" s="717"/>
      <c r="G28" s="715">
        <f t="shared" si="1"/>
        <v>0</v>
      </c>
      <c r="H28" s="718"/>
      <c r="I28" s="717">
        <f t="shared" si="2"/>
        <v>0</v>
      </c>
      <c r="J28" s="627">
        <v>0</v>
      </c>
      <c r="K28" s="717"/>
      <c r="L28" s="1232">
        <f t="shared" si="3"/>
        <v>0</v>
      </c>
      <c r="M28" s="717"/>
      <c r="N28" s="717">
        <f t="shared" si="4"/>
        <v>0</v>
      </c>
      <c r="O28" s="715">
        <f t="shared" si="5"/>
        <v>0</v>
      </c>
      <c r="P28" s="714">
        <f t="shared" si="5"/>
        <v>0</v>
      </c>
      <c r="Q28" s="717">
        <f t="shared" si="0"/>
        <v>0</v>
      </c>
      <c r="R28" s="717">
        <f t="shared" si="0"/>
        <v>0</v>
      </c>
      <c r="S28" s="717">
        <f t="shared" si="0"/>
        <v>0</v>
      </c>
      <c r="T28" s="695"/>
    </row>
    <row r="29" spans="1:20" x14ac:dyDescent="0.35">
      <c r="A29" s="16">
        <v>18</v>
      </c>
      <c r="B29" s="1160" t="s">
        <v>115</v>
      </c>
      <c r="C29" s="1571" t="s">
        <v>1613</v>
      </c>
      <c r="D29" s="1148" t="s">
        <v>594</v>
      </c>
      <c r="E29" s="626">
        <v>0</v>
      </c>
      <c r="F29" s="717"/>
      <c r="G29" s="715">
        <f t="shared" si="1"/>
        <v>0</v>
      </c>
      <c r="H29" s="718"/>
      <c r="I29" s="717">
        <f t="shared" si="2"/>
        <v>0</v>
      </c>
      <c r="J29" s="627">
        <v>0</v>
      </c>
      <c r="K29" s="717"/>
      <c r="L29" s="1232">
        <f t="shared" si="3"/>
        <v>0</v>
      </c>
      <c r="M29" s="717"/>
      <c r="N29" s="717">
        <f t="shared" si="4"/>
        <v>0</v>
      </c>
      <c r="O29" s="715">
        <f t="shared" si="5"/>
        <v>0</v>
      </c>
      <c r="P29" s="714">
        <f t="shared" si="5"/>
        <v>0</v>
      </c>
      <c r="Q29" s="717">
        <f t="shared" si="0"/>
        <v>0</v>
      </c>
      <c r="R29" s="717">
        <f t="shared" si="0"/>
        <v>0</v>
      </c>
      <c r="S29" s="717">
        <f t="shared" si="0"/>
        <v>0</v>
      </c>
      <c r="T29" s="695"/>
    </row>
    <row r="30" spans="1:20" x14ac:dyDescent="0.35">
      <c r="A30" s="16">
        <v>19</v>
      </c>
      <c r="B30" s="1160" t="s">
        <v>115</v>
      </c>
      <c r="C30" s="1571" t="s">
        <v>1613</v>
      </c>
      <c r="D30" s="1148" t="s">
        <v>597</v>
      </c>
      <c r="E30" s="626">
        <v>0</v>
      </c>
      <c r="F30" s="717"/>
      <c r="G30" s="715">
        <f t="shared" si="1"/>
        <v>0</v>
      </c>
      <c r="H30" s="718"/>
      <c r="I30" s="717">
        <f t="shared" si="2"/>
        <v>0</v>
      </c>
      <c r="J30" s="627">
        <v>0</v>
      </c>
      <c r="K30" s="717"/>
      <c r="L30" s="1232">
        <f t="shared" si="3"/>
        <v>0</v>
      </c>
      <c r="M30" s="717"/>
      <c r="N30" s="717">
        <f t="shared" si="4"/>
        <v>0</v>
      </c>
      <c r="O30" s="715">
        <f t="shared" si="5"/>
        <v>0</v>
      </c>
      <c r="P30" s="714">
        <f t="shared" si="5"/>
        <v>0</v>
      </c>
      <c r="Q30" s="717">
        <f t="shared" si="0"/>
        <v>0</v>
      </c>
      <c r="R30" s="717">
        <f t="shared" si="0"/>
        <v>0</v>
      </c>
      <c r="S30" s="717">
        <f t="shared" si="0"/>
        <v>0</v>
      </c>
      <c r="T30" s="695"/>
    </row>
    <row r="31" spans="1:20" x14ac:dyDescent="0.35">
      <c r="A31" s="16">
        <v>20</v>
      </c>
      <c r="B31" s="1160" t="s">
        <v>115</v>
      </c>
      <c r="C31" s="1571" t="s">
        <v>1613</v>
      </c>
      <c r="D31" s="1148" t="s">
        <v>595</v>
      </c>
      <c r="E31" s="626">
        <v>0</v>
      </c>
      <c r="F31" s="717"/>
      <c r="G31" s="715">
        <f t="shared" si="1"/>
        <v>0</v>
      </c>
      <c r="H31" s="718"/>
      <c r="I31" s="717">
        <f t="shared" si="2"/>
        <v>0</v>
      </c>
      <c r="J31" s="627">
        <v>0</v>
      </c>
      <c r="K31" s="717"/>
      <c r="L31" s="1232">
        <f t="shared" si="3"/>
        <v>0</v>
      </c>
      <c r="M31" s="717"/>
      <c r="N31" s="717">
        <f t="shared" si="4"/>
        <v>0</v>
      </c>
      <c r="O31" s="715">
        <f t="shared" si="5"/>
        <v>0</v>
      </c>
      <c r="P31" s="714">
        <f t="shared" si="5"/>
        <v>0</v>
      </c>
      <c r="Q31" s="717">
        <f t="shared" si="0"/>
        <v>0</v>
      </c>
      <c r="R31" s="717">
        <f t="shared" si="0"/>
        <v>0</v>
      </c>
      <c r="S31" s="717">
        <f t="shared" si="0"/>
        <v>0</v>
      </c>
      <c r="T31" s="695"/>
    </row>
    <row r="32" spans="1:20" x14ac:dyDescent="0.35">
      <c r="A32" s="719">
        <v>21</v>
      </c>
      <c r="B32" s="1160" t="s">
        <v>116</v>
      </c>
      <c r="C32" s="1571" t="s">
        <v>1614</v>
      </c>
      <c r="D32" s="1148" t="s">
        <v>116</v>
      </c>
      <c r="E32" s="626">
        <v>0</v>
      </c>
      <c r="F32" s="718"/>
      <c r="G32" s="718"/>
      <c r="H32" s="718"/>
      <c r="I32" s="717"/>
      <c r="J32" s="627">
        <v>0</v>
      </c>
      <c r="K32" s="718"/>
      <c r="L32" s="717"/>
      <c r="M32" s="717"/>
      <c r="N32" s="717"/>
      <c r="O32" s="718"/>
      <c r="P32" s="718"/>
      <c r="Q32" s="717"/>
      <c r="R32" s="717"/>
      <c r="S32" s="717"/>
      <c r="T32" s="695"/>
    </row>
    <row r="33" spans="1:20" x14ac:dyDescent="0.35">
      <c r="A33" s="719"/>
      <c r="B33" s="695"/>
      <c r="C33" s="695"/>
      <c r="D33" s="1224"/>
      <c r="E33" s="1231"/>
      <c r="F33" s="718"/>
      <c r="G33" s="718"/>
      <c r="H33" s="718"/>
      <c r="I33" s="717"/>
      <c r="J33" s="718"/>
      <c r="K33" s="718"/>
      <c r="L33" s="717"/>
      <c r="M33" s="717"/>
      <c r="N33" s="717"/>
      <c r="O33" s="718"/>
      <c r="P33" s="718"/>
      <c r="Q33" s="717"/>
      <c r="R33" s="717"/>
      <c r="S33" s="717"/>
      <c r="T33" s="695"/>
    </row>
    <row r="34" spans="1:20" x14ac:dyDescent="0.35">
      <c r="A34" s="719"/>
      <c r="B34" s="695"/>
      <c r="C34" s="695"/>
      <c r="D34" s="273"/>
      <c r="E34" s="1231"/>
      <c r="F34" s="718"/>
      <c r="G34" s="718"/>
      <c r="H34" s="718"/>
      <c r="I34" s="717"/>
      <c r="J34" s="718"/>
      <c r="K34" s="718"/>
      <c r="L34" s="717"/>
      <c r="M34" s="717"/>
      <c r="N34" s="717"/>
      <c r="O34" s="718"/>
      <c r="P34" s="718"/>
      <c r="Q34" s="717"/>
      <c r="R34" s="717"/>
      <c r="S34" s="717"/>
      <c r="T34" s="695"/>
    </row>
    <row r="35" spans="1:20" ht="20.149999999999999" customHeight="1" x14ac:dyDescent="0.35">
      <c r="A35" s="720" t="s">
        <v>713</v>
      </c>
      <c r="B35" s="720"/>
      <c r="C35" s="720"/>
      <c r="D35" s="720"/>
      <c r="E35" s="721">
        <f>SUM(E12:E34)</f>
        <v>3</v>
      </c>
      <c r="F35" s="721">
        <f>SUM(F12:F34)</f>
        <v>0</v>
      </c>
      <c r="G35" s="721">
        <f>SUM(G12:G34)</f>
        <v>3</v>
      </c>
      <c r="H35" s="721">
        <f t="shared" ref="H35:S35" si="6">SUM(H12:H34)</f>
        <v>0</v>
      </c>
      <c r="I35" s="721">
        <f t="shared" si="6"/>
        <v>3</v>
      </c>
      <c r="J35" s="721">
        <f t="shared" si="6"/>
        <v>5</v>
      </c>
      <c r="K35" s="721">
        <f t="shared" si="6"/>
        <v>0</v>
      </c>
      <c r="L35" s="721">
        <f t="shared" si="6"/>
        <v>5</v>
      </c>
      <c r="M35" s="721">
        <f t="shared" si="6"/>
        <v>0</v>
      </c>
      <c r="N35" s="721">
        <f t="shared" si="6"/>
        <v>5</v>
      </c>
      <c r="O35" s="721">
        <f t="shared" si="6"/>
        <v>8</v>
      </c>
      <c r="P35" s="721">
        <f t="shared" si="6"/>
        <v>0</v>
      </c>
      <c r="Q35" s="721">
        <f t="shared" si="6"/>
        <v>8</v>
      </c>
      <c r="R35" s="721">
        <f t="shared" si="6"/>
        <v>0</v>
      </c>
      <c r="S35" s="721">
        <f t="shared" si="6"/>
        <v>8</v>
      </c>
      <c r="T35" s="695"/>
    </row>
    <row r="36" spans="1:20" ht="20.149999999999999" customHeight="1" thickBot="1" x14ac:dyDescent="0.4">
      <c r="A36" s="1773" t="s">
        <v>1249</v>
      </c>
      <c r="B36" s="1774"/>
      <c r="C36" s="1774"/>
      <c r="D36" s="1774"/>
      <c r="E36" s="722" t="e">
        <f>E35/'[3]21'!$D$35*1000</f>
        <v>#DIV/0!</v>
      </c>
      <c r="F36" s="723"/>
      <c r="G36" s="722" t="e">
        <f>G35/'[3]21'!$D$35*1000</f>
        <v>#DIV/0!</v>
      </c>
      <c r="H36" s="722" t="e">
        <f>H35/'[3]21'!$D$35*1000</f>
        <v>#DIV/0!</v>
      </c>
      <c r="I36" s="722" t="e">
        <f>I35/'[3]21'!$D$35*1000</f>
        <v>#DIV/0!</v>
      </c>
      <c r="J36" s="722" t="e">
        <f>J35/'[3]21'!$G$35*1000</f>
        <v>#DIV/0!</v>
      </c>
      <c r="K36" s="723"/>
      <c r="L36" s="722" t="e">
        <f>L35/'[3]21'!$G$35*1000</f>
        <v>#DIV/0!</v>
      </c>
      <c r="M36" s="722" t="e">
        <f>M35/'[3]21'!$G$35*1000</f>
        <v>#DIV/0!</v>
      </c>
      <c r="N36" s="722" t="e">
        <f>N35/'[3]21'!$G$35*1000</f>
        <v>#DIV/0!</v>
      </c>
      <c r="O36" s="722" t="e">
        <f>O35/'[3]21'!$J$35*1000</f>
        <v>#DIV/0!</v>
      </c>
      <c r="P36" s="723"/>
      <c r="Q36" s="722" t="e">
        <f>Q35/'[3]21'!$J$35*1000</f>
        <v>#DIV/0!</v>
      </c>
      <c r="R36" s="722" t="e">
        <f>R35/'[3]21'!$J$35*1000</f>
        <v>#DIV/0!</v>
      </c>
      <c r="S36" s="722" t="e">
        <f>S35/'[3]21'!$J$35*1000</f>
        <v>#DIV/0!</v>
      </c>
      <c r="T36" s="724"/>
    </row>
    <row r="38" spans="1:20" x14ac:dyDescent="0.35">
      <c r="A38" s="277" t="s">
        <v>1529</v>
      </c>
      <c r="B38" s="277"/>
      <c r="C38" s="277"/>
    </row>
    <row r="39" spans="1:20" x14ac:dyDescent="0.35">
      <c r="A39" s="277" t="s">
        <v>1250</v>
      </c>
      <c r="B39" s="277"/>
      <c r="C39" s="277"/>
    </row>
    <row r="40" spans="1:20" x14ac:dyDescent="0.35">
      <c r="A40" s="277"/>
      <c r="B40" s="277"/>
      <c r="C40" s="277"/>
    </row>
  </sheetData>
  <sheetProtection algorithmName="SHA-512" hashValue="Y+fcemBkJY5rkg2BcoPe0mR13tNBxbeuMiuZ5XMPmfbG6JkdHZDoH4t5f/tYy/s0I4kPLDzRZNqjt22b5Id1pg==" saltValue="uX+yW02PkdeCNiFlCP39DA==" spinCount="100000" sheet="1" objects="1" scenarios="1" sort="0" autoFilter="0" pivotTables="0"/>
  <mergeCells count="19">
    <mergeCell ref="A36:D36"/>
    <mergeCell ref="J9:J10"/>
    <mergeCell ref="K9:K10"/>
    <mergeCell ref="L9:N9"/>
    <mergeCell ref="O9:O10"/>
    <mergeCell ref="A4:S4"/>
    <mergeCell ref="A5:S5"/>
    <mergeCell ref="P9:P10"/>
    <mergeCell ref="Q9:S9"/>
    <mergeCell ref="A7:A10"/>
    <mergeCell ref="B7:B10"/>
    <mergeCell ref="D7:D10"/>
    <mergeCell ref="E7:S7"/>
    <mergeCell ref="E8:I8"/>
    <mergeCell ref="J8:N8"/>
    <mergeCell ref="O8:S8"/>
    <mergeCell ref="E9:E10"/>
    <mergeCell ref="F9:F10"/>
    <mergeCell ref="G9:I9"/>
  </mergeCells>
  <conditionalFormatting sqref="G12:G31">
    <cfRule type="cellIs" dxfId="4" priority="3" stopIfTrue="1" operator="lessThan">
      <formula>$E12</formula>
    </cfRule>
  </conditionalFormatting>
  <conditionalFormatting sqref="L12:L31">
    <cfRule type="cellIs" dxfId="3" priority="1" stopIfTrue="1" operator="lessThan">
      <formula>$E12</formula>
    </cfRule>
  </conditionalFormatting>
  <conditionalFormatting sqref="Q12:Q31">
    <cfRule type="cellIs" dxfId="2" priority="2" stopIfTrue="1" operator="lessThan">
      <formula>#REF!</formula>
    </cfRule>
  </conditionalFormatting>
  <pageMargins left="0.7" right="0.7" top="0.75" bottom="0.75" header="0.3" footer="0.3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37"/>
  <sheetViews>
    <sheetView zoomScale="70" zoomScaleNormal="70" workbookViewId="0">
      <selection activeCell="C10" sqref="C10"/>
    </sheetView>
  </sheetViews>
  <sheetFormatPr defaultColWidth="12.54296875" defaultRowHeight="15.5" x14ac:dyDescent="0.35"/>
  <cols>
    <col min="1" max="1" width="5.54296875" style="264" customWidth="1"/>
    <col min="2" max="3" width="21.54296875" style="264" customWidth="1"/>
    <col min="4" max="4" width="19.7265625" style="264" customWidth="1"/>
    <col min="5" max="5" width="16.7265625" style="264" customWidth="1"/>
    <col min="6" max="6" width="10.7265625" style="264" customWidth="1"/>
    <col min="7" max="7" width="16" style="264" customWidth="1"/>
    <col min="8" max="8" width="10.7265625" style="264" customWidth="1"/>
    <col min="9" max="9" width="13.453125" style="264" customWidth="1"/>
    <col min="10" max="10" width="10.7265625" style="264" customWidth="1"/>
    <col min="11" max="11" width="19.7265625" style="264" customWidth="1"/>
    <col min="12" max="12" width="10.7265625" style="264" customWidth="1"/>
    <col min="13" max="13" width="12" style="264" customWidth="1"/>
    <col min="14" max="14" width="12.7265625" style="264" customWidth="1"/>
    <col min="15" max="15" width="10.7265625" style="264" customWidth="1"/>
    <col min="16" max="16" width="13.1796875" style="264" customWidth="1"/>
    <col min="17" max="17" width="13.26953125" style="264" customWidth="1"/>
    <col min="18" max="18" width="14" style="264" customWidth="1"/>
    <col min="19" max="19" width="10.7265625" style="264" customWidth="1"/>
    <col min="20" max="20" width="12.7265625" style="264" customWidth="1"/>
    <col min="21" max="21" width="10.7265625" style="264" customWidth="1"/>
    <col min="22" max="248" width="9.26953125" style="264" customWidth="1"/>
    <col min="249" max="249" width="5.54296875" style="264" customWidth="1"/>
    <col min="250" max="250" width="21.54296875" style="264" customWidth="1"/>
    <col min="251" max="251" width="19.7265625" style="264" customWidth="1"/>
    <col min="252" max="254" width="12.54296875" style="264"/>
    <col min="255" max="255" width="5.54296875" style="264" customWidth="1"/>
    <col min="256" max="256" width="21.54296875" style="264" customWidth="1"/>
    <col min="257" max="257" width="19.7265625" style="264" customWidth="1"/>
    <col min="258" max="261" width="9.54296875" style="264" customWidth="1"/>
    <col min="262" max="262" width="10.453125" style="264" customWidth="1"/>
    <col min="263" max="267" width="9.54296875" style="264" customWidth="1"/>
    <col min="268" max="269" width="10.7265625" style="264" customWidth="1"/>
    <col min="270" max="277" width="9.54296875" style="264" customWidth="1"/>
    <col min="278" max="504" width="9.26953125" style="264" customWidth="1"/>
    <col min="505" max="505" width="5.54296875" style="264" customWidth="1"/>
    <col min="506" max="506" width="21.54296875" style="264" customWidth="1"/>
    <col min="507" max="507" width="19.7265625" style="264" customWidth="1"/>
    <col min="508" max="510" width="12.54296875" style="264"/>
    <col min="511" max="511" width="5.54296875" style="264" customWidth="1"/>
    <col min="512" max="512" width="21.54296875" style="264" customWidth="1"/>
    <col min="513" max="513" width="19.7265625" style="264" customWidth="1"/>
    <col min="514" max="517" width="9.54296875" style="264" customWidth="1"/>
    <col min="518" max="518" width="10.453125" style="264" customWidth="1"/>
    <col min="519" max="523" width="9.54296875" style="264" customWidth="1"/>
    <col min="524" max="525" width="10.7265625" style="264" customWidth="1"/>
    <col min="526" max="533" width="9.54296875" style="264" customWidth="1"/>
    <col min="534" max="760" width="9.26953125" style="264" customWidth="1"/>
    <col min="761" max="761" width="5.54296875" style="264" customWidth="1"/>
    <col min="762" max="762" width="21.54296875" style="264" customWidth="1"/>
    <col min="763" max="763" width="19.7265625" style="264" customWidth="1"/>
    <col min="764" max="766" width="12.54296875" style="264"/>
    <col min="767" max="767" width="5.54296875" style="264" customWidth="1"/>
    <col min="768" max="768" width="21.54296875" style="264" customWidth="1"/>
    <col min="769" max="769" width="19.7265625" style="264" customWidth="1"/>
    <col min="770" max="773" width="9.54296875" style="264" customWidth="1"/>
    <col min="774" max="774" width="10.453125" style="264" customWidth="1"/>
    <col min="775" max="779" width="9.54296875" style="264" customWidth="1"/>
    <col min="780" max="781" width="10.7265625" style="264" customWidth="1"/>
    <col min="782" max="789" width="9.54296875" style="264" customWidth="1"/>
    <col min="790" max="1016" width="9.26953125" style="264" customWidth="1"/>
    <col min="1017" max="1017" width="5.54296875" style="264" customWidth="1"/>
    <col min="1018" max="1018" width="21.54296875" style="264" customWidth="1"/>
    <col min="1019" max="1019" width="19.7265625" style="264" customWidth="1"/>
    <col min="1020" max="1022" width="12.54296875" style="264"/>
    <col min="1023" max="1023" width="5.54296875" style="264" customWidth="1"/>
    <col min="1024" max="1024" width="21.54296875" style="264" customWidth="1"/>
    <col min="1025" max="1025" width="19.7265625" style="264" customWidth="1"/>
    <col min="1026" max="1029" width="9.54296875" style="264" customWidth="1"/>
    <col min="1030" max="1030" width="10.453125" style="264" customWidth="1"/>
    <col min="1031" max="1035" width="9.54296875" style="264" customWidth="1"/>
    <col min="1036" max="1037" width="10.7265625" style="264" customWidth="1"/>
    <col min="1038" max="1045" width="9.54296875" style="264" customWidth="1"/>
    <col min="1046" max="1272" width="9.26953125" style="264" customWidth="1"/>
    <col min="1273" max="1273" width="5.54296875" style="264" customWidth="1"/>
    <col min="1274" max="1274" width="21.54296875" style="264" customWidth="1"/>
    <col min="1275" max="1275" width="19.7265625" style="264" customWidth="1"/>
    <col min="1276" max="1278" width="12.54296875" style="264"/>
    <col min="1279" max="1279" width="5.54296875" style="264" customWidth="1"/>
    <col min="1280" max="1280" width="21.54296875" style="264" customWidth="1"/>
    <col min="1281" max="1281" width="19.7265625" style="264" customWidth="1"/>
    <col min="1282" max="1285" width="9.54296875" style="264" customWidth="1"/>
    <col min="1286" max="1286" width="10.453125" style="264" customWidth="1"/>
    <col min="1287" max="1291" width="9.54296875" style="264" customWidth="1"/>
    <col min="1292" max="1293" width="10.7265625" style="264" customWidth="1"/>
    <col min="1294" max="1301" width="9.54296875" style="264" customWidth="1"/>
    <col min="1302" max="1528" width="9.26953125" style="264" customWidth="1"/>
    <col min="1529" max="1529" width="5.54296875" style="264" customWidth="1"/>
    <col min="1530" max="1530" width="21.54296875" style="264" customWidth="1"/>
    <col min="1531" max="1531" width="19.7265625" style="264" customWidth="1"/>
    <col min="1532" max="1534" width="12.54296875" style="264"/>
    <col min="1535" max="1535" width="5.54296875" style="264" customWidth="1"/>
    <col min="1536" max="1536" width="21.54296875" style="264" customWidth="1"/>
    <col min="1537" max="1537" width="19.7265625" style="264" customWidth="1"/>
    <col min="1538" max="1541" width="9.54296875" style="264" customWidth="1"/>
    <col min="1542" max="1542" width="10.453125" style="264" customWidth="1"/>
    <col min="1543" max="1547" width="9.54296875" style="264" customWidth="1"/>
    <col min="1548" max="1549" width="10.7265625" style="264" customWidth="1"/>
    <col min="1550" max="1557" width="9.54296875" style="264" customWidth="1"/>
    <col min="1558" max="1784" width="9.26953125" style="264" customWidth="1"/>
    <col min="1785" max="1785" width="5.54296875" style="264" customWidth="1"/>
    <col min="1786" max="1786" width="21.54296875" style="264" customWidth="1"/>
    <col min="1787" max="1787" width="19.7265625" style="264" customWidth="1"/>
    <col min="1788" max="1790" width="12.54296875" style="264"/>
    <col min="1791" max="1791" width="5.54296875" style="264" customWidth="1"/>
    <col min="1792" max="1792" width="21.54296875" style="264" customWidth="1"/>
    <col min="1793" max="1793" width="19.7265625" style="264" customWidth="1"/>
    <col min="1794" max="1797" width="9.54296875" style="264" customWidth="1"/>
    <col min="1798" max="1798" width="10.453125" style="264" customWidth="1"/>
    <col min="1799" max="1803" width="9.54296875" style="264" customWidth="1"/>
    <col min="1804" max="1805" width="10.7265625" style="264" customWidth="1"/>
    <col min="1806" max="1813" width="9.54296875" style="264" customWidth="1"/>
    <col min="1814" max="2040" width="9.26953125" style="264" customWidth="1"/>
    <col min="2041" max="2041" width="5.54296875" style="264" customWidth="1"/>
    <col min="2042" max="2042" width="21.54296875" style="264" customWidth="1"/>
    <col min="2043" max="2043" width="19.7265625" style="264" customWidth="1"/>
    <col min="2044" max="2046" width="12.54296875" style="264"/>
    <col min="2047" max="2047" width="5.54296875" style="264" customWidth="1"/>
    <col min="2048" max="2048" width="21.54296875" style="264" customWidth="1"/>
    <col min="2049" max="2049" width="19.7265625" style="264" customWidth="1"/>
    <col min="2050" max="2053" width="9.54296875" style="264" customWidth="1"/>
    <col min="2054" max="2054" width="10.453125" style="264" customWidth="1"/>
    <col min="2055" max="2059" width="9.54296875" style="264" customWidth="1"/>
    <col min="2060" max="2061" width="10.7265625" style="264" customWidth="1"/>
    <col min="2062" max="2069" width="9.54296875" style="264" customWidth="1"/>
    <col min="2070" max="2296" width="9.26953125" style="264" customWidth="1"/>
    <col min="2297" max="2297" width="5.54296875" style="264" customWidth="1"/>
    <col min="2298" max="2298" width="21.54296875" style="264" customWidth="1"/>
    <col min="2299" max="2299" width="19.7265625" style="264" customWidth="1"/>
    <col min="2300" max="2302" width="12.54296875" style="264"/>
    <col min="2303" max="2303" width="5.54296875" style="264" customWidth="1"/>
    <col min="2304" max="2304" width="21.54296875" style="264" customWidth="1"/>
    <col min="2305" max="2305" width="19.7265625" style="264" customWidth="1"/>
    <col min="2306" max="2309" width="9.54296875" style="264" customWidth="1"/>
    <col min="2310" max="2310" width="10.453125" style="264" customWidth="1"/>
    <col min="2311" max="2315" width="9.54296875" style="264" customWidth="1"/>
    <col min="2316" max="2317" width="10.7265625" style="264" customWidth="1"/>
    <col min="2318" max="2325" width="9.54296875" style="264" customWidth="1"/>
    <col min="2326" max="2552" width="9.26953125" style="264" customWidth="1"/>
    <col min="2553" max="2553" width="5.54296875" style="264" customWidth="1"/>
    <col min="2554" max="2554" width="21.54296875" style="264" customWidth="1"/>
    <col min="2555" max="2555" width="19.7265625" style="264" customWidth="1"/>
    <col min="2556" max="2558" width="12.54296875" style="264"/>
    <col min="2559" max="2559" width="5.54296875" style="264" customWidth="1"/>
    <col min="2560" max="2560" width="21.54296875" style="264" customWidth="1"/>
    <col min="2561" max="2561" width="19.7265625" style="264" customWidth="1"/>
    <col min="2562" max="2565" width="9.54296875" style="264" customWidth="1"/>
    <col min="2566" max="2566" width="10.453125" style="264" customWidth="1"/>
    <col min="2567" max="2571" width="9.54296875" style="264" customWidth="1"/>
    <col min="2572" max="2573" width="10.7265625" style="264" customWidth="1"/>
    <col min="2574" max="2581" width="9.54296875" style="264" customWidth="1"/>
    <col min="2582" max="2808" width="9.26953125" style="264" customWidth="1"/>
    <col min="2809" max="2809" width="5.54296875" style="264" customWidth="1"/>
    <col min="2810" max="2810" width="21.54296875" style="264" customWidth="1"/>
    <col min="2811" max="2811" width="19.7265625" style="264" customWidth="1"/>
    <col min="2812" max="2814" width="12.54296875" style="264"/>
    <col min="2815" max="2815" width="5.54296875" style="264" customWidth="1"/>
    <col min="2816" max="2816" width="21.54296875" style="264" customWidth="1"/>
    <col min="2817" max="2817" width="19.7265625" style="264" customWidth="1"/>
    <col min="2818" max="2821" width="9.54296875" style="264" customWidth="1"/>
    <col min="2822" max="2822" width="10.453125" style="264" customWidth="1"/>
    <col min="2823" max="2827" width="9.54296875" style="264" customWidth="1"/>
    <col min="2828" max="2829" width="10.7265625" style="264" customWidth="1"/>
    <col min="2830" max="2837" width="9.54296875" style="264" customWidth="1"/>
    <col min="2838" max="3064" width="9.26953125" style="264" customWidth="1"/>
    <col min="3065" max="3065" width="5.54296875" style="264" customWidth="1"/>
    <col min="3066" max="3066" width="21.54296875" style="264" customWidth="1"/>
    <col min="3067" max="3067" width="19.7265625" style="264" customWidth="1"/>
    <col min="3068" max="3070" width="12.54296875" style="264"/>
    <col min="3071" max="3071" width="5.54296875" style="264" customWidth="1"/>
    <col min="3072" max="3072" width="21.54296875" style="264" customWidth="1"/>
    <col min="3073" max="3073" width="19.7265625" style="264" customWidth="1"/>
    <col min="3074" max="3077" width="9.54296875" style="264" customWidth="1"/>
    <col min="3078" max="3078" width="10.453125" style="264" customWidth="1"/>
    <col min="3079" max="3083" width="9.54296875" style="264" customWidth="1"/>
    <col min="3084" max="3085" width="10.7265625" style="264" customWidth="1"/>
    <col min="3086" max="3093" width="9.54296875" style="264" customWidth="1"/>
    <col min="3094" max="3320" width="9.26953125" style="264" customWidth="1"/>
    <col min="3321" max="3321" width="5.54296875" style="264" customWidth="1"/>
    <col min="3322" max="3322" width="21.54296875" style="264" customWidth="1"/>
    <col min="3323" max="3323" width="19.7265625" style="264" customWidth="1"/>
    <col min="3324" max="3326" width="12.54296875" style="264"/>
    <col min="3327" max="3327" width="5.54296875" style="264" customWidth="1"/>
    <col min="3328" max="3328" width="21.54296875" style="264" customWidth="1"/>
    <col min="3329" max="3329" width="19.7265625" style="264" customWidth="1"/>
    <col min="3330" max="3333" width="9.54296875" style="264" customWidth="1"/>
    <col min="3334" max="3334" width="10.453125" style="264" customWidth="1"/>
    <col min="3335" max="3339" width="9.54296875" style="264" customWidth="1"/>
    <col min="3340" max="3341" width="10.7265625" style="264" customWidth="1"/>
    <col min="3342" max="3349" width="9.54296875" style="264" customWidth="1"/>
    <col min="3350" max="3576" width="9.26953125" style="264" customWidth="1"/>
    <col min="3577" max="3577" width="5.54296875" style="264" customWidth="1"/>
    <col min="3578" max="3578" width="21.54296875" style="264" customWidth="1"/>
    <col min="3579" max="3579" width="19.7265625" style="264" customWidth="1"/>
    <col min="3580" max="3582" width="12.54296875" style="264"/>
    <col min="3583" max="3583" width="5.54296875" style="264" customWidth="1"/>
    <col min="3584" max="3584" width="21.54296875" style="264" customWidth="1"/>
    <col min="3585" max="3585" width="19.7265625" style="264" customWidth="1"/>
    <col min="3586" max="3589" width="9.54296875" style="264" customWidth="1"/>
    <col min="3590" max="3590" width="10.453125" style="264" customWidth="1"/>
    <col min="3591" max="3595" width="9.54296875" style="264" customWidth="1"/>
    <col min="3596" max="3597" width="10.7265625" style="264" customWidth="1"/>
    <col min="3598" max="3605" width="9.54296875" style="264" customWidth="1"/>
    <col min="3606" max="3832" width="9.26953125" style="264" customWidth="1"/>
    <col min="3833" max="3833" width="5.54296875" style="264" customWidth="1"/>
    <col min="3834" max="3834" width="21.54296875" style="264" customWidth="1"/>
    <col min="3835" max="3835" width="19.7265625" style="264" customWidth="1"/>
    <col min="3836" max="3838" width="12.54296875" style="264"/>
    <col min="3839" max="3839" width="5.54296875" style="264" customWidth="1"/>
    <col min="3840" max="3840" width="21.54296875" style="264" customWidth="1"/>
    <col min="3841" max="3841" width="19.7265625" style="264" customWidth="1"/>
    <col min="3842" max="3845" width="9.54296875" style="264" customWidth="1"/>
    <col min="3846" max="3846" width="10.453125" style="264" customWidth="1"/>
    <col min="3847" max="3851" width="9.54296875" style="264" customWidth="1"/>
    <col min="3852" max="3853" width="10.7265625" style="264" customWidth="1"/>
    <col min="3854" max="3861" width="9.54296875" style="264" customWidth="1"/>
    <col min="3862" max="4088" width="9.26953125" style="264" customWidth="1"/>
    <col min="4089" max="4089" width="5.54296875" style="264" customWidth="1"/>
    <col min="4090" max="4090" width="21.54296875" style="264" customWidth="1"/>
    <col min="4091" max="4091" width="19.7265625" style="264" customWidth="1"/>
    <col min="4092" max="4094" width="12.54296875" style="264"/>
    <col min="4095" max="4095" width="5.54296875" style="264" customWidth="1"/>
    <col min="4096" max="4096" width="21.54296875" style="264" customWidth="1"/>
    <col min="4097" max="4097" width="19.7265625" style="264" customWidth="1"/>
    <col min="4098" max="4101" width="9.54296875" style="264" customWidth="1"/>
    <col min="4102" max="4102" width="10.453125" style="264" customWidth="1"/>
    <col min="4103" max="4107" width="9.54296875" style="264" customWidth="1"/>
    <col min="4108" max="4109" width="10.7265625" style="264" customWidth="1"/>
    <col min="4110" max="4117" width="9.54296875" style="264" customWidth="1"/>
    <col min="4118" max="4344" width="9.26953125" style="264" customWidth="1"/>
    <col min="4345" max="4345" width="5.54296875" style="264" customWidth="1"/>
    <col min="4346" max="4346" width="21.54296875" style="264" customWidth="1"/>
    <col min="4347" max="4347" width="19.7265625" style="264" customWidth="1"/>
    <col min="4348" max="4350" width="12.54296875" style="264"/>
    <col min="4351" max="4351" width="5.54296875" style="264" customWidth="1"/>
    <col min="4352" max="4352" width="21.54296875" style="264" customWidth="1"/>
    <col min="4353" max="4353" width="19.7265625" style="264" customWidth="1"/>
    <col min="4354" max="4357" width="9.54296875" style="264" customWidth="1"/>
    <col min="4358" max="4358" width="10.453125" style="264" customWidth="1"/>
    <col min="4359" max="4363" width="9.54296875" style="264" customWidth="1"/>
    <col min="4364" max="4365" width="10.7265625" style="264" customWidth="1"/>
    <col min="4366" max="4373" width="9.54296875" style="264" customWidth="1"/>
    <col min="4374" max="4600" width="9.26953125" style="264" customWidth="1"/>
    <col min="4601" max="4601" width="5.54296875" style="264" customWidth="1"/>
    <col min="4602" max="4602" width="21.54296875" style="264" customWidth="1"/>
    <col min="4603" max="4603" width="19.7265625" style="264" customWidth="1"/>
    <col min="4604" max="4606" width="12.54296875" style="264"/>
    <col min="4607" max="4607" width="5.54296875" style="264" customWidth="1"/>
    <col min="4608" max="4608" width="21.54296875" style="264" customWidth="1"/>
    <col min="4609" max="4609" width="19.7265625" style="264" customWidth="1"/>
    <col min="4610" max="4613" width="9.54296875" style="264" customWidth="1"/>
    <col min="4614" max="4614" width="10.453125" style="264" customWidth="1"/>
    <col min="4615" max="4619" width="9.54296875" style="264" customWidth="1"/>
    <col min="4620" max="4621" width="10.7265625" style="264" customWidth="1"/>
    <col min="4622" max="4629" width="9.54296875" style="264" customWidth="1"/>
    <col min="4630" max="4856" width="9.26953125" style="264" customWidth="1"/>
    <col min="4857" max="4857" width="5.54296875" style="264" customWidth="1"/>
    <col min="4858" max="4858" width="21.54296875" style="264" customWidth="1"/>
    <col min="4859" max="4859" width="19.7265625" style="264" customWidth="1"/>
    <col min="4860" max="4862" width="12.54296875" style="264"/>
    <col min="4863" max="4863" width="5.54296875" style="264" customWidth="1"/>
    <col min="4864" max="4864" width="21.54296875" style="264" customWidth="1"/>
    <col min="4865" max="4865" width="19.7265625" style="264" customWidth="1"/>
    <col min="4866" max="4869" width="9.54296875" style="264" customWidth="1"/>
    <col min="4870" max="4870" width="10.453125" style="264" customWidth="1"/>
    <col min="4871" max="4875" width="9.54296875" style="264" customWidth="1"/>
    <col min="4876" max="4877" width="10.7265625" style="264" customWidth="1"/>
    <col min="4878" max="4885" width="9.54296875" style="264" customWidth="1"/>
    <col min="4886" max="5112" width="9.26953125" style="264" customWidth="1"/>
    <col min="5113" max="5113" width="5.54296875" style="264" customWidth="1"/>
    <col min="5114" max="5114" width="21.54296875" style="264" customWidth="1"/>
    <col min="5115" max="5115" width="19.7265625" style="264" customWidth="1"/>
    <col min="5116" max="5118" width="12.54296875" style="264"/>
    <col min="5119" max="5119" width="5.54296875" style="264" customWidth="1"/>
    <col min="5120" max="5120" width="21.54296875" style="264" customWidth="1"/>
    <col min="5121" max="5121" width="19.7265625" style="264" customWidth="1"/>
    <col min="5122" max="5125" width="9.54296875" style="264" customWidth="1"/>
    <col min="5126" max="5126" width="10.453125" style="264" customWidth="1"/>
    <col min="5127" max="5131" width="9.54296875" style="264" customWidth="1"/>
    <col min="5132" max="5133" width="10.7265625" style="264" customWidth="1"/>
    <col min="5134" max="5141" width="9.54296875" style="264" customWidth="1"/>
    <col min="5142" max="5368" width="9.26953125" style="264" customWidth="1"/>
    <col min="5369" max="5369" width="5.54296875" style="264" customWidth="1"/>
    <col min="5370" max="5370" width="21.54296875" style="264" customWidth="1"/>
    <col min="5371" max="5371" width="19.7265625" style="264" customWidth="1"/>
    <col min="5372" max="5374" width="12.54296875" style="264"/>
    <col min="5375" max="5375" width="5.54296875" style="264" customWidth="1"/>
    <col min="5376" max="5376" width="21.54296875" style="264" customWidth="1"/>
    <col min="5377" max="5377" width="19.7265625" style="264" customWidth="1"/>
    <col min="5378" max="5381" width="9.54296875" style="264" customWidth="1"/>
    <col min="5382" max="5382" width="10.453125" style="264" customWidth="1"/>
    <col min="5383" max="5387" width="9.54296875" style="264" customWidth="1"/>
    <col min="5388" max="5389" width="10.7265625" style="264" customWidth="1"/>
    <col min="5390" max="5397" width="9.54296875" style="264" customWidth="1"/>
    <col min="5398" max="5624" width="9.26953125" style="264" customWidth="1"/>
    <col min="5625" max="5625" width="5.54296875" style="264" customWidth="1"/>
    <col min="5626" max="5626" width="21.54296875" style="264" customWidth="1"/>
    <col min="5627" max="5627" width="19.7265625" style="264" customWidth="1"/>
    <col min="5628" max="5630" width="12.54296875" style="264"/>
    <col min="5631" max="5631" width="5.54296875" style="264" customWidth="1"/>
    <col min="5632" max="5632" width="21.54296875" style="264" customWidth="1"/>
    <col min="5633" max="5633" width="19.7265625" style="264" customWidth="1"/>
    <col min="5634" max="5637" width="9.54296875" style="264" customWidth="1"/>
    <col min="5638" max="5638" width="10.453125" style="264" customWidth="1"/>
    <col min="5639" max="5643" width="9.54296875" style="264" customWidth="1"/>
    <col min="5644" max="5645" width="10.7265625" style="264" customWidth="1"/>
    <col min="5646" max="5653" width="9.54296875" style="264" customWidth="1"/>
    <col min="5654" max="5880" width="9.26953125" style="264" customWidth="1"/>
    <col min="5881" max="5881" width="5.54296875" style="264" customWidth="1"/>
    <col min="5882" max="5882" width="21.54296875" style="264" customWidth="1"/>
    <col min="5883" max="5883" width="19.7265625" style="264" customWidth="1"/>
    <col min="5884" max="5886" width="12.54296875" style="264"/>
    <col min="5887" max="5887" width="5.54296875" style="264" customWidth="1"/>
    <col min="5888" max="5888" width="21.54296875" style="264" customWidth="1"/>
    <col min="5889" max="5889" width="19.7265625" style="264" customWidth="1"/>
    <col min="5890" max="5893" width="9.54296875" style="264" customWidth="1"/>
    <col min="5894" max="5894" width="10.453125" style="264" customWidth="1"/>
    <col min="5895" max="5899" width="9.54296875" style="264" customWidth="1"/>
    <col min="5900" max="5901" width="10.7265625" style="264" customWidth="1"/>
    <col min="5902" max="5909" width="9.54296875" style="264" customWidth="1"/>
    <col min="5910" max="6136" width="9.26953125" style="264" customWidth="1"/>
    <col min="6137" max="6137" width="5.54296875" style="264" customWidth="1"/>
    <col min="6138" max="6138" width="21.54296875" style="264" customWidth="1"/>
    <col min="6139" max="6139" width="19.7265625" style="264" customWidth="1"/>
    <col min="6140" max="6142" width="12.54296875" style="264"/>
    <col min="6143" max="6143" width="5.54296875" style="264" customWidth="1"/>
    <col min="6144" max="6144" width="21.54296875" style="264" customWidth="1"/>
    <col min="6145" max="6145" width="19.7265625" style="264" customWidth="1"/>
    <col min="6146" max="6149" width="9.54296875" style="264" customWidth="1"/>
    <col min="6150" max="6150" width="10.453125" style="264" customWidth="1"/>
    <col min="6151" max="6155" width="9.54296875" style="264" customWidth="1"/>
    <col min="6156" max="6157" width="10.7265625" style="264" customWidth="1"/>
    <col min="6158" max="6165" width="9.54296875" style="264" customWidth="1"/>
    <col min="6166" max="6392" width="9.26953125" style="264" customWidth="1"/>
    <col min="6393" max="6393" width="5.54296875" style="264" customWidth="1"/>
    <col min="6394" max="6394" width="21.54296875" style="264" customWidth="1"/>
    <col min="6395" max="6395" width="19.7265625" style="264" customWidth="1"/>
    <col min="6396" max="6398" width="12.54296875" style="264"/>
    <col min="6399" max="6399" width="5.54296875" style="264" customWidth="1"/>
    <col min="6400" max="6400" width="21.54296875" style="264" customWidth="1"/>
    <col min="6401" max="6401" width="19.7265625" style="264" customWidth="1"/>
    <col min="6402" max="6405" width="9.54296875" style="264" customWidth="1"/>
    <col min="6406" max="6406" width="10.453125" style="264" customWidth="1"/>
    <col min="6407" max="6411" width="9.54296875" style="264" customWidth="1"/>
    <col min="6412" max="6413" width="10.7265625" style="264" customWidth="1"/>
    <col min="6414" max="6421" width="9.54296875" style="264" customWidth="1"/>
    <col min="6422" max="6648" width="9.26953125" style="264" customWidth="1"/>
    <col min="6649" max="6649" width="5.54296875" style="264" customWidth="1"/>
    <col min="6650" max="6650" width="21.54296875" style="264" customWidth="1"/>
    <col min="6651" max="6651" width="19.7265625" style="264" customWidth="1"/>
    <col min="6652" max="6654" width="12.54296875" style="264"/>
    <col min="6655" max="6655" width="5.54296875" style="264" customWidth="1"/>
    <col min="6656" max="6656" width="21.54296875" style="264" customWidth="1"/>
    <col min="6657" max="6657" width="19.7265625" style="264" customWidth="1"/>
    <col min="6658" max="6661" width="9.54296875" style="264" customWidth="1"/>
    <col min="6662" max="6662" width="10.453125" style="264" customWidth="1"/>
    <col min="6663" max="6667" width="9.54296875" style="264" customWidth="1"/>
    <col min="6668" max="6669" width="10.7265625" style="264" customWidth="1"/>
    <col min="6670" max="6677" width="9.54296875" style="264" customWidth="1"/>
    <col min="6678" max="6904" width="9.26953125" style="264" customWidth="1"/>
    <col min="6905" max="6905" width="5.54296875" style="264" customWidth="1"/>
    <col min="6906" max="6906" width="21.54296875" style="264" customWidth="1"/>
    <col min="6907" max="6907" width="19.7265625" style="264" customWidth="1"/>
    <col min="6908" max="6910" width="12.54296875" style="264"/>
    <col min="6911" max="6911" width="5.54296875" style="264" customWidth="1"/>
    <col min="6912" max="6912" width="21.54296875" style="264" customWidth="1"/>
    <col min="6913" max="6913" width="19.7265625" style="264" customWidth="1"/>
    <col min="6914" max="6917" width="9.54296875" style="264" customWidth="1"/>
    <col min="6918" max="6918" width="10.453125" style="264" customWidth="1"/>
    <col min="6919" max="6923" width="9.54296875" style="264" customWidth="1"/>
    <col min="6924" max="6925" width="10.7265625" style="264" customWidth="1"/>
    <col min="6926" max="6933" width="9.54296875" style="264" customWidth="1"/>
    <col min="6934" max="7160" width="9.26953125" style="264" customWidth="1"/>
    <col min="7161" max="7161" width="5.54296875" style="264" customWidth="1"/>
    <col min="7162" max="7162" width="21.54296875" style="264" customWidth="1"/>
    <col min="7163" max="7163" width="19.7265625" style="264" customWidth="1"/>
    <col min="7164" max="7166" width="12.54296875" style="264"/>
    <col min="7167" max="7167" width="5.54296875" style="264" customWidth="1"/>
    <col min="7168" max="7168" width="21.54296875" style="264" customWidth="1"/>
    <col min="7169" max="7169" width="19.7265625" style="264" customWidth="1"/>
    <col min="7170" max="7173" width="9.54296875" style="264" customWidth="1"/>
    <col min="7174" max="7174" width="10.453125" style="264" customWidth="1"/>
    <col min="7175" max="7179" width="9.54296875" style="264" customWidth="1"/>
    <col min="7180" max="7181" width="10.7265625" style="264" customWidth="1"/>
    <col min="7182" max="7189" width="9.54296875" style="264" customWidth="1"/>
    <col min="7190" max="7416" width="9.26953125" style="264" customWidth="1"/>
    <col min="7417" max="7417" width="5.54296875" style="264" customWidth="1"/>
    <col min="7418" max="7418" width="21.54296875" style="264" customWidth="1"/>
    <col min="7419" max="7419" width="19.7265625" style="264" customWidth="1"/>
    <col min="7420" max="7422" width="12.54296875" style="264"/>
    <col min="7423" max="7423" width="5.54296875" style="264" customWidth="1"/>
    <col min="7424" max="7424" width="21.54296875" style="264" customWidth="1"/>
    <col min="7425" max="7425" width="19.7265625" style="264" customWidth="1"/>
    <col min="7426" max="7429" width="9.54296875" style="264" customWidth="1"/>
    <col min="7430" max="7430" width="10.453125" style="264" customWidth="1"/>
    <col min="7431" max="7435" width="9.54296875" style="264" customWidth="1"/>
    <col min="7436" max="7437" width="10.7265625" style="264" customWidth="1"/>
    <col min="7438" max="7445" width="9.54296875" style="264" customWidth="1"/>
    <col min="7446" max="7672" width="9.26953125" style="264" customWidth="1"/>
    <col min="7673" max="7673" width="5.54296875" style="264" customWidth="1"/>
    <col min="7674" max="7674" width="21.54296875" style="264" customWidth="1"/>
    <col min="7675" max="7675" width="19.7265625" style="264" customWidth="1"/>
    <col min="7676" max="7678" width="12.54296875" style="264"/>
    <col min="7679" max="7679" width="5.54296875" style="264" customWidth="1"/>
    <col min="7680" max="7680" width="21.54296875" style="264" customWidth="1"/>
    <col min="7681" max="7681" width="19.7265625" style="264" customWidth="1"/>
    <col min="7682" max="7685" width="9.54296875" style="264" customWidth="1"/>
    <col min="7686" max="7686" width="10.453125" style="264" customWidth="1"/>
    <col min="7687" max="7691" width="9.54296875" style="264" customWidth="1"/>
    <col min="7692" max="7693" width="10.7265625" style="264" customWidth="1"/>
    <col min="7694" max="7701" width="9.54296875" style="264" customWidth="1"/>
    <col min="7702" max="7928" width="9.26953125" style="264" customWidth="1"/>
    <col min="7929" max="7929" width="5.54296875" style="264" customWidth="1"/>
    <col min="7930" max="7930" width="21.54296875" style="264" customWidth="1"/>
    <col min="7931" max="7931" width="19.7265625" style="264" customWidth="1"/>
    <col min="7932" max="7934" width="12.54296875" style="264"/>
    <col min="7935" max="7935" width="5.54296875" style="264" customWidth="1"/>
    <col min="7936" max="7936" width="21.54296875" style="264" customWidth="1"/>
    <col min="7937" max="7937" width="19.7265625" style="264" customWidth="1"/>
    <col min="7938" max="7941" width="9.54296875" style="264" customWidth="1"/>
    <col min="7942" max="7942" width="10.453125" style="264" customWidth="1"/>
    <col min="7943" max="7947" width="9.54296875" style="264" customWidth="1"/>
    <col min="7948" max="7949" width="10.7265625" style="264" customWidth="1"/>
    <col min="7950" max="7957" width="9.54296875" style="264" customWidth="1"/>
    <col min="7958" max="8184" width="9.26953125" style="264" customWidth="1"/>
    <col min="8185" max="8185" width="5.54296875" style="264" customWidth="1"/>
    <col min="8186" max="8186" width="21.54296875" style="264" customWidth="1"/>
    <col min="8187" max="8187" width="19.7265625" style="264" customWidth="1"/>
    <col min="8188" max="8190" width="12.54296875" style="264"/>
    <col min="8191" max="8191" width="5.54296875" style="264" customWidth="1"/>
    <col min="8192" max="8192" width="21.54296875" style="264" customWidth="1"/>
    <col min="8193" max="8193" width="19.7265625" style="264" customWidth="1"/>
    <col min="8194" max="8197" width="9.54296875" style="264" customWidth="1"/>
    <col min="8198" max="8198" width="10.453125" style="264" customWidth="1"/>
    <col min="8199" max="8203" width="9.54296875" style="264" customWidth="1"/>
    <col min="8204" max="8205" width="10.7265625" style="264" customWidth="1"/>
    <col min="8206" max="8213" width="9.54296875" style="264" customWidth="1"/>
    <col min="8214" max="8440" width="9.26953125" style="264" customWidth="1"/>
    <col min="8441" max="8441" width="5.54296875" style="264" customWidth="1"/>
    <col min="8442" max="8442" width="21.54296875" style="264" customWidth="1"/>
    <col min="8443" max="8443" width="19.7265625" style="264" customWidth="1"/>
    <col min="8444" max="8446" width="12.54296875" style="264"/>
    <col min="8447" max="8447" width="5.54296875" style="264" customWidth="1"/>
    <col min="8448" max="8448" width="21.54296875" style="264" customWidth="1"/>
    <col min="8449" max="8449" width="19.7265625" style="264" customWidth="1"/>
    <col min="8450" max="8453" width="9.54296875" style="264" customWidth="1"/>
    <col min="8454" max="8454" width="10.453125" style="264" customWidth="1"/>
    <col min="8455" max="8459" width="9.54296875" style="264" customWidth="1"/>
    <col min="8460" max="8461" width="10.7265625" style="264" customWidth="1"/>
    <col min="8462" max="8469" width="9.54296875" style="264" customWidth="1"/>
    <col min="8470" max="8696" width="9.26953125" style="264" customWidth="1"/>
    <col min="8697" max="8697" width="5.54296875" style="264" customWidth="1"/>
    <col min="8698" max="8698" width="21.54296875" style="264" customWidth="1"/>
    <col min="8699" max="8699" width="19.7265625" style="264" customWidth="1"/>
    <col min="8700" max="8702" width="12.54296875" style="264"/>
    <col min="8703" max="8703" width="5.54296875" style="264" customWidth="1"/>
    <col min="8704" max="8704" width="21.54296875" style="264" customWidth="1"/>
    <col min="8705" max="8705" width="19.7265625" style="264" customWidth="1"/>
    <col min="8706" max="8709" width="9.54296875" style="264" customWidth="1"/>
    <col min="8710" max="8710" width="10.453125" style="264" customWidth="1"/>
    <col min="8711" max="8715" width="9.54296875" style="264" customWidth="1"/>
    <col min="8716" max="8717" width="10.7265625" style="264" customWidth="1"/>
    <col min="8718" max="8725" width="9.54296875" style="264" customWidth="1"/>
    <col min="8726" max="8952" width="9.26953125" style="264" customWidth="1"/>
    <col min="8953" max="8953" width="5.54296875" style="264" customWidth="1"/>
    <col min="8954" max="8954" width="21.54296875" style="264" customWidth="1"/>
    <col min="8955" max="8955" width="19.7265625" style="264" customWidth="1"/>
    <col min="8956" max="8958" width="12.54296875" style="264"/>
    <col min="8959" max="8959" width="5.54296875" style="264" customWidth="1"/>
    <col min="8960" max="8960" width="21.54296875" style="264" customWidth="1"/>
    <col min="8961" max="8961" width="19.7265625" style="264" customWidth="1"/>
    <col min="8962" max="8965" width="9.54296875" style="264" customWidth="1"/>
    <col min="8966" max="8966" width="10.453125" style="264" customWidth="1"/>
    <col min="8967" max="8971" width="9.54296875" style="264" customWidth="1"/>
    <col min="8972" max="8973" width="10.7265625" style="264" customWidth="1"/>
    <col min="8974" max="8981" width="9.54296875" style="264" customWidth="1"/>
    <col min="8982" max="9208" width="9.26953125" style="264" customWidth="1"/>
    <col min="9209" max="9209" width="5.54296875" style="264" customWidth="1"/>
    <col min="9210" max="9210" width="21.54296875" style="264" customWidth="1"/>
    <col min="9211" max="9211" width="19.7265625" style="264" customWidth="1"/>
    <col min="9212" max="9214" width="12.54296875" style="264"/>
    <col min="9215" max="9215" width="5.54296875" style="264" customWidth="1"/>
    <col min="9216" max="9216" width="21.54296875" style="264" customWidth="1"/>
    <col min="9217" max="9217" width="19.7265625" style="264" customWidth="1"/>
    <col min="9218" max="9221" width="9.54296875" style="264" customWidth="1"/>
    <col min="9222" max="9222" width="10.453125" style="264" customWidth="1"/>
    <col min="9223" max="9227" width="9.54296875" style="264" customWidth="1"/>
    <col min="9228" max="9229" width="10.7265625" style="264" customWidth="1"/>
    <col min="9230" max="9237" width="9.54296875" style="264" customWidth="1"/>
    <col min="9238" max="9464" width="9.26953125" style="264" customWidth="1"/>
    <col min="9465" max="9465" width="5.54296875" style="264" customWidth="1"/>
    <col min="9466" max="9466" width="21.54296875" style="264" customWidth="1"/>
    <col min="9467" max="9467" width="19.7265625" style="264" customWidth="1"/>
    <col min="9468" max="9470" width="12.54296875" style="264"/>
    <col min="9471" max="9471" width="5.54296875" style="264" customWidth="1"/>
    <col min="9472" max="9472" width="21.54296875" style="264" customWidth="1"/>
    <col min="9473" max="9473" width="19.7265625" style="264" customWidth="1"/>
    <col min="9474" max="9477" width="9.54296875" style="264" customWidth="1"/>
    <col min="9478" max="9478" width="10.453125" style="264" customWidth="1"/>
    <col min="9479" max="9483" width="9.54296875" style="264" customWidth="1"/>
    <col min="9484" max="9485" width="10.7265625" style="264" customWidth="1"/>
    <col min="9486" max="9493" width="9.54296875" style="264" customWidth="1"/>
    <col min="9494" max="9720" width="9.26953125" style="264" customWidth="1"/>
    <col min="9721" max="9721" width="5.54296875" style="264" customWidth="1"/>
    <col min="9722" max="9722" width="21.54296875" style="264" customWidth="1"/>
    <col min="9723" max="9723" width="19.7265625" style="264" customWidth="1"/>
    <col min="9724" max="9726" width="12.54296875" style="264"/>
    <col min="9727" max="9727" width="5.54296875" style="264" customWidth="1"/>
    <col min="9728" max="9728" width="21.54296875" style="264" customWidth="1"/>
    <col min="9729" max="9729" width="19.7265625" style="264" customWidth="1"/>
    <col min="9730" max="9733" width="9.54296875" style="264" customWidth="1"/>
    <col min="9734" max="9734" width="10.453125" style="264" customWidth="1"/>
    <col min="9735" max="9739" width="9.54296875" style="264" customWidth="1"/>
    <col min="9740" max="9741" width="10.7265625" style="264" customWidth="1"/>
    <col min="9742" max="9749" width="9.54296875" style="264" customWidth="1"/>
    <col min="9750" max="9976" width="9.26953125" style="264" customWidth="1"/>
    <col min="9977" max="9977" width="5.54296875" style="264" customWidth="1"/>
    <col min="9978" max="9978" width="21.54296875" style="264" customWidth="1"/>
    <col min="9979" max="9979" width="19.7265625" style="264" customWidth="1"/>
    <col min="9980" max="9982" width="12.54296875" style="264"/>
    <col min="9983" max="9983" width="5.54296875" style="264" customWidth="1"/>
    <col min="9984" max="9984" width="21.54296875" style="264" customWidth="1"/>
    <col min="9985" max="9985" width="19.7265625" style="264" customWidth="1"/>
    <col min="9986" max="9989" width="9.54296875" style="264" customWidth="1"/>
    <col min="9990" max="9990" width="10.453125" style="264" customWidth="1"/>
    <col min="9991" max="9995" width="9.54296875" style="264" customWidth="1"/>
    <col min="9996" max="9997" width="10.7265625" style="264" customWidth="1"/>
    <col min="9998" max="10005" width="9.54296875" style="264" customWidth="1"/>
    <col min="10006" max="10232" width="9.26953125" style="264" customWidth="1"/>
    <col min="10233" max="10233" width="5.54296875" style="264" customWidth="1"/>
    <col min="10234" max="10234" width="21.54296875" style="264" customWidth="1"/>
    <col min="10235" max="10235" width="19.7265625" style="264" customWidth="1"/>
    <col min="10236" max="10238" width="12.54296875" style="264"/>
    <col min="10239" max="10239" width="5.54296875" style="264" customWidth="1"/>
    <col min="10240" max="10240" width="21.54296875" style="264" customWidth="1"/>
    <col min="10241" max="10241" width="19.7265625" style="264" customWidth="1"/>
    <col min="10242" max="10245" width="9.54296875" style="264" customWidth="1"/>
    <col min="10246" max="10246" width="10.453125" style="264" customWidth="1"/>
    <col min="10247" max="10251" width="9.54296875" style="264" customWidth="1"/>
    <col min="10252" max="10253" width="10.7265625" style="264" customWidth="1"/>
    <col min="10254" max="10261" width="9.54296875" style="264" customWidth="1"/>
    <col min="10262" max="10488" width="9.26953125" style="264" customWidth="1"/>
    <col min="10489" max="10489" width="5.54296875" style="264" customWidth="1"/>
    <col min="10490" max="10490" width="21.54296875" style="264" customWidth="1"/>
    <col min="10491" max="10491" width="19.7265625" style="264" customWidth="1"/>
    <col min="10492" max="10494" width="12.54296875" style="264"/>
    <col min="10495" max="10495" width="5.54296875" style="264" customWidth="1"/>
    <col min="10496" max="10496" width="21.54296875" style="264" customWidth="1"/>
    <col min="10497" max="10497" width="19.7265625" style="264" customWidth="1"/>
    <col min="10498" max="10501" width="9.54296875" style="264" customWidth="1"/>
    <col min="10502" max="10502" width="10.453125" style="264" customWidth="1"/>
    <col min="10503" max="10507" width="9.54296875" style="264" customWidth="1"/>
    <col min="10508" max="10509" width="10.7265625" style="264" customWidth="1"/>
    <col min="10510" max="10517" width="9.54296875" style="264" customWidth="1"/>
    <col min="10518" max="10744" width="9.26953125" style="264" customWidth="1"/>
    <col min="10745" max="10745" width="5.54296875" style="264" customWidth="1"/>
    <col min="10746" max="10746" width="21.54296875" style="264" customWidth="1"/>
    <col min="10747" max="10747" width="19.7265625" style="264" customWidth="1"/>
    <col min="10748" max="10750" width="12.54296875" style="264"/>
    <col min="10751" max="10751" width="5.54296875" style="264" customWidth="1"/>
    <col min="10752" max="10752" width="21.54296875" style="264" customWidth="1"/>
    <col min="10753" max="10753" width="19.7265625" style="264" customWidth="1"/>
    <col min="10754" max="10757" width="9.54296875" style="264" customWidth="1"/>
    <col min="10758" max="10758" width="10.453125" style="264" customWidth="1"/>
    <col min="10759" max="10763" width="9.54296875" style="264" customWidth="1"/>
    <col min="10764" max="10765" width="10.7265625" style="264" customWidth="1"/>
    <col min="10766" max="10773" width="9.54296875" style="264" customWidth="1"/>
    <col min="10774" max="11000" width="9.26953125" style="264" customWidth="1"/>
    <col min="11001" max="11001" width="5.54296875" style="264" customWidth="1"/>
    <col min="11002" max="11002" width="21.54296875" style="264" customWidth="1"/>
    <col min="11003" max="11003" width="19.7265625" style="264" customWidth="1"/>
    <col min="11004" max="11006" width="12.54296875" style="264"/>
    <col min="11007" max="11007" width="5.54296875" style="264" customWidth="1"/>
    <col min="11008" max="11008" width="21.54296875" style="264" customWidth="1"/>
    <col min="11009" max="11009" width="19.7265625" style="264" customWidth="1"/>
    <col min="11010" max="11013" width="9.54296875" style="264" customWidth="1"/>
    <col min="11014" max="11014" width="10.453125" style="264" customWidth="1"/>
    <col min="11015" max="11019" width="9.54296875" style="264" customWidth="1"/>
    <col min="11020" max="11021" width="10.7265625" style="264" customWidth="1"/>
    <col min="11022" max="11029" width="9.54296875" style="264" customWidth="1"/>
    <col min="11030" max="11256" width="9.26953125" style="264" customWidth="1"/>
    <col min="11257" max="11257" width="5.54296875" style="264" customWidth="1"/>
    <col min="11258" max="11258" width="21.54296875" style="264" customWidth="1"/>
    <col min="11259" max="11259" width="19.7265625" style="264" customWidth="1"/>
    <col min="11260" max="11262" width="12.54296875" style="264"/>
    <col min="11263" max="11263" width="5.54296875" style="264" customWidth="1"/>
    <col min="11264" max="11264" width="21.54296875" style="264" customWidth="1"/>
    <col min="11265" max="11265" width="19.7265625" style="264" customWidth="1"/>
    <col min="11266" max="11269" width="9.54296875" style="264" customWidth="1"/>
    <col min="11270" max="11270" width="10.453125" style="264" customWidth="1"/>
    <col min="11271" max="11275" width="9.54296875" style="264" customWidth="1"/>
    <col min="11276" max="11277" width="10.7265625" style="264" customWidth="1"/>
    <col min="11278" max="11285" width="9.54296875" style="264" customWidth="1"/>
    <col min="11286" max="11512" width="9.26953125" style="264" customWidth="1"/>
    <col min="11513" max="11513" width="5.54296875" style="264" customWidth="1"/>
    <col min="11514" max="11514" width="21.54296875" style="264" customWidth="1"/>
    <col min="11515" max="11515" width="19.7265625" style="264" customWidth="1"/>
    <col min="11516" max="11518" width="12.54296875" style="264"/>
    <col min="11519" max="11519" width="5.54296875" style="264" customWidth="1"/>
    <col min="11520" max="11520" width="21.54296875" style="264" customWidth="1"/>
    <col min="11521" max="11521" width="19.7265625" style="264" customWidth="1"/>
    <col min="11522" max="11525" width="9.54296875" style="264" customWidth="1"/>
    <col min="11526" max="11526" width="10.453125" style="264" customWidth="1"/>
    <col min="11527" max="11531" width="9.54296875" style="264" customWidth="1"/>
    <col min="11532" max="11533" width="10.7265625" style="264" customWidth="1"/>
    <col min="11534" max="11541" width="9.54296875" style="264" customWidth="1"/>
    <col min="11542" max="11768" width="9.26953125" style="264" customWidth="1"/>
    <col min="11769" max="11769" width="5.54296875" style="264" customWidth="1"/>
    <col min="11770" max="11770" width="21.54296875" style="264" customWidth="1"/>
    <col min="11771" max="11771" width="19.7265625" style="264" customWidth="1"/>
    <col min="11772" max="11774" width="12.54296875" style="264"/>
    <col min="11775" max="11775" width="5.54296875" style="264" customWidth="1"/>
    <col min="11776" max="11776" width="21.54296875" style="264" customWidth="1"/>
    <col min="11777" max="11777" width="19.7265625" style="264" customWidth="1"/>
    <col min="11778" max="11781" width="9.54296875" style="264" customWidth="1"/>
    <col min="11782" max="11782" width="10.453125" style="264" customWidth="1"/>
    <col min="11783" max="11787" width="9.54296875" style="264" customWidth="1"/>
    <col min="11788" max="11789" width="10.7265625" style="264" customWidth="1"/>
    <col min="11790" max="11797" width="9.54296875" style="264" customWidth="1"/>
    <col min="11798" max="12024" width="9.26953125" style="264" customWidth="1"/>
    <col min="12025" max="12025" width="5.54296875" style="264" customWidth="1"/>
    <col min="12026" max="12026" width="21.54296875" style="264" customWidth="1"/>
    <col min="12027" max="12027" width="19.7265625" style="264" customWidth="1"/>
    <col min="12028" max="12030" width="12.54296875" style="264"/>
    <col min="12031" max="12031" width="5.54296875" style="264" customWidth="1"/>
    <col min="12032" max="12032" width="21.54296875" style="264" customWidth="1"/>
    <col min="12033" max="12033" width="19.7265625" style="264" customWidth="1"/>
    <col min="12034" max="12037" width="9.54296875" style="264" customWidth="1"/>
    <col min="12038" max="12038" width="10.453125" style="264" customWidth="1"/>
    <col min="12039" max="12043" width="9.54296875" style="264" customWidth="1"/>
    <col min="12044" max="12045" width="10.7265625" style="264" customWidth="1"/>
    <col min="12046" max="12053" width="9.54296875" style="264" customWidth="1"/>
    <col min="12054" max="12280" width="9.26953125" style="264" customWidth="1"/>
    <col min="12281" max="12281" width="5.54296875" style="264" customWidth="1"/>
    <col min="12282" max="12282" width="21.54296875" style="264" customWidth="1"/>
    <col min="12283" max="12283" width="19.7265625" style="264" customWidth="1"/>
    <col min="12284" max="12286" width="12.54296875" style="264"/>
    <col min="12287" max="12287" width="5.54296875" style="264" customWidth="1"/>
    <col min="12288" max="12288" width="21.54296875" style="264" customWidth="1"/>
    <col min="12289" max="12289" width="19.7265625" style="264" customWidth="1"/>
    <col min="12290" max="12293" width="9.54296875" style="264" customWidth="1"/>
    <col min="12294" max="12294" width="10.453125" style="264" customWidth="1"/>
    <col min="12295" max="12299" width="9.54296875" style="264" customWidth="1"/>
    <col min="12300" max="12301" width="10.7265625" style="264" customWidth="1"/>
    <col min="12302" max="12309" width="9.54296875" style="264" customWidth="1"/>
    <col min="12310" max="12536" width="9.26953125" style="264" customWidth="1"/>
    <col min="12537" max="12537" width="5.54296875" style="264" customWidth="1"/>
    <col min="12538" max="12538" width="21.54296875" style="264" customWidth="1"/>
    <col min="12539" max="12539" width="19.7265625" style="264" customWidth="1"/>
    <col min="12540" max="12542" width="12.54296875" style="264"/>
    <col min="12543" max="12543" width="5.54296875" style="264" customWidth="1"/>
    <col min="12544" max="12544" width="21.54296875" style="264" customWidth="1"/>
    <col min="12545" max="12545" width="19.7265625" style="264" customWidth="1"/>
    <col min="12546" max="12549" width="9.54296875" style="264" customWidth="1"/>
    <col min="12550" max="12550" width="10.453125" style="264" customWidth="1"/>
    <col min="12551" max="12555" width="9.54296875" style="264" customWidth="1"/>
    <col min="12556" max="12557" width="10.7265625" style="264" customWidth="1"/>
    <col min="12558" max="12565" width="9.54296875" style="264" customWidth="1"/>
    <col min="12566" max="12792" width="9.26953125" style="264" customWidth="1"/>
    <col min="12793" max="12793" width="5.54296875" style="264" customWidth="1"/>
    <col min="12794" max="12794" width="21.54296875" style="264" customWidth="1"/>
    <col min="12795" max="12795" width="19.7265625" style="264" customWidth="1"/>
    <col min="12796" max="12798" width="12.54296875" style="264"/>
    <col min="12799" max="12799" width="5.54296875" style="264" customWidth="1"/>
    <col min="12800" max="12800" width="21.54296875" style="264" customWidth="1"/>
    <col min="12801" max="12801" width="19.7265625" style="264" customWidth="1"/>
    <col min="12802" max="12805" width="9.54296875" style="264" customWidth="1"/>
    <col min="12806" max="12806" width="10.453125" style="264" customWidth="1"/>
    <col min="12807" max="12811" width="9.54296875" style="264" customWidth="1"/>
    <col min="12812" max="12813" width="10.7265625" style="264" customWidth="1"/>
    <col min="12814" max="12821" width="9.54296875" style="264" customWidth="1"/>
    <col min="12822" max="13048" width="9.26953125" style="264" customWidth="1"/>
    <col min="13049" max="13049" width="5.54296875" style="264" customWidth="1"/>
    <col min="13050" max="13050" width="21.54296875" style="264" customWidth="1"/>
    <col min="13051" max="13051" width="19.7265625" style="264" customWidth="1"/>
    <col min="13052" max="13054" width="12.54296875" style="264"/>
    <col min="13055" max="13055" width="5.54296875" style="264" customWidth="1"/>
    <col min="13056" max="13056" width="21.54296875" style="264" customWidth="1"/>
    <col min="13057" max="13057" width="19.7265625" style="264" customWidth="1"/>
    <col min="13058" max="13061" width="9.54296875" style="264" customWidth="1"/>
    <col min="13062" max="13062" width="10.453125" style="264" customWidth="1"/>
    <col min="13063" max="13067" width="9.54296875" style="264" customWidth="1"/>
    <col min="13068" max="13069" width="10.7265625" style="264" customWidth="1"/>
    <col min="13070" max="13077" width="9.54296875" style="264" customWidth="1"/>
    <col min="13078" max="13304" width="9.26953125" style="264" customWidth="1"/>
    <col min="13305" max="13305" width="5.54296875" style="264" customWidth="1"/>
    <col min="13306" max="13306" width="21.54296875" style="264" customWidth="1"/>
    <col min="13307" max="13307" width="19.7265625" style="264" customWidth="1"/>
    <col min="13308" max="13310" width="12.54296875" style="264"/>
    <col min="13311" max="13311" width="5.54296875" style="264" customWidth="1"/>
    <col min="13312" max="13312" width="21.54296875" style="264" customWidth="1"/>
    <col min="13313" max="13313" width="19.7265625" style="264" customWidth="1"/>
    <col min="13314" max="13317" width="9.54296875" style="264" customWidth="1"/>
    <col min="13318" max="13318" width="10.453125" style="264" customWidth="1"/>
    <col min="13319" max="13323" width="9.54296875" style="264" customWidth="1"/>
    <col min="13324" max="13325" width="10.7265625" style="264" customWidth="1"/>
    <col min="13326" max="13333" width="9.54296875" style="264" customWidth="1"/>
    <col min="13334" max="13560" width="9.26953125" style="264" customWidth="1"/>
    <col min="13561" max="13561" width="5.54296875" style="264" customWidth="1"/>
    <col min="13562" max="13562" width="21.54296875" style="264" customWidth="1"/>
    <col min="13563" max="13563" width="19.7265625" style="264" customWidth="1"/>
    <col min="13564" max="13566" width="12.54296875" style="264"/>
    <col min="13567" max="13567" width="5.54296875" style="264" customWidth="1"/>
    <col min="13568" max="13568" width="21.54296875" style="264" customWidth="1"/>
    <col min="13569" max="13569" width="19.7265625" style="264" customWidth="1"/>
    <col min="13570" max="13573" width="9.54296875" style="264" customWidth="1"/>
    <col min="13574" max="13574" width="10.453125" style="264" customWidth="1"/>
    <col min="13575" max="13579" width="9.54296875" style="264" customWidth="1"/>
    <col min="13580" max="13581" width="10.7265625" style="264" customWidth="1"/>
    <col min="13582" max="13589" width="9.54296875" style="264" customWidth="1"/>
    <col min="13590" max="13816" width="9.26953125" style="264" customWidth="1"/>
    <col min="13817" max="13817" width="5.54296875" style="264" customWidth="1"/>
    <col min="13818" max="13818" width="21.54296875" style="264" customWidth="1"/>
    <col min="13819" max="13819" width="19.7265625" style="264" customWidth="1"/>
    <col min="13820" max="13822" width="12.54296875" style="264"/>
    <col min="13823" max="13823" width="5.54296875" style="264" customWidth="1"/>
    <col min="13824" max="13824" width="21.54296875" style="264" customWidth="1"/>
    <col min="13825" max="13825" width="19.7265625" style="264" customWidth="1"/>
    <col min="13826" max="13829" width="9.54296875" style="264" customWidth="1"/>
    <col min="13830" max="13830" width="10.453125" style="264" customWidth="1"/>
    <col min="13831" max="13835" width="9.54296875" style="264" customWidth="1"/>
    <col min="13836" max="13837" width="10.7265625" style="264" customWidth="1"/>
    <col min="13838" max="13845" width="9.54296875" style="264" customWidth="1"/>
    <col min="13846" max="14072" width="9.26953125" style="264" customWidth="1"/>
    <col min="14073" max="14073" width="5.54296875" style="264" customWidth="1"/>
    <col min="14074" max="14074" width="21.54296875" style="264" customWidth="1"/>
    <col min="14075" max="14075" width="19.7265625" style="264" customWidth="1"/>
    <col min="14076" max="14078" width="12.54296875" style="264"/>
    <col min="14079" max="14079" width="5.54296875" style="264" customWidth="1"/>
    <col min="14080" max="14080" width="21.54296875" style="264" customWidth="1"/>
    <col min="14081" max="14081" width="19.7265625" style="264" customWidth="1"/>
    <col min="14082" max="14085" width="9.54296875" style="264" customWidth="1"/>
    <col min="14086" max="14086" width="10.453125" style="264" customWidth="1"/>
    <col min="14087" max="14091" width="9.54296875" style="264" customWidth="1"/>
    <col min="14092" max="14093" width="10.7265625" style="264" customWidth="1"/>
    <col min="14094" max="14101" width="9.54296875" style="264" customWidth="1"/>
    <col min="14102" max="14328" width="9.26953125" style="264" customWidth="1"/>
    <col min="14329" max="14329" width="5.54296875" style="264" customWidth="1"/>
    <col min="14330" max="14330" width="21.54296875" style="264" customWidth="1"/>
    <col min="14331" max="14331" width="19.7265625" style="264" customWidth="1"/>
    <col min="14332" max="14334" width="12.54296875" style="264"/>
    <col min="14335" max="14335" width="5.54296875" style="264" customWidth="1"/>
    <col min="14336" max="14336" width="21.54296875" style="264" customWidth="1"/>
    <col min="14337" max="14337" width="19.7265625" style="264" customWidth="1"/>
    <col min="14338" max="14341" width="9.54296875" style="264" customWidth="1"/>
    <col min="14342" max="14342" width="10.453125" style="264" customWidth="1"/>
    <col min="14343" max="14347" width="9.54296875" style="264" customWidth="1"/>
    <col min="14348" max="14349" width="10.7265625" style="264" customWidth="1"/>
    <col min="14350" max="14357" width="9.54296875" style="264" customWidth="1"/>
    <col min="14358" max="14584" width="9.26953125" style="264" customWidth="1"/>
    <col min="14585" max="14585" width="5.54296875" style="264" customWidth="1"/>
    <col min="14586" max="14586" width="21.54296875" style="264" customWidth="1"/>
    <col min="14587" max="14587" width="19.7265625" style="264" customWidth="1"/>
    <col min="14588" max="14590" width="12.54296875" style="264"/>
    <col min="14591" max="14591" width="5.54296875" style="264" customWidth="1"/>
    <col min="14592" max="14592" width="21.54296875" style="264" customWidth="1"/>
    <col min="14593" max="14593" width="19.7265625" style="264" customWidth="1"/>
    <col min="14594" max="14597" width="9.54296875" style="264" customWidth="1"/>
    <col min="14598" max="14598" width="10.453125" style="264" customWidth="1"/>
    <col min="14599" max="14603" width="9.54296875" style="264" customWidth="1"/>
    <col min="14604" max="14605" width="10.7265625" style="264" customWidth="1"/>
    <col min="14606" max="14613" width="9.54296875" style="264" customWidth="1"/>
    <col min="14614" max="14840" width="9.26953125" style="264" customWidth="1"/>
    <col min="14841" max="14841" width="5.54296875" style="264" customWidth="1"/>
    <col min="14842" max="14842" width="21.54296875" style="264" customWidth="1"/>
    <col min="14843" max="14843" width="19.7265625" style="264" customWidth="1"/>
    <col min="14844" max="14846" width="12.54296875" style="264"/>
    <col min="14847" max="14847" width="5.54296875" style="264" customWidth="1"/>
    <col min="14848" max="14848" width="21.54296875" style="264" customWidth="1"/>
    <col min="14849" max="14849" width="19.7265625" style="264" customWidth="1"/>
    <col min="14850" max="14853" width="9.54296875" style="264" customWidth="1"/>
    <col min="14854" max="14854" width="10.453125" style="264" customWidth="1"/>
    <col min="14855" max="14859" width="9.54296875" style="264" customWidth="1"/>
    <col min="14860" max="14861" width="10.7265625" style="264" customWidth="1"/>
    <col min="14862" max="14869" width="9.54296875" style="264" customWidth="1"/>
    <col min="14870" max="15096" width="9.26953125" style="264" customWidth="1"/>
    <col min="15097" max="15097" width="5.54296875" style="264" customWidth="1"/>
    <col min="15098" max="15098" width="21.54296875" style="264" customWidth="1"/>
    <col min="15099" max="15099" width="19.7265625" style="264" customWidth="1"/>
    <col min="15100" max="15102" width="12.54296875" style="264"/>
    <col min="15103" max="15103" width="5.54296875" style="264" customWidth="1"/>
    <col min="15104" max="15104" width="21.54296875" style="264" customWidth="1"/>
    <col min="15105" max="15105" width="19.7265625" style="264" customWidth="1"/>
    <col min="15106" max="15109" width="9.54296875" style="264" customWidth="1"/>
    <col min="15110" max="15110" width="10.453125" style="264" customWidth="1"/>
    <col min="15111" max="15115" width="9.54296875" style="264" customWidth="1"/>
    <col min="15116" max="15117" width="10.7265625" style="264" customWidth="1"/>
    <col min="15118" max="15125" width="9.54296875" style="264" customWidth="1"/>
    <col min="15126" max="15352" width="9.26953125" style="264" customWidth="1"/>
    <col min="15353" max="15353" width="5.54296875" style="264" customWidth="1"/>
    <col min="15354" max="15354" width="21.54296875" style="264" customWidth="1"/>
    <col min="15355" max="15355" width="19.7265625" style="264" customWidth="1"/>
    <col min="15356" max="15358" width="12.54296875" style="264"/>
    <col min="15359" max="15359" width="5.54296875" style="264" customWidth="1"/>
    <col min="15360" max="15360" width="21.54296875" style="264" customWidth="1"/>
    <col min="15361" max="15361" width="19.7265625" style="264" customWidth="1"/>
    <col min="15362" max="15365" width="9.54296875" style="264" customWidth="1"/>
    <col min="15366" max="15366" width="10.453125" style="264" customWidth="1"/>
    <col min="15367" max="15371" width="9.54296875" style="264" customWidth="1"/>
    <col min="15372" max="15373" width="10.7265625" style="264" customWidth="1"/>
    <col min="15374" max="15381" width="9.54296875" style="264" customWidth="1"/>
    <col min="15382" max="15608" width="9.26953125" style="264" customWidth="1"/>
    <col min="15609" max="15609" width="5.54296875" style="264" customWidth="1"/>
    <col min="15610" max="15610" width="21.54296875" style="264" customWidth="1"/>
    <col min="15611" max="15611" width="19.7265625" style="264" customWidth="1"/>
    <col min="15612" max="15614" width="12.54296875" style="264"/>
    <col min="15615" max="15615" width="5.54296875" style="264" customWidth="1"/>
    <col min="15616" max="15616" width="21.54296875" style="264" customWidth="1"/>
    <col min="15617" max="15617" width="19.7265625" style="264" customWidth="1"/>
    <col min="15618" max="15621" width="9.54296875" style="264" customWidth="1"/>
    <col min="15622" max="15622" width="10.453125" style="264" customWidth="1"/>
    <col min="15623" max="15627" width="9.54296875" style="264" customWidth="1"/>
    <col min="15628" max="15629" width="10.7265625" style="264" customWidth="1"/>
    <col min="15630" max="15637" width="9.54296875" style="264" customWidth="1"/>
    <col min="15638" max="15864" width="9.26953125" style="264" customWidth="1"/>
    <col min="15865" max="15865" width="5.54296875" style="264" customWidth="1"/>
    <col min="15866" max="15866" width="21.54296875" style="264" customWidth="1"/>
    <col min="15867" max="15867" width="19.7265625" style="264" customWidth="1"/>
    <col min="15868" max="15870" width="12.54296875" style="264"/>
    <col min="15871" max="15871" width="5.54296875" style="264" customWidth="1"/>
    <col min="15872" max="15872" width="21.54296875" style="264" customWidth="1"/>
    <col min="15873" max="15873" width="19.7265625" style="264" customWidth="1"/>
    <col min="15874" max="15877" width="9.54296875" style="264" customWidth="1"/>
    <col min="15878" max="15878" width="10.453125" style="264" customWidth="1"/>
    <col min="15879" max="15883" width="9.54296875" style="264" customWidth="1"/>
    <col min="15884" max="15885" width="10.7265625" style="264" customWidth="1"/>
    <col min="15886" max="15893" width="9.54296875" style="264" customWidth="1"/>
    <col min="15894" max="16120" width="9.26953125" style="264" customWidth="1"/>
    <col min="16121" max="16121" width="5.54296875" style="264" customWidth="1"/>
    <col min="16122" max="16122" width="21.54296875" style="264" customWidth="1"/>
    <col min="16123" max="16123" width="19.7265625" style="264" customWidth="1"/>
    <col min="16124" max="16126" width="12.54296875" style="264"/>
    <col min="16127" max="16127" width="5.54296875" style="264" customWidth="1"/>
    <col min="16128" max="16128" width="21.54296875" style="264" customWidth="1"/>
    <col min="16129" max="16129" width="19.7265625" style="264" customWidth="1"/>
    <col min="16130" max="16133" width="9.54296875" style="264" customWidth="1"/>
    <col min="16134" max="16134" width="10.453125" style="264" customWidth="1"/>
    <col min="16135" max="16139" width="9.54296875" style="264" customWidth="1"/>
    <col min="16140" max="16141" width="10.7265625" style="264" customWidth="1"/>
    <col min="16142" max="16149" width="9.54296875" style="264" customWidth="1"/>
    <col min="16150" max="16384" width="9.26953125" style="264" customWidth="1"/>
  </cols>
  <sheetData>
    <row r="1" spans="1:21" x14ac:dyDescent="0.35">
      <c r="A1" s="262" t="s">
        <v>1251</v>
      </c>
    </row>
    <row r="2" spans="1:21" x14ac:dyDescent="0.35">
      <c r="A2" s="264" t="s">
        <v>58</v>
      </c>
    </row>
    <row r="3" spans="1:21" s="688" customFormat="1" ht="16.5" x14ac:dyDescent="0.35">
      <c r="A3" s="1776" t="s">
        <v>1252</v>
      </c>
      <c r="B3" s="1776"/>
      <c r="C3" s="1776"/>
      <c r="D3" s="1776"/>
      <c r="E3" s="1776"/>
      <c r="F3" s="1776"/>
      <c r="G3" s="1776"/>
      <c r="H3" s="1776"/>
      <c r="I3" s="1776"/>
      <c r="J3" s="1776"/>
      <c r="K3" s="1776"/>
      <c r="L3" s="1776"/>
      <c r="M3" s="1776"/>
      <c r="N3" s="1776"/>
      <c r="O3" s="1776"/>
      <c r="P3" s="1776"/>
      <c r="Q3" s="1776"/>
      <c r="R3" s="1776"/>
      <c r="S3" s="1776"/>
      <c r="T3" s="1776"/>
      <c r="U3" s="1776"/>
    </row>
    <row r="4" spans="1:21" s="688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</row>
    <row r="5" spans="1:21" s="688" customFormat="1" ht="16.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</row>
    <row r="6" spans="1:21" ht="16" thickBot="1" x14ac:dyDescent="0.4">
      <c r="A6" s="691"/>
      <c r="B6" s="691"/>
      <c r="C6" s="691"/>
      <c r="D6" s="691"/>
      <c r="E6" s="691"/>
      <c r="F6" s="691"/>
      <c r="G6" s="691"/>
      <c r="H6" s="712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</row>
    <row r="7" spans="1:21" x14ac:dyDescent="0.35">
      <c r="A7" s="1719" t="s">
        <v>5</v>
      </c>
      <c r="B7" s="1719" t="s">
        <v>6</v>
      </c>
      <c r="C7" s="1552"/>
      <c r="D7" s="1719" t="s">
        <v>61</v>
      </c>
      <c r="E7" s="1626" t="s">
        <v>1253</v>
      </c>
      <c r="F7" s="1626"/>
      <c r="G7" s="1626"/>
      <c r="H7" s="1626"/>
      <c r="I7" s="1626"/>
      <c r="J7" s="1626"/>
      <c r="K7" s="1626"/>
      <c r="L7" s="1626"/>
      <c r="M7" s="1723" t="s">
        <v>1254</v>
      </c>
      <c r="N7" s="1724"/>
      <c r="O7" s="1724"/>
      <c r="P7" s="1724"/>
      <c r="Q7" s="1724"/>
      <c r="R7" s="1724"/>
      <c r="S7" s="1724"/>
      <c r="T7" s="1724"/>
      <c r="U7" s="1725"/>
    </row>
    <row r="8" spans="1:21" ht="15.65" customHeight="1" x14ac:dyDescent="0.35">
      <c r="A8" s="1719"/>
      <c r="B8" s="1719"/>
      <c r="C8" s="1552"/>
      <c r="D8" s="1719"/>
      <c r="E8" s="1777" t="s">
        <v>1255</v>
      </c>
      <c r="F8" s="1778" t="s">
        <v>1236</v>
      </c>
      <c r="G8" s="1777" t="s">
        <v>1008</v>
      </c>
      <c r="H8" s="1777" t="s">
        <v>1183</v>
      </c>
      <c r="I8" s="1777" t="s">
        <v>1237</v>
      </c>
      <c r="J8" s="1777" t="s">
        <v>1187</v>
      </c>
      <c r="K8" s="1778" t="s">
        <v>1256</v>
      </c>
      <c r="L8" s="1777" t="s">
        <v>1189</v>
      </c>
      <c r="M8" s="1775" t="s">
        <v>1257</v>
      </c>
      <c r="N8" s="1775" t="s">
        <v>1258</v>
      </c>
      <c r="O8" s="1775" t="s">
        <v>931</v>
      </c>
      <c r="P8" s="1777" t="s">
        <v>1259</v>
      </c>
      <c r="Q8" s="1778" t="s">
        <v>1260</v>
      </c>
      <c r="R8" s="1777" t="s">
        <v>1261</v>
      </c>
      <c r="S8" s="1775" t="s">
        <v>1262</v>
      </c>
      <c r="T8" s="1777" t="s">
        <v>1263</v>
      </c>
      <c r="U8" s="1775" t="s">
        <v>1189</v>
      </c>
    </row>
    <row r="9" spans="1:21" x14ac:dyDescent="0.35">
      <c r="A9" s="1719"/>
      <c r="B9" s="1719"/>
      <c r="C9" s="1552" t="s">
        <v>1595</v>
      </c>
      <c r="D9" s="1719"/>
      <c r="E9" s="1777"/>
      <c r="F9" s="1779"/>
      <c r="G9" s="1777"/>
      <c r="H9" s="1777"/>
      <c r="I9" s="1777"/>
      <c r="J9" s="1777"/>
      <c r="K9" s="1779"/>
      <c r="L9" s="1777"/>
      <c r="M9" s="1775"/>
      <c r="N9" s="1775" t="s">
        <v>1264</v>
      </c>
      <c r="O9" s="1775" t="s">
        <v>1265</v>
      </c>
      <c r="P9" s="1777"/>
      <c r="Q9" s="1779"/>
      <c r="R9" s="1777"/>
      <c r="S9" s="1775" t="s">
        <v>1266</v>
      </c>
      <c r="T9" s="1777"/>
      <c r="U9" s="1775" t="s">
        <v>1267</v>
      </c>
    </row>
    <row r="10" spans="1:21" ht="65.650000000000006" customHeight="1" x14ac:dyDescent="0.35">
      <c r="A10" s="1626"/>
      <c r="B10" s="1626"/>
      <c r="C10" s="814" t="s">
        <v>6</v>
      </c>
      <c r="D10" s="1626"/>
      <c r="E10" s="1777"/>
      <c r="F10" s="1780"/>
      <c r="G10" s="1777"/>
      <c r="H10" s="1777"/>
      <c r="I10" s="1777"/>
      <c r="J10" s="1777"/>
      <c r="K10" s="1780"/>
      <c r="L10" s="1777"/>
      <c r="M10" s="1775"/>
      <c r="N10" s="1775" t="s">
        <v>1264</v>
      </c>
      <c r="O10" s="1775" t="s">
        <v>1265</v>
      </c>
      <c r="P10" s="1777"/>
      <c r="Q10" s="1780"/>
      <c r="R10" s="1777"/>
      <c r="S10" s="1775" t="s">
        <v>1266</v>
      </c>
      <c r="T10" s="1777"/>
      <c r="U10" s="1775" t="s">
        <v>1267</v>
      </c>
    </row>
    <row r="11" spans="1:21" x14ac:dyDescent="0.35">
      <c r="A11" s="266">
        <v>1</v>
      </c>
      <c r="B11" s="266">
        <v>2</v>
      </c>
      <c r="C11" s="1207"/>
      <c r="D11" s="1207">
        <v>3</v>
      </c>
      <c r="E11" s="266">
        <v>4</v>
      </c>
      <c r="F11" s="266">
        <v>5</v>
      </c>
      <c r="G11" s="266">
        <v>6</v>
      </c>
      <c r="H11" s="266">
        <v>7</v>
      </c>
      <c r="I11" s="266">
        <v>8</v>
      </c>
      <c r="J11" s="266">
        <v>9</v>
      </c>
      <c r="K11" s="266">
        <v>10</v>
      </c>
      <c r="L11" s="266">
        <v>11</v>
      </c>
      <c r="M11" s="266">
        <v>12</v>
      </c>
      <c r="N11" s="266">
        <v>13</v>
      </c>
      <c r="O11" s="266">
        <v>14</v>
      </c>
      <c r="P11" s="266">
        <v>15</v>
      </c>
      <c r="Q11" s="266">
        <v>16</v>
      </c>
      <c r="R11" s="266">
        <v>17</v>
      </c>
      <c r="S11" s="266">
        <v>18</v>
      </c>
      <c r="T11" s="266">
        <v>19</v>
      </c>
      <c r="U11" s="266">
        <v>20</v>
      </c>
    </row>
    <row r="12" spans="1:21" ht="20.149999999999999" customHeight="1" x14ac:dyDescent="0.35">
      <c r="A12" s="33">
        <v>1</v>
      </c>
      <c r="B12" s="1159" t="s">
        <v>98</v>
      </c>
      <c r="C12" s="1570" t="s">
        <v>1602</v>
      </c>
      <c r="D12" s="1147" t="s">
        <v>98</v>
      </c>
      <c r="E12" s="1230">
        <v>1</v>
      </c>
      <c r="F12" s="1229"/>
      <c r="G12" s="1235"/>
      <c r="H12" s="1235"/>
      <c r="I12" s="1228">
        <v>1</v>
      </c>
      <c r="J12" s="1235"/>
      <c r="K12" s="1235"/>
      <c r="L12" s="1235"/>
      <c r="M12" s="1235"/>
      <c r="N12" s="1235"/>
      <c r="O12" s="1235"/>
      <c r="P12" s="1235"/>
      <c r="Q12" s="1235"/>
      <c r="R12" s="1235"/>
      <c r="S12" s="1235"/>
      <c r="T12" s="1235"/>
      <c r="U12" s="1235"/>
    </row>
    <row r="13" spans="1:21" ht="20.149999999999999" customHeight="1" x14ac:dyDescent="0.35">
      <c r="A13" s="16">
        <v>2</v>
      </c>
      <c r="B13" s="1160" t="s">
        <v>99</v>
      </c>
      <c r="C13" s="1571" t="s">
        <v>1603</v>
      </c>
      <c r="D13" s="1148" t="s">
        <v>593</v>
      </c>
      <c r="E13" s="1230"/>
      <c r="F13" s="1229"/>
      <c r="G13" s="1236"/>
      <c r="H13" s="1236"/>
      <c r="I13" s="1228"/>
      <c r="J13" s="1236"/>
      <c r="K13" s="1236"/>
      <c r="L13" s="1236"/>
      <c r="M13" s="1236"/>
      <c r="N13" s="1236"/>
      <c r="O13" s="1236"/>
      <c r="P13" s="1236"/>
      <c r="Q13" s="1236"/>
      <c r="R13" s="1236"/>
      <c r="S13" s="1236"/>
      <c r="T13" s="1236"/>
      <c r="U13" s="1236"/>
    </row>
    <row r="14" spans="1:21" ht="20.149999999999999" customHeight="1" x14ac:dyDescent="0.35">
      <c r="A14" s="16">
        <v>3</v>
      </c>
      <c r="B14" s="1160" t="s">
        <v>100</v>
      </c>
      <c r="C14" s="1571" t="s">
        <v>1609</v>
      </c>
      <c r="D14" s="1148" t="s">
        <v>100</v>
      </c>
      <c r="E14" s="1230"/>
      <c r="F14" s="1229"/>
      <c r="G14" s="1236"/>
      <c r="H14" s="1236"/>
      <c r="I14" s="1228"/>
      <c r="J14" s="1236"/>
      <c r="K14" s="1236"/>
      <c r="L14" s="1236"/>
      <c r="M14" s="1236"/>
      <c r="N14" s="1236"/>
      <c r="O14" s="1236"/>
      <c r="P14" s="1236"/>
      <c r="Q14" s="1236"/>
      <c r="R14" s="1236"/>
      <c r="S14" s="1236"/>
      <c r="T14" s="1236"/>
      <c r="U14" s="1236"/>
    </row>
    <row r="15" spans="1:21" ht="20.149999999999999" customHeight="1" x14ac:dyDescent="0.35">
      <c r="A15" s="16">
        <v>4</v>
      </c>
      <c r="B15" s="1160" t="s">
        <v>101</v>
      </c>
      <c r="C15" s="1571" t="s">
        <v>1607</v>
      </c>
      <c r="D15" s="1148" t="s">
        <v>101</v>
      </c>
      <c r="E15" s="1230">
        <v>1</v>
      </c>
      <c r="F15" s="1229"/>
      <c r="G15" s="1236"/>
      <c r="H15" s="1236"/>
      <c r="I15" s="1228"/>
      <c r="J15" s="1236"/>
      <c r="K15" s="1236"/>
      <c r="L15" s="1236"/>
      <c r="M15" s="1236"/>
      <c r="N15" s="1236"/>
      <c r="O15" s="1236"/>
      <c r="P15" s="1236"/>
      <c r="Q15" s="1236"/>
      <c r="R15" s="1236"/>
      <c r="S15" s="1236"/>
      <c r="T15" s="1236"/>
      <c r="U15" s="1236"/>
    </row>
    <row r="16" spans="1:21" ht="20.149999999999999" customHeight="1" x14ac:dyDescent="0.35">
      <c r="A16" s="16">
        <v>5</v>
      </c>
      <c r="B16" s="1160" t="s">
        <v>599</v>
      </c>
      <c r="C16" s="1571" t="s">
        <v>1608</v>
      </c>
      <c r="D16" s="1148" t="s">
        <v>599</v>
      </c>
      <c r="E16" s="1230"/>
      <c r="F16" s="1229"/>
      <c r="G16" s="1236"/>
      <c r="H16" s="1236"/>
      <c r="I16" s="1228"/>
      <c r="J16" s="1236"/>
      <c r="K16" s="1236"/>
      <c r="L16" s="1236"/>
      <c r="M16" s="1236"/>
      <c r="N16" s="1236"/>
      <c r="O16" s="1236"/>
      <c r="P16" s="1236"/>
      <c r="Q16" s="1236"/>
      <c r="R16" s="1236"/>
      <c r="S16" s="1236"/>
      <c r="T16" s="1236"/>
      <c r="U16" s="1236"/>
    </row>
    <row r="17" spans="1:21" ht="20.149999999999999" customHeight="1" x14ac:dyDescent="0.35">
      <c r="A17" s="16">
        <v>6</v>
      </c>
      <c r="B17" s="1160" t="s">
        <v>103</v>
      </c>
      <c r="C17" s="1571" t="s">
        <v>1612</v>
      </c>
      <c r="D17" s="1148" t="s">
        <v>103</v>
      </c>
      <c r="E17" s="1230"/>
      <c r="F17" s="1229">
        <v>1</v>
      </c>
      <c r="G17" s="1236"/>
      <c r="H17" s="1236"/>
      <c r="I17" s="1228"/>
      <c r="J17" s="1236"/>
      <c r="K17" s="1236"/>
      <c r="L17" s="1236"/>
      <c r="M17" s="1236"/>
      <c r="N17" s="1236"/>
      <c r="O17" s="1236"/>
      <c r="P17" s="1236"/>
      <c r="Q17" s="1236"/>
      <c r="R17" s="1236"/>
      <c r="S17" s="1236"/>
      <c r="T17" s="1236"/>
      <c r="U17" s="1236"/>
    </row>
    <row r="18" spans="1:21" ht="20.149999999999999" customHeight="1" x14ac:dyDescent="0.35">
      <c r="A18" s="16">
        <v>7</v>
      </c>
      <c r="B18" s="1160" t="s">
        <v>104</v>
      </c>
      <c r="C18" s="1571" t="s">
        <v>1610</v>
      </c>
      <c r="D18" s="1148" t="s">
        <v>104</v>
      </c>
      <c r="E18" s="1230"/>
      <c r="F18" s="1229"/>
      <c r="G18" s="1236"/>
      <c r="H18" s="1236"/>
      <c r="I18" s="1228">
        <v>1</v>
      </c>
      <c r="J18" s="1236"/>
      <c r="K18" s="1236"/>
      <c r="L18" s="1236"/>
      <c r="M18" s="1236"/>
      <c r="N18" s="1236"/>
      <c r="O18" s="1236"/>
      <c r="P18" s="1236"/>
      <c r="Q18" s="1236"/>
      <c r="R18" s="1236"/>
      <c r="S18" s="1236"/>
      <c r="T18" s="1236"/>
      <c r="U18" s="1236"/>
    </row>
    <row r="19" spans="1:21" ht="20.149999999999999" customHeight="1" x14ac:dyDescent="0.35">
      <c r="A19" s="16">
        <v>8</v>
      </c>
      <c r="B19" s="1160" t="s">
        <v>105</v>
      </c>
      <c r="C19" s="1571" t="s">
        <v>1611</v>
      </c>
      <c r="D19" s="1148" t="s">
        <v>591</v>
      </c>
      <c r="E19" s="1230"/>
      <c r="F19" s="1229"/>
      <c r="G19" s="1236"/>
      <c r="H19" s="1236"/>
      <c r="I19" s="1228"/>
      <c r="J19" s="1236"/>
      <c r="K19" s="1236"/>
      <c r="L19" s="1236"/>
      <c r="M19" s="1236"/>
      <c r="N19" s="1236"/>
      <c r="O19" s="1236"/>
      <c r="P19" s="1236"/>
      <c r="Q19" s="1236"/>
      <c r="R19" s="1236"/>
      <c r="S19" s="1236"/>
      <c r="T19" s="1236"/>
      <c r="U19" s="1236"/>
    </row>
    <row r="20" spans="1:21" ht="20.149999999999999" customHeight="1" x14ac:dyDescent="0.35">
      <c r="A20" s="16">
        <v>9</v>
      </c>
      <c r="B20" s="1160" t="s">
        <v>106</v>
      </c>
      <c r="C20" s="1571" t="s">
        <v>1605</v>
      </c>
      <c r="D20" s="1148" t="s">
        <v>590</v>
      </c>
      <c r="E20" s="1230">
        <v>1</v>
      </c>
      <c r="F20" s="1229"/>
      <c r="G20" s="1236"/>
      <c r="H20" s="1236"/>
      <c r="I20" s="1228">
        <v>1</v>
      </c>
      <c r="J20" s="1236"/>
      <c r="K20" s="1236"/>
      <c r="L20" s="1236"/>
      <c r="M20" s="1236"/>
      <c r="N20" s="1236"/>
      <c r="O20" s="1236"/>
      <c r="P20" s="1236"/>
      <c r="Q20" s="1236"/>
      <c r="R20" s="1236"/>
      <c r="S20" s="1236"/>
      <c r="T20" s="1236"/>
      <c r="U20" s="1236"/>
    </row>
    <row r="21" spans="1:21" ht="20.149999999999999" customHeight="1" x14ac:dyDescent="0.35">
      <c r="A21" s="16">
        <v>10</v>
      </c>
      <c r="B21" s="1160" t="s">
        <v>587</v>
      </c>
      <c r="C21" s="1571" t="s">
        <v>1604</v>
      </c>
      <c r="D21" s="1148" t="s">
        <v>587</v>
      </c>
      <c r="E21" s="1237"/>
      <c r="F21" s="1229"/>
      <c r="G21" s="1236"/>
      <c r="H21" s="1236"/>
      <c r="I21" s="1228"/>
      <c r="J21" s="1236"/>
      <c r="K21" s="1236"/>
      <c r="L21" s="1236"/>
      <c r="M21" s="1236"/>
      <c r="N21" s="1236"/>
      <c r="O21" s="1236"/>
      <c r="P21" s="1236"/>
      <c r="Q21" s="1236"/>
      <c r="R21" s="1236"/>
      <c r="S21" s="1236"/>
      <c r="T21" s="1236"/>
      <c r="U21" s="1236"/>
    </row>
    <row r="22" spans="1:21" ht="20.149999999999999" customHeight="1" x14ac:dyDescent="0.35">
      <c r="A22" s="16">
        <v>11</v>
      </c>
      <c r="B22" s="1160" t="s">
        <v>108</v>
      </c>
      <c r="C22" s="1571" t="s">
        <v>1606</v>
      </c>
      <c r="D22" s="1148" t="s">
        <v>589</v>
      </c>
      <c r="E22" s="1237"/>
      <c r="F22" s="1229"/>
      <c r="G22" s="1236"/>
      <c r="H22" s="1236"/>
      <c r="I22" s="1228"/>
      <c r="J22" s="1236"/>
      <c r="K22" s="1236"/>
      <c r="L22" s="1236"/>
      <c r="M22" s="1236"/>
      <c r="N22" s="1236"/>
      <c r="O22" s="1236"/>
      <c r="P22" s="1236"/>
      <c r="Q22" s="1236"/>
      <c r="R22" s="1236"/>
      <c r="S22" s="1236"/>
      <c r="T22" s="1236"/>
      <c r="U22" s="1236"/>
    </row>
    <row r="23" spans="1:21" ht="20.149999999999999" customHeight="1" x14ac:dyDescent="0.35">
      <c r="A23" s="16">
        <v>12</v>
      </c>
      <c r="B23" s="1160" t="s">
        <v>109</v>
      </c>
      <c r="C23" s="1571" t="s">
        <v>1597</v>
      </c>
      <c r="D23" s="1148" t="s">
        <v>109</v>
      </c>
      <c r="E23" s="1237"/>
      <c r="F23" s="1229"/>
      <c r="G23" s="1236"/>
      <c r="H23" s="1236"/>
      <c r="I23" s="1228"/>
      <c r="J23" s="1236"/>
      <c r="K23" s="1236"/>
      <c r="L23" s="1236"/>
      <c r="M23" s="1236"/>
      <c r="N23" s="1236"/>
      <c r="O23" s="1236"/>
      <c r="P23" s="1236"/>
      <c r="Q23" s="1236"/>
      <c r="R23" s="1236"/>
      <c r="S23" s="1236"/>
      <c r="T23" s="1236"/>
      <c r="U23" s="1236"/>
    </row>
    <row r="24" spans="1:21" ht="20.149999999999999" customHeight="1" x14ac:dyDescent="0.35">
      <c r="A24" s="16">
        <v>13</v>
      </c>
      <c r="B24" s="1160" t="s">
        <v>110</v>
      </c>
      <c r="C24" s="1571" t="s">
        <v>1596</v>
      </c>
      <c r="D24" s="1148" t="s">
        <v>592</v>
      </c>
      <c r="E24" s="1237"/>
      <c r="F24" s="1229">
        <v>1</v>
      </c>
      <c r="G24" s="1236"/>
      <c r="H24" s="1236"/>
      <c r="I24" s="1228"/>
      <c r="J24" s="1236"/>
      <c r="K24" s="1236"/>
      <c r="L24" s="1236"/>
      <c r="M24" s="1236"/>
      <c r="N24" s="1236"/>
      <c r="O24" s="1236"/>
      <c r="P24" s="1236"/>
      <c r="Q24" s="1236"/>
      <c r="R24" s="1236"/>
      <c r="S24" s="1236"/>
      <c r="T24" s="1236"/>
      <c r="U24" s="1236"/>
    </row>
    <row r="25" spans="1:21" ht="20.149999999999999" customHeight="1" x14ac:dyDescent="0.35">
      <c r="A25" s="16">
        <v>14</v>
      </c>
      <c r="B25" s="1160" t="s">
        <v>111</v>
      </c>
      <c r="C25" s="1571" t="s">
        <v>1598</v>
      </c>
      <c r="D25" s="1148" t="s">
        <v>111</v>
      </c>
      <c r="E25" s="1237"/>
      <c r="F25" s="1229"/>
      <c r="G25" s="1236"/>
      <c r="H25" s="1236"/>
      <c r="I25" s="1228"/>
      <c r="J25" s="1236"/>
      <c r="K25" s="1236"/>
      <c r="L25" s="1236"/>
      <c r="M25" s="1236"/>
      <c r="N25" s="1236"/>
      <c r="O25" s="1236"/>
      <c r="P25" s="1236"/>
      <c r="Q25" s="1236"/>
      <c r="R25" s="1236"/>
      <c r="S25" s="1236"/>
      <c r="T25" s="1236"/>
      <c r="U25" s="1236"/>
    </row>
    <row r="26" spans="1:21" ht="20.149999999999999" customHeight="1" x14ac:dyDescent="0.35">
      <c r="A26" s="16">
        <v>15</v>
      </c>
      <c r="B26" s="1160" t="s">
        <v>1585</v>
      </c>
      <c r="C26" s="1571" t="s">
        <v>1600</v>
      </c>
      <c r="D26" s="1148" t="s">
        <v>112</v>
      </c>
      <c r="E26" s="1237"/>
      <c r="F26" s="1229"/>
      <c r="G26" s="1236"/>
      <c r="H26" s="1236"/>
      <c r="I26" s="1228"/>
      <c r="J26" s="1236"/>
      <c r="K26" s="1236"/>
      <c r="L26" s="1236"/>
      <c r="M26" s="1236"/>
      <c r="N26" s="1236"/>
      <c r="O26" s="1236"/>
      <c r="P26" s="1236"/>
      <c r="Q26" s="1236"/>
      <c r="R26" s="1236"/>
      <c r="S26" s="1236"/>
      <c r="T26" s="1236"/>
      <c r="U26" s="1236"/>
    </row>
    <row r="27" spans="1:21" ht="20.149999999999999" customHeight="1" x14ac:dyDescent="0.35">
      <c r="A27" s="16">
        <v>16</v>
      </c>
      <c r="B27" s="1160" t="s">
        <v>113</v>
      </c>
      <c r="C27" s="1571" t="s">
        <v>1601</v>
      </c>
      <c r="D27" s="1148" t="s">
        <v>113</v>
      </c>
      <c r="E27" s="1237"/>
      <c r="F27" s="1229"/>
      <c r="G27" s="1236"/>
      <c r="H27" s="1236"/>
      <c r="I27" s="1228"/>
      <c r="J27" s="1236"/>
      <c r="K27" s="1236"/>
      <c r="L27" s="1236"/>
      <c r="M27" s="1236"/>
      <c r="N27" s="1236"/>
      <c r="O27" s="1236"/>
      <c r="P27" s="1236"/>
      <c r="Q27" s="1236"/>
      <c r="R27" s="1236"/>
      <c r="S27" s="1236"/>
      <c r="T27" s="1236"/>
      <c r="U27" s="1236"/>
    </row>
    <row r="28" spans="1:21" ht="20.149999999999999" customHeight="1" x14ac:dyDescent="0.35">
      <c r="A28" s="16">
        <v>17</v>
      </c>
      <c r="B28" s="1160" t="s">
        <v>114</v>
      </c>
      <c r="C28" s="1571" t="s">
        <v>1599</v>
      </c>
      <c r="D28" s="1148" t="s">
        <v>114</v>
      </c>
      <c r="E28" s="1237"/>
      <c r="F28" s="1229"/>
      <c r="G28" s="1236"/>
      <c r="H28" s="1236"/>
      <c r="I28" s="1228"/>
      <c r="J28" s="1236"/>
      <c r="K28" s="1236"/>
      <c r="L28" s="1236"/>
      <c r="M28" s="1236"/>
      <c r="N28" s="1236"/>
      <c r="O28" s="1236"/>
      <c r="P28" s="1236"/>
      <c r="Q28" s="1236"/>
      <c r="R28" s="1236"/>
      <c r="S28" s="1236"/>
      <c r="T28" s="1236"/>
      <c r="U28" s="1236"/>
    </row>
    <row r="29" spans="1:21" ht="20.149999999999999" customHeight="1" x14ac:dyDescent="0.35">
      <c r="A29" s="16">
        <v>18</v>
      </c>
      <c r="B29" s="1160" t="s">
        <v>115</v>
      </c>
      <c r="C29" s="1571" t="s">
        <v>1613</v>
      </c>
      <c r="D29" s="1148" t="s">
        <v>594</v>
      </c>
      <c r="E29" s="1237"/>
      <c r="F29" s="1229"/>
      <c r="G29" s="1236"/>
      <c r="H29" s="1236"/>
      <c r="I29" s="1228"/>
      <c r="J29" s="1236"/>
      <c r="K29" s="1236"/>
      <c r="L29" s="1236"/>
      <c r="M29" s="1236"/>
      <c r="N29" s="1236"/>
      <c r="O29" s="1236"/>
      <c r="P29" s="1236"/>
      <c r="Q29" s="1236"/>
      <c r="R29" s="1236"/>
      <c r="S29" s="1236"/>
      <c r="T29" s="1236"/>
      <c r="U29" s="1236"/>
    </row>
    <row r="30" spans="1:21" ht="20.149999999999999" customHeight="1" x14ac:dyDescent="0.35">
      <c r="A30" s="16">
        <v>19</v>
      </c>
      <c r="B30" s="1160" t="s">
        <v>115</v>
      </c>
      <c r="C30" s="1571" t="s">
        <v>1613</v>
      </c>
      <c r="D30" s="1148" t="s">
        <v>597</v>
      </c>
      <c r="E30" s="1237"/>
      <c r="F30" s="1229"/>
      <c r="G30" s="1236"/>
      <c r="H30" s="1236"/>
      <c r="I30" s="1228"/>
      <c r="J30" s="1236"/>
      <c r="K30" s="1236"/>
      <c r="L30" s="1236"/>
      <c r="M30" s="1236"/>
      <c r="N30" s="1236"/>
      <c r="O30" s="1236"/>
      <c r="P30" s="1236"/>
      <c r="Q30" s="1236"/>
      <c r="R30" s="1236"/>
      <c r="S30" s="1236"/>
      <c r="T30" s="1236"/>
      <c r="U30" s="1236"/>
    </row>
    <row r="31" spans="1:21" ht="20.149999999999999" customHeight="1" x14ac:dyDescent="0.35">
      <c r="A31" s="16">
        <v>20</v>
      </c>
      <c r="B31" s="1160" t="s">
        <v>115</v>
      </c>
      <c r="C31" s="1571" t="s">
        <v>1613</v>
      </c>
      <c r="D31" s="1148" t="s">
        <v>595</v>
      </c>
      <c r="E31" s="1237"/>
      <c r="F31" s="1229"/>
      <c r="G31" s="1236"/>
      <c r="H31" s="1236"/>
      <c r="I31" s="1228"/>
      <c r="J31" s="1236"/>
      <c r="K31" s="1236"/>
      <c r="L31" s="1236"/>
      <c r="M31" s="1236"/>
      <c r="N31" s="1236"/>
      <c r="O31" s="1236"/>
      <c r="P31" s="1236"/>
      <c r="Q31" s="1236"/>
      <c r="R31" s="1236"/>
      <c r="S31" s="1236"/>
      <c r="T31" s="1236"/>
      <c r="U31" s="1236"/>
    </row>
    <row r="32" spans="1:21" ht="20.149999999999999" customHeight="1" x14ac:dyDescent="0.35">
      <c r="A32" s="719">
        <v>21</v>
      </c>
      <c r="B32" s="1160" t="s">
        <v>116</v>
      </c>
      <c r="C32" s="1571" t="s">
        <v>1614</v>
      </c>
      <c r="D32" s="1148" t="s">
        <v>116</v>
      </c>
      <c r="E32" s="1237"/>
      <c r="F32" s="1236"/>
      <c r="G32" s="1236"/>
      <c r="H32" s="1236"/>
      <c r="I32" s="1236"/>
      <c r="J32" s="1236"/>
      <c r="K32" s="1236"/>
      <c r="L32" s="1236"/>
      <c r="M32" s="1236"/>
      <c r="N32" s="1236"/>
      <c r="O32" s="1236"/>
      <c r="P32" s="1236"/>
      <c r="Q32" s="1236"/>
      <c r="R32" s="1236"/>
      <c r="S32" s="1236"/>
      <c r="T32" s="1236"/>
      <c r="U32" s="1236"/>
    </row>
    <row r="33" spans="1:21" ht="20.149999999999999" customHeight="1" x14ac:dyDescent="0.35">
      <c r="A33" s="719"/>
      <c r="B33" s="695"/>
      <c r="C33" s="695"/>
      <c r="D33" s="269"/>
      <c r="E33" s="1237"/>
      <c r="F33" s="1236"/>
      <c r="G33" s="1236"/>
      <c r="H33" s="1236"/>
      <c r="I33" s="1236"/>
      <c r="J33" s="1236"/>
      <c r="K33" s="1236"/>
      <c r="L33" s="1236"/>
      <c r="M33" s="1236"/>
      <c r="N33" s="1236"/>
      <c r="O33" s="1236"/>
      <c r="P33" s="1236"/>
      <c r="Q33" s="1236"/>
      <c r="R33" s="1236"/>
      <c r="S33" s="1236"/>
      <c r="T33" s="1236"/>
      <c r="U33" s="1236"/>
    </row>
    <row r="34" spans="1:21" ht="20.149999999999999" customHeight="1" x14ac:dyDescent="0.35">
      <c r="A34" s="719"/>
      <c r="B34" s="269"/>
      <c r="C34" s="269"/>
      <c r="D34" s="269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</row>
    <row r="35" spans="1:21" ht="20.149999999999999" customHeight="1" thickBot="1" x14ac:dyDescent="0.4">
      <c r="A35" s="703" t="s">
        <v>713</v>
      </c>
      <c r="B35" s="703"/>
      <c r="C35" s="703"/>
      <c r="D35" s="703"/>
      <c r="E35" s="728">
        <f>SUM(E12:E34)</f>
        <v>3</v>
      </c>
      <c r="F35" s="728">
        <f t="shared" ref="F35:P35" si="0">SUM(F12:F34)</f>
        <v>2</v>
      </c>
      <c r="G35" s="728">
        <f t="shared" si="0"/>
        <v>0</v>
      </c>
      <c r="H35" s="728">
        <f t="shared" si="0"/>
        <v>0</v>
      </c>
      <c r="I35" s="728">
        <f t="shared" si="0"/>
        <v>3</v>
      </c>
      <c r="J35" s="728">
        <f t="shared" si="0"/>
        <v>0</v>
      </c>
      <c r="K35" s="728">
        <f t="shared" si="0"/>
        <v>0</v>
      </c>
      <c r="L35" s="728">
        <f t="shared" si="0"/>
        <v>0</v>
      </c>
      <c r="M35" s="728">
        <f t="shared" si="0"/>
        <v>0</v>
      </c>
      <c r="N35" s="728">
        <f t="shared" si="0"/>
        <v>0</v>
      </c>
      <c r="O35" s="728">
        <f t="shared" si="0"/>
        <v>0</v>
      </c>
      <c r="P35" s="728">
        <f t="shared" si="0"/>
        <v>0</v>
      </c>
      <c r="Q35" s="728">
        <f>SUM(Q12:Q34)</f>
        <v>0</v>
      </c>
      <c r="R35" s="728">
        <f t="shared" ref="R35:U35" si="1">SUM(R12:R34)</f>
        <v>0</v>
      </c>
      <c r="S35" s="728">
        <f t="shared" si="1"/>
        <v>0</v>
      </c>
      <c r="T35" s="728">
        <f t="shared" si="1"/>
        <v>0</v>
      </c>
      <c r="U35" s="728">
        <f t="shared" si="1"/>
        <v>0</v>
      </c>
    </row>
    <row r="37" spans="1:21" x14ac:dyDescent="0.35">
      <c r="A37" s="277" t="s">
        <v>1529</v>
      </c>
    </row>
  </sheetData>
  <sheetProtection algorithmName="SHA-512" hashValue="L2sYhOAblzBB76IKTSeFSyAQH0+uIPcc/01o08kBQvdiHUms7dFqDWjkcQM8JzgtXgSG+8Kbuke6XFSCmE7QDw==" saltValue="CJZmLUAf0OSnOxxZTUqSfw==" spinCount="100000" sheet="1" objects="1" scenarios="1" sort="0" autoFilter="0" pivotTables="0"/>
  <mergeCells count="25">
    <mergeCell ref="L8:L10"/>
    <mergeCell ref="M8:M10"/>
    <mergeCell ref="U8:U10"/>
    <mergeCell ref="O8:O10"/>
    <mergeCell ref="P8:P10"/>
    <mergeCell ref="Q8:Q10"/>
    <mergeCell ref="R8:R10"/>
    <mergeCell ref="S8:S10"/>
    <mergeCell ref="T8:T10"/>
    <mergeCell ref="A4:U4"/>
    <mergeCell ref="A5:U5"/>
    <mergeCell ref="N8:N10"/>
    <mergeCell ref="A3:U3"/>
    <mergeCell ref="A7:A10"/>
    <mergeCell ref="B7:B10"/>
    <mergeCell ref="D7:D10"/>
    <mergeCell ref="E7:L7"/>
    <mergeCell ref="M7:U7"/>
    <mergeCell ref="E8:E10"/>
    <mergeCell ref="F8:F10"/>
    <mergeCell ref="G8:G10"/>
    <mergeCell ref="H8:H10"/>
    <mergeCell ref="I8:I10"/>
    <mergeCell ref="J8:J10"/>
    <mergeCell ref="K8:K10"/>
  </mergeCells>
  <pageMargins left="0.7" right="0.7" top="0.75" bottom="0.7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O37"/>
  <sheetViews>
    <sheetView topLeftCell="A11" zoomScale="70" zoomScaleNormal="70" workbookViewId="0">
      <selection activeCell="C15" sqref="C15"/>
    </sheetView>
  </sheetViews>
  <sheetFormatPr defaultColWidth="12.54296875" defaultRowHeight="15.5" x14ac:dyDescent="0.35"/>
  <cols>
    <col min="1" max="1" width="5.54296875" style="264" customWidth="1"/>
    <col min="2" max="3" width="21.54296875" style="264" customWidth="1"/>
    <col min="4" max="4" width="19.7265625" style="264" customWidth="1"/>
    <col min="5" max="15" width="15.7265625" style="264" customWidth="1"/>
    <col min="16" max="242" width="9.26953125" style="264" customWidth="1"/>
    <col min="243" max="243" width="5.54296875" style="264" customWidth="1"/>
    <col min="244" max="244" width="21.54296875" style="264" customWidth="1"/>
    <col min="245" max="245" width="19.7265625" style="264" customWidth="1"/>
    <col min="246" max="248" width="12.54296875" style="264"/>
    <col min="249" max="249" width="5.54296875" style="264" customWidth="1"/>
    <col min="250" max="250" width="21.54296875" style="264" customWidth="1"/>
    <col min="251" max="251" width="19.7265625" style="264" customWidth="1"/>
    <col min="252" max="255" width="9.54296875" style="264" customWidth="1"/>
    <col min="256" max="256" width="10.453125" style="264" customWidth="1"/>
    <col min="257" max="261" width="9.54296875" style="264" customWidth="1"/>
    <col min="262" max="263" width="10.7265625" style="264" customWidth="1"/>
    <col min="264" max="271" width="9.54296875" style="264" customWidth="1"/>
    <col min="272" max="498" width="9.26953125" style="264" customWidth="1"/>
    <col min="499" max="499" width="5.54296875" style="264" customWidth="1"/>
    <col min="500" max="500" width="21.54296875" style="264" customWidth="1"/>
    <col min="501" max="501" width="19.7265625" style="264" customWidth="1"/>
    <col min="502" max="504" width="12.54296875" style="264"/>
    <col min="505" max="505" width="5.54296875" style="264" customWidth="1"/>
    <col min="506" max="506" width="21.54296875" style="264" customWidth="1"/>
    <col min="507" max="507" width="19.7265625" style="264" customWidth="1"/>
    <col min="508" max="511" width="9.54296875" style="264" customWidth="1"/>
    <col min="512" max="512" width="10.453125" style="264" customWidth="1"/>
    <col min="513" max="517" width="9.54296875" style="264" customWidth="1"/>
    <col min="518" max="519" width="10.7265625" style="264" customWidth="1"/>
    <col min="520" max="527" width="9.54296875" style="264" customWidth="1"/>
    <col min="528" max="754" width="9.26953125" style="264" customWidth="1"/>
    <col min="755" max="755" width="5.54296875" style="264" customWidth="1"/>
    <col min="756" max="756" width="21.54296875" style="264" customWidth="1"/>
    <col min="757" max="757" width="19.7265625" style="264" customWidth="1"/>
    <col min="758" max="760" width="12.54296875" style="264"/>
    <col min="761" max="761" width="5.54296875" style="264" customWidth="1"/>
    <col min="762" max="762" width="21.54296875" style="264" customWidth="1"/>
    <col min="763" max="763" width="19.7265625" style="264" customWidth="1"/>
    <col min="764" max="767" width="9.54296875" style="264" customWidth="1"/>
    <col min="768" max="768" width="10.453125" style="264" customWidth="1"/>
    <col min="769" max="773" width="9.54296875" style="264" customWidth="1"/>
    <col min="774" max="775" width="10.7265625" style="264" customWidth="1"/>
    <col min="776" max="783" width="9.54296875" style="264" customWidth="1"/>
    <col min="784" max="1010" width="9.26953125" style="264" customWidth="1"/>
    <col min="1011" max="1011" width="5.54296875" style="264" customWidth="1"/>
    <col min="1012" max="1012" width="21.54296875" style="264" customWidth="1"/>
    <col min="1013" max="1013" width="19.7265625" style="264" customWidth="1"/>
    <col min="1014" max="1016" width="12.54296875" style="264"/>
    <col min="1017" max="1017" width="5.54296875" style="264" customWidth="1"/>
    <col min="1018" max="1018" width="21.54296875" style="264" customWidth="1"/>
    <col min="1019" max="1019" width="19.7265625" style="264" customWidth="1"/>
    <col min="1020" max="1023" width="9.54296875" style="264" customWidth="1"/>
    <col min="1024" max="1024" width="10.453125" style="264" customWidth="1"/>
    <col min="1025" max="1029" width="9.54296875" style="264" customWidth="1"/>
    <col min="1030" max="1031" width="10.7265625" style="264" customWidth="1"/>
    <col min="1032" max="1039" width="9.54296875" style="264" customWidth="1"/>
    <col min="1040" max="1266" width="9.26953125" style="264" customWidth="1"/>
    <col min="1267" max="1267" width="5.54296875" style="264" customWidth="1"/>
    <col min="1268" max="1268" width="21.54296875" style="264" customWidth="1"/>
    <col min="1269" max="1269" width="19.7265625" style="264" customWidth="1"/>
    <col min="1270" max="1272" width="12.54296875" style="264"/>
    <col min="1273" max="1273" width="5.54296875" style="264" customWidth="1"/>
    <col min="1274" max="1274" width="21.54296875" style="264" customWidth="1"/>
    <col min="1275" max="1275" width="19.7265625" style="264" customWidth="1"/>
    <col min="1276" max="1279" width="9.54296875" style="264" customWidth="1"/>
    <col min="1280" max="1280" width="10.453125" style="264" customWidth="1"/>
    <col min="1281" max="1285" width="9.54296875" style="264" customWidth="1"/>
    <col min="1286" max="1287" width="10.7265625" style="264" customWidth="1"/>
    <col min="1288" max="1295" width="9.54296875" style="264" customWidth="1"/>
    <col min="1296" max="1522" width="9.26953125" style="264" customWidth="1"/>
    <col min="1523" max="1523" width="5.54296875" style="264" customWidth="1"/>
    <col min="1524" max="1524" width="21.54296875" style="264" customWidth="1"/>
    <col min="1525" max="1525" width="19.7265625" style="264" customWidth="1"/>
    <col min="1526" max="1528" width="12.54296875" style="264"/>
    <col min="1529" max="1529" width="5.54296875" style="264" customWidth="1"/>
    <col min="1530" max="1530" width="21.54296875" style="264" customWidth="1"/>
    <col min="1531" max="1531" width="19.7265625" style="264" customWidth="1"/>
    <col min="1532" max="1535" width="9.54296875" style="264" customWidth="1"/>
    <col min="1536" max="1536" width="10.453125" style="264" customWidth="1"/>
    <col min="1537" max="1541" width="9.54296875" style="264" customWidth="1"/>
    <col min="1542" max="1543" width="10.7265625" style="264" customWidth="1"/>
    <col min="1544" max="1551" width="9.54296875" style="264" customWidth="1"/>
    <col min="1552" max="1778" width="9.26953125" style="264" customWidth="1"/>
    <col min="1779" max="1779" width="5.54296875" style="264" customWidth="1"/>
    <col min="1780" max="1780" width="21.54296875" style="264" customWidth="1"/>
    <col min="1781" max="1781" width="19.7265625" style="264" customWidth="1"/>
    <col min="1782" max="1784" width="12.54296875" style="264"/>
    <col min="1785" max="1785" width="5.54296875" style="264" customWidth="1"/>
    <col min="1786" max="1786" width="21.54296875" style="264" customWidth="1"/>
    <col min="1787" max="1787" width="19.7265625" style="264" customWidth="1"/>
    <col min="1788" max="1791" width="9.54296875" style="264" customWidth="1"/>
    <col min="1792" max="1792" width="10.453125" style="264" customWidth="1"/>
    <col min="1793" max="1797" width="9.54296875" style="264" customWidth="1"/>
    <col min="1798" max="1799" width="10.7265625" style="264" customWidth="1"/>
    <col min="1800" max="1807" width="9.54296875" style="264" customWidth="1"/>
    <col min="1808" max="2034" width="9.26953125" style="264" customWidth="1"/>
    <col min="2035" max="2035" width="5.54296875" style="264" customWidth="1"/>
    <col min="2036" max="2036" width="21.54296875" style="264" customWidth="1"/>
    <col min="2037" max="2037" width="19.7265625" style="264" customWidth="1"/>
    <col min="2038" max="2040" width="12.54296875" style="264"/>
    <col min="2041" max="2041" width="5.54296875" style="264" customWidth="1"/>
    <col min="2042" max="2042" width="21.54296875" style="264" customWidth="1"/>
    <col min="2043" max="2043" width="19.7265625" style="264" customWidth="1"/>
    <col min="2044" max="2047" width="9.54296875" style="264" customWidth="1"/>
    <col min="2048" max="2048" width="10.453125" style="264" customWidth="1"/>
    <col min="2049" max="2053" width="9.54296875" style="264" customWidth="1"/>
    <col min="2054" max="2055" width="10.7265625" style="264" customWidth="1"/>
    <col min="2056" max="2063" width="9.54296875" style="264" customWidth="1"/>
    <col min="2064" max="2290" width="9.26953125" style="264" customWidth="1"/>
    <col min="2291" max="2291" width="5.54296875" style="264" customWidth="1"/>
    <col min="2292" max="2292" width="21.54296875" style="264" customWidth="1"/>
    <col min="2293" max="2293" width="19.7265625" style="264" customWidth="1"/>
    <col min="2294" max="2296" width="12.54296875" style="264"/>
    <col min="2297" max="2297" width="5.54296875" style="264" customWidth="1"/>
    <col min="2298" max="2298" width="21.54296875" style="264" customWidth="1"/>
    <col min="2299" max="2299" width="19.7265625" style="264" customWidth="1"/>
    <col min="2300" max="2303" width="9.54296875" style="264" customWidth="1"/>
    <col min="2304" max="2304" width="10.453125" style="264" customWidth="1"/>
    <col min="2305" max="2309" width="9.54296875" style="264" customWidth="1"/>
    <col min="2310" max="2311" width="10.7265625" style="264" customWidth="1"/>
    <col min="2312" max="2319" width="9.54296875" style="264" customWidth="1"/>
    <col min="2320" max="2546" width="9.26953125" style="264" customWidth="1"/>
    <col min="2547" max="2547" width="5.54296875" style="264" customWidth="1"/>
    <col min="2548" max="2548" width="21.54296875" style="264" customWidth="1"/>
    <col min="2549" max="2549" width="19.7265625" style="264" customWidth="1"/>
    <col min="2550" max="2552" width="12.54296875" style="264"/>
    <col min="2553" max="2553" width="5.54296875" style="264" customWidth="1"/>
    <col min="2554" max="2554" width="21.54296875" style="264" customWidth="1"/>
    <col min="2555" max="2555" width="19.7265625" style="264" customWidth="1"/>
    <col min="2556" max="2559" width="9.54296875" style="264" customWidth="1"/>
    <col min="2560" max="2560" width="10.453125" style="264" customWidth="1"/>
    <col min="2561" max="2565" width="9.54296875" style="264" customWidth="1"/>
    <col min="2566" max="2567" width="10.7265625" style="264" customWidth="1"/>
    <col min="2568" max="2575" width="9.54296875" style="264" customWidth="1"/>
    <col min="2576" max="2802" width="9.26953125" style="264" customWidth="1"/>
    <col min="2803" max="2803" width="5.54296875" style="264" customWidth="1"/>
    <col min="2804" max="2804" width="21.54296875" style="264" customWidth="1"/>
    <col min="2805" max="2805" width="19.7265625" style="264" customWidth="1"/>
    <col min="2806" max="2808" width="12.54296875" style="264"/>
    <col min="2809" max="2809" width="5.54296875" style="264" customWidth="1"/>
    <col min="2810" max="2810" width="21.54296875" style="264" customWidth="1"/>
    <col min="2811" max="2811" width="19.7265625" style="264" customWidth="1"/>
    <col min="2812" max="2815" width="9.54296875" style="264" customWidth="1"/>
    <col min="2816" max="2816" width="10.453125" style="264" customWidth="1"/>
    <col min="2817" max="2821" width="9.54296875" style="264" customWidth="1"/>
    <col min="2822" max="2823" width="10.7265625" style="264" customWidth="1"/>
    <col min="2824" max="2831" width="9.54296875" style="264" customWidth="1"/>
    <col min="2832" max="3058" width="9.26953125" style="264" customWidth="1"/>
    <col min="3059" max="3059" width="5.54296875" style="264" customWidth="1"/>
    <col min="3060" max="3060" width="21.54296875" style="264" customWidth="1"/>
    <col min="3061" max="3061" width="19.7265625" style="264" customWidth="1"/>
    <col min="3062" max="3064" width="12.54296875" style="264"/>
    <col min="3065" max="3065" width="5.54296875" style="264" customWidth="1"/>
    <col min="3066" max="3066" width="21.54296875" style="264" customWidth="1"/>
    <col min="3067" max="3067" width="19.7265625" style="264" customWidth="1"/>
    <col min="3068" max="3071" width="9.54296875" style="264" customWidth="1"/>
    <col min="3072" max="3072" width="10.453125" style="264" customWidth="1"/>
    <col min="3073" max="3077" width="9.54296875" style="264" customWidth="1"/>
    <col min="3078" max="3079" width="10.7265625" style="264" customWidth="1"/>
    <col min="3080" max="3087" width="9.54296875" style="264" customWidth="1"/>
    <col min="3088" max="3314" width="9.26953125" style="264" customWidth="1"/>
    <col min="3315" max="3315" width="5.54296875" style="264" customWidth="1"/>
    <col min="3316" max="3316" width="21.54296875" style="264" customWidth="1"/>
    <col min="3317" max="3317" width="19.7265625" style="264" customWidth="1"/>
    <col min="3318" max="3320" width="12.54296875" style="264"/>
    <col min="3321" max="3321" width="5.54296875" style="264" customWidth="1"/>
    <col min="3322" max="3322" width="21.54296875" style="264" customWidth="1"/>
    <col min="3323" max="3323" width="19.7265625" style="264" customWidth="1"/>
    <col min="3324" max="3327" width="9.54296875" style="264" customWidth="1"/>
    <col min="3328" max="3328" width="10.453125" style="264" customWidth="1"/>
    <col min="3329" max="3333" width="9.54296875" style="264" customWidth="1"/>
    <col min="3334" max="3335" width="10.7265625" style="264" customWidth="1"/>
    <col min="3336" max="3343" width="9.54296875" style="264" customWidth="1"/>
    <col min="3344" max="3570" width="9.26953125" style="264" customWidth="1"/>
    <col min="3571" max="3571" width="5.54296875" style="264" customWidth="1"/>
    <col min="3572" max="3572" width="21.54296875" style="264" customWidth="1"/>
    <col min="3573" max="3573" width="19.7265625" style="264" customWidth="1"/>
    <col min="3574" max="3576" width="12.54296875" style="264"/>
    <col min="3577" max="3577" width="5.54296875" style="264" customWidth="1"/>
    <col min="3578" max="3578" width="21.54296875" style="264" customWidth="1"/>
    <col min="3579" max="3579" width="19.7265625" style="264" customWidth="1"/>
    <col min="3580" max="3583" width="9.54296875" style="264" customWidth="1"/>
    <col min="3584" max="3584" width="10.453125" style="264" customWidth="1"/>
    <col min="3585" max="3589" width="9.54296875" style="264" customWidth="1"/>
    <col min="3590" max="3591" width="10.7265625" style="264" customWidth="1"/>
    <col min="3592" max="3599" width="9.54296875" style="264" customWidth="1"/>
    <col min="3600" max="3826" width="9.26953125" style="264" customWidth="1"/>
    <col min="3827" max="3827" width="5.54296875" style="264" customWidth="1"/>
    <col min="3828" max="3828" width="21.54296875" style="264" customWidth="1"/>
    <col min="3829" max="3829" width="19.7265625" style="264" customWidth="1"/>
    <col min="3830" max="3832" width="12.54296875" style="264"/>
    <col min="3833" max="3833" width="5.54296875" style="264" customWidth="1"/>
    <col min="3834" max="3834" width="21.54296875" style="264" customWidth="1"/>
    <col min="3835" max="3835" width="19.7265625" style="264" customWidth="1"/>
    <col min="3836" max="3839" width="9.54296875" style="264" customWidth="1"/>
    <col min="3840" max="3840" width="10.453125" style="264" customWidth="1"/>
    <col min="3841" max="3845" width="9.54296875" style="264" customWidth="1"/>
    <col min="3846" max="3847" width="10.7265625" style="264" customWidth="1"/>
    <col min="3848" max="3855" width="9.54296875" style="264" customWidth="1"/>
    <col min="3856" max="4082" width="9.26953125" style="264" customWidth="1"/>
    <col min="4083" max="4083" width="5.54296875" style="264" customWidth="1"/>
    <col min="4084" max="4084" width="21.54296875" style="264" customWidth="1"/>
    <col min="4085" max="4085" width="19.7265625" style="264" customWidth="1"/>
    <col min="4086" max="4088" width="12.54296875" style="264"/>
    <col min="4089" max="4089" width="5.54296875" style="264" customWidth="1"/>
    <col min="4090" max="4090" width="21.54296875" style="264" customWidth="1"/>
    <col min="4091" max="4091" width="19.7265625" style="264" customWidth="1"/>
    <col min="4092" max="4095" width="9.54296875" style="264" customWidth="1"/>
    <col min="4096" max="4096" width="10.453125" style="264" customWidth="1"/>
    <col min="4097" max="4101" width="9.54296875" style="264" customWidth="1"/>
    <col min="4102" max="4103" width="10.7265625" style="264" customWidth="1"/>
    <col min="4104" max="4111" width="9.54296875" style="264" customWidth="1"/>
    <col min="4112" max="4338" width="9.26953125" style="264" customWidth="1"/>
    <col min="4339" max="4339" width="5.54296875" style="264" customWidth="1"/>
    <col min="4340" max="4340" width="21.54296875" style="264" customWidth="1"/>
    <col min="4341" max="4341" width="19.7265625" style="264" customWidth="1"/>
    <col min="4342" max="4344" width="12.54296875" style="264"/>
    <col min="4345" max="4345" width="5.54296875" style="264" customWidth="1"/>
    <col min="4346" max="4346" width="21.54296875" style="264" customWidth="1"/>
    <col min="4347" max="4347" width="19.7265625" style="264" customWidth="1"/>
    <col min="4348" max="4351" width="9.54296875" style="264" customWidth="1"/>
    <col min="4352" max="4352" width="10.453125" style="264" customWidth="1"/>
    <col min="4353" max="4357" width="9.54296875" style="264" customWidth="1"/>
    <col min="4358" max="4359" width="10.7265625" style="264" customWidth="1"/>
    <col min="4360" max="4367" width="9.54296875" style="264" customWidth="1"/>
    <col min="4368" max="4594" width="9.26953125" style="264" customWidth="1"/>
    <col min="4595" max="4595" width="5.54296875" style="264" customWidth="1"/>
    <col min="4596" max="4596" width="21.54296875" style="264" customWidth="1"/>
    <col min="4597" max="4597" width="19.7265625" style="264" customWidth="1"/>
    <col min="4598" max="4600" width="12.54296875" style="264"/>
    <col min="4601" max="4601" width="5.54296875" style="264" customWidth="1"/>
    <col min="4602" max="4602" width="21.54296875" style="264" customWidth="1"/>
    <col min="4603" max="4603" width="19.7265625" style="264" customWidth="1"/>
    <col min="4604" max="4607" width="9.54296875" style="264" customWidth="1"/>
    <col min="4608" max="4608" width="10.453125" style="264" customWidth="1"/>
    <col min="4609" max="4613" width="9.54296875" style="264" customWidth="1"/>
    <col min="4614" max="4615" width="10.7265625" style="264" customWidth="1"/>
    <col min="4616" max="4623" width="9.54296875" style="264" customWidth="1"/>
    <col min="4624" max="4850" width="9.26953125" style="264" customWidth="1"/>
    <col min="4851" max="4851" width="5.54296875" style="264" customWidth="1"/>
    <col min="4852" max="4852" width="21.54296875" style="264" customWidth="1"/>
    <col min="4853" max="4853" width="19.7265625" style="264" customWidth="1"/>
    <col min="4854" max="4856" width="12.54296875" style="264"/>
    <col min="4857" max="4857" width="5.54296875" style="264" customWidth="1"/>
    <col min="4858" max="4858" width="21.54296875" style="264" customWidth="1"/>
    <col min="4859" max="4859" width="19.7265625" style="264" customWidth="1"/>
    <col min="4860" max="4863" width="9.54296875" style="264" customWidth="1"/>
    <col min="4864" max="4864" width="10.453125" style="264" customWidth="1"/>
    <col min="4865" max="4869" width="9.54296875" style="264" customWidth="1"/>
    <col min="4870" max="4871" width="10.7265625" style="264" customWidth="1"/>
    <col min="4872" max="4879" width="9.54296875" style="264" customWidth="1"/>
    <col min="4880" max="5106" width="9.26953125" style="264" customWidth="1"/>
    <col min="5107" max="5107" width="5.54296875" style="264" customWidth="1"/>
    <col min="5108" max="5108" width="21.54296875" style="264" customWidth="1"/>
    <col min="5109" max="5109" width="19.7265625" style="264" customWidth="1"/>
    <col min="5110" max="5112" width="12.54296875" style="264"/>
    <col min="5113" max="5113" width="5.54296875" style="264" customWidth="1"/>
    <col min="5114" max="5114" width="21.54296875" style="264" customWidth="1"/>
    <col min="5115" max="5115" width="19.7265625" style="264" customWidth="1"/>
    <col min="5116" max="5119" width="9.54296875" style="264" customWidth="1"/>
    <col min="5120" max="5120" width="10.453125" style="264" customWidth="1"/>
    <col min="5121" max="5125" width="9.54296875" style="264" customWidth="1"/>
    <col min="5126" max="5127" width="10.7265625" style="264" customWidth="1"/>
    <col min="5128" max="5135" width="9.54296875" style="264" customWidth="1"/>
    <col min="5136" max="5362" width="9.26953125" style="264" customWidth="1"/>
    <col min="5363" max="5363" width="5.54296875" style="264" customWidth="1"/>
    <col min="5364" max="5364" width="21.54296875" style="264" customWidth="1"/>
    <col min="5365" max="5365" width="19.7265625" style="264" customWidth="1"/>
    <col min="5366" max="5368" width="12.54296875" style="264"/>
    <col min="5369" max="5369" width="5.54296875" style="264" customWidth="1"/>
    <col min="5370" max="5370" width="21.54296875" style="264" customWidth="1"/>
    <col min="5371" max="5371" width="19.7265625" style="264" customWidth="1"/>
    <col min="5372" max="5375" width="9.54296875" style="264" customWidth="1"/>
    <col min="5376" max="5376" width="10.453125" style="264" customWidth="1"/>
    <col min="5377" max="5381" width="9.54296875" style="264" customWidth="1"/>
    <col min="5382" max="5383" width="10.7265625" style="264" customWidth="1"/>
    <col min="5384" max="5391" width="9.54296875" style="264" customWidth="1"/>
    <col min="5392" max="5618" width="9.26953125" style="264" customWidth="1"/>
    <col min="5619" max="5619" width="5.54296875" style="264" customWidth="1"/>
    <col min="5620" max="5620" width="21.54296875" style="264" customWidth="1"/>
    <col min="5621" max="5621" width="19.7265625" style="264" customWidth="1"/>
    <col min="5622" max="5624" width="12.54296875" style="264"/>
    <col min="5625" max="5625" width="5.54296875" style="264" customWidth="1"/>
    <col min="5626" max="5626" width="21.54296875" style="264" customWidth="1"/>
    <col min="5627" max="5627" width="19.7265625" style="264" customWidth="1"/>
    <col min="5628" max="5631" width="9.54296875" style="264" customWidth="1"/>
    <col min="5632" max="5632" width="10.453125" style="264" customWidth="1"/>
    <col min="5633" max="5637" width="9.54296875" style="264" customWidth="1"/>
    <col min="5638" max="5639" width="10.7265625" style="264" customWidth="1"/>
    <col min="5640" max="5647" width="9.54296875" style="264" customWidth="1"/>
    <col min="5648" max="5874" width="9.26953125" style="264" customWidth="1"/>
    <col min="5875" max="5875" width="5.54296875" style="264" customWidth="1"/>
    <col min="5876" max="5876" width="21.54296875" style="264" customWidth="1"/>
    <col min="5877" max="5877" width="19.7265625" style="264" customWidth="1"/>
    <col min="5878" max="5880" width="12.54296875" style="264"/>
    <col min="5881" max="5881" width="5.54296875" style="264" customWidth="1"/>
    <col min="5882" max="5882" width="21.54296875" style="264" customWidth="1"/>
    <col min="5883" max="5883" width="19.7265625" style="264" customWidth="1"/>
    <col min="5884" max="5887" width="9.54296875" style="264" customWidth="1"/>
    <col min="5888" max="5888" width="10.453125" style="264" customWidth="1"/>
    <col min="5889" max="5893" width="9.54296875" style="264" customWidth="1"/>
    <col min="5894" max="5895" width="10.7265625" style="264" customWidth="1"/>
    <col min="5896" max="5903" width="9.54296875" style="264" customWidth="1"/>
    <col min="5904" max="6130" width="9.26953125" style="264" customWidth="1"/>
    <col min="6131" max="6131" width="5.54296875" style="264" customWidth="1"/>
    <col min="6132" max="6132" width="21.54296875" style="264" customWidth="1"/>
    <col min="6133" max="6133" width="19.7265625" style="264" customWidth="1"/>
    <col min="6134" max="6136" width="12.54296875" style="264"/>
    <col min="6137" max="6137" width="5.54296875" style="264" customWidth="1"/>
    <col min="6138" max="6138" width="21.54296875" style="264" customWidth="1"/>
    <col min="6139" max="6139" width="19.7265625" style="264" customWidth="1"/>
    <col min="6140" max="6143" width="9.54296875" style="264" customWidth="1"/>
    <col min="6144" max="6144" width="10.453125" style="264" customWidth="1"/>
    <col min="6145" max="6149" width="9.54296875" style="264" customWidth="1"/>
    <col min="6150" max="6151" width="10.7265625" style="264" customWidth="1"/>
    <col min="6152" max="6159" width="9.54296875" style="264" customWidth="1"/>
    <col min="6160" max="6386" width="9.26953125" style="264" customWidth="1"/>
    <col min="6387" max="6387" width="5.54296875" style="264" customWidth="1"/>
    <col min="6388" max="6388" width="21.54296875" style="264" customWidth="1"/>
    <col min="6389" max="6389" width="19.7265625" style="264" customWidth="1"/>
    <col min="6390" max="6392" width="12.54296875" style="264"/>
    <col min="6393" max="6393" width="5.54296875" style="264" customWidth="1"/>
    <col min="6394" max="6394" width="21.54296875" style="264" customWidth="1"/>
    <col min="6395" max="6395" width="19.7265625" style="264" customWidth="1"/>
    <col min="6396" max="6399" width="9.54296875" style="264" customWidth="1"/>
    <col min="6400" max="6400" width="10.453125" style="264" customWidth="1"/>
    <col min="6401" max="6405" width="9.54296875" style="264" customWidth="1"/>
    <col min="6406" max="6407" width="10.7265625" style="264" customWidth="1"/>
    <col min="6408" max="6415" width="9.54296875" style="264" customWidth="1"/>
    <col min="6416" max="6642" width="9.26953125" style="264" customWidth="1"/>
    <col min="6643" max="6643" width="5.54296875" style="264" customWidth="1"/>
    <col min="6644" max="6644" width="21.54296875" style="264" customWidth="1"/>
    <col min="6645" max="6645" width="19.7265625" style="264" customWidth="1"/>
    <col min="6646" max="6648" width="12.54296875" style="264"/>
    <col min="6649" max="6649" width="5.54296875" style="264" customWidth="1"/>
    <col min="6650" max="6650" width="21.54296875" style="264" customWidth="1"/>
    <col min="6651" max="6651" width="19.7265625" style="264" customWidth="1"/>
    <col min="6652" max="6655" width="9.54296875" style="264" customWidth="1"/>
    <col min="6656" max="6656" width="10.453125" style="264" customWidth="1"/>
    <col min="6657" max="6661" width="9.54296875" style="264" customWidth="1"/>
    <col min="6662" max="6663" width="10.7265625" style="264" customWidth="1"/>
    <col min="6664" max="6671" width="9.54296875" style="264" customWidth="1"/>
    <col min="6672" max="6898" width="9.26953125" style="264" customWidth="1"/>
    <col min="6899" max="6899" width="5.54296875" style="264" customWidth="1"/>
    <col min="6900" max="6900" width="21.54296875" style="264" customWidth="1"/>
    <col min="6901" max="6901" width="19.7265625" style="264" customWidth="1"/>
    <col min="6902" max="6904" width="12.54296875" style="264"/>
    <col min="6905" max="6905" width="5.54296875" style="264" customWidth="1"/>
    <col min="6906" max="6906" width="21.54296875" style="264" customWidth="1"/>
    <col min="6907" max="6907" width="19.7265625" style="264" customWidth="1"/>
    <col min="6908" max="6911" width="9.54296875" style="264" customWidth="1"/>
    <col min="6912" max="6912" width="10.453125" style="264" customWidth="1"/>
    <col min="6913" max="6917" width="9.54296875" style="264" customWidth="1"/>
    <col min="6918" max="6919" width="10.7265625" style="264" customWidth="1"/>
    <col min="6920" max="6927" width="9.54296875" style="264" customWidth="1"/>
    <col min="6928" max="7154" width="9.26953125" style="264" customWidth="1"/>
    <col min="7155" max="7155" width="5.54296875" style="264" customWidth="1"/>
    <col min="7156" max="7156" width="21.54296875" style="264" customWidth="1"/>
    <col min="7157" max="7157" width="19.7265625" style="264" customWidth="1"/>
    <col min="7158" max="7160" width="12.54296875" style="264"/>
    <col min="7161" max="7161" width="5.54296875" style="264" customWidth="1"/>
    <col min="7162" max="7162" width="21.54296875" style="264" customWidth="1"/>
    <col min="7163" max="7163" width="19.7265625" style="264" customWidth="1"/>
    <col min="7164" max="7167" width="9.54296875" style="264" customWidth="1"/>
    <col min="7168" max="7168" width="10.453125" style="264" customWidth="1"/>
    <col min="7169" max="7173" width="9.54296875" style="264" customWidth="1"/>
    <col min="7174" max="7175" width="10.7265625" style="264" customWidth="1"/>
    <col min="7176" max="7183" width="9.54296875" style="264" customWidth="1"/>
    <col min="7184" max="7410" width="9.26953125" style="264" customWidth="1"/>
    <col min="7411" max="7411" width="5.54296875" style="264" customWidth="1"/>
    <col min="7412" max="7412" width="21.54296875" style="264" customWidth="1"/>
    <col min="7413" max="7413" width="19.7265625" style="264" customWidth="1"/>
    <col min="7414" max="7416" width="12.54296875" style="264"/>
    <col min="7417" max="7417" width="5.54296875" style="264" customWidth="1"/>
    <col min="7418" max="7418" width="21.54296875" style="264" customWidth="1"/>
    <col min="7419" max="7419" width="19.7265625" style="264" customWidth="1"/>
    <col min="7420" max="7423" width="9.54296875" style="264" customWidth="1"/>
    <col min="7424" max="7424" width="10.453125" style="264" customWidth="1"/>
    <col min="7425" max="7429" width="9.54296875" style="264" customWidth="1"/>
    <col min="7430" max="7431" width="10.7265625" style="264" customWidth="1"/>
    <col min="7432" max="7439" width="9.54296875" style="264" customWidth="1"/>
    <col min="7440" max="7666" width="9.26953125" style="264" customWidth="1"/>
    <col min="7667" max="7667" width="5.54296875" style="264" customWidth="1"/>
    <col min="7668" max="7668" width="21.54296875" style="264" customWidth="1"/>
    <col min="7669" max="7669" width="19.7265625" style="264" customWidth="1"/>
    <col min="7670" max="7672" width="12.54296875" style="264"/>
    <col min="7673" max="7673" width="5.54296875" style="264" customWidth="1"/>
    <col min="7674" max="7674" width="21.54296875" style="264" customWidth="1"/>
    <col min="7675" max="7675" width="19.7265625" style="264" customWidth="1"/>
    <col min="7676" max="7679" width="9.54296875" style="264" customWidth="1"/>
    <col min="7680" max="7680" width="10.453125" style="264" customWidth="1"/>
    <col min="7681" max="7685" width="9.54296875" style="264" customWidth="1"/>
    <col min="7686" max="7687" width="10.7265625" style="264" customWidth="1"/>
    <col min="7688" max="7695" width="9.54296875" style="264" customWidth="1"/>
    <col min="7696" max="7922" width="9.26953125" style="264" customWidth="1"/>
    <col min="7923" max="7923" width="5.54296875" style="264" customWidth="1"/>
    <col min="7924" max="7924" width="21.54296875" style="264" customWidth="1"/>
    <col min="7925" max="7925" width="19.7265625" style="264" customWidth="1"/>
    <col min="7926" max="7928" width="12.54296875" style="264"/>
    <col min="7929" max="7929" width="5.54296875" style="264" customWidth="1"/>
    <col min="7930" max="7930" width="21.54296875" style="264" customWidth="1"/>
    <col min="7931" max="7931" width="19.7265625" style="264" customWidth="1"/>
    <col min="7932" max="7935" width="9.54296875" style="264" customWidth="1"/>
    <col min="7936" max="7936" width="10.453125" style="264" customWidth="1"/>
    <col min="7937" max="7941" width="9.54296875" style="264" customWidth="1"/>
    <col min="7942" max="7943" width="10.7265625" style="264" customWidth="1"/>
    <col min="7944" max="7951" width="9.54296875" style="264" customWidth="1"/>
    <col min="7952" max="8178" width="9.26953125" style="264" customWidth="1"/>
    <col min="8179" max="8179" width="5.54296875" style="264" customWidth="1"/>
    <col min="8180" max="8180" width="21.54296875" style="264" customWidth="1"/>
    <col min="8181" max="8181" width="19.7265625" style="264" customWidth="1"/>
    <col min="8182" max="8184" width="12.54296875" style="264"/>
    <col min="8185" max="8185" width="5.54296875" style="264" customWidth="1"/>
    <col min="8186" max="8186" width="21.54296875" style="264" customWidth="1"/>
    <col min="8187" max="8187" width="19.7265625" style="264" customWidth="1"/>
    <col min="8188" max="8191" width="9.54296875" style="264" customWidth="1"/>
    <col min="8192" max="8192" width="10.453125" style="264" customWidth="1"/>
    <col min="8193" max="8197" width="9.54296875" style="264" customWidth="1"/>
    <col min="8198" max="8199" width="10.7265625" style="264" customWidth="1"/>
    <col min="8200" max="8207" width="9.54296875" style="264" customWidth="1"/>
    <col min="8208" max="8434" width="9.26953125" style="264" customWidth="1"/>
    <col min="8435" max="8435" width="5.54296875" style="264" customWidth="1"/>
    <col min="8436" max="8436" width="21.54296875" style="264" customWidth="1"/>
    <col min="8437" max="8437" width="19.7265625" style="264" customWidth="1"/>
    <col min="8438" max="8440" width="12.54296875" style="264"/>
    <col min="8441" max="8441" width="5.54296875" style="264" customWidth="1"/>
    <col min="8442" max="8442" width="21.54296875" style="264" customWidth="1"/>
    <col min="8443" max="8443" width="19.7265625" style="264" customWidth="1"/>
    <col min="8444" max="8447" width="9.54296875" style="264" customWidth="1"/>
    <col min="8448" max="8448" width="10.453125" style="264" customWidth="1"/>
    <col min="8449" max="8453" width="9.54296875" style="264" customWidth="1"/>
    <col min="8454" max="8455" width="10.7265625" style="264" customWidth="1"/>
    <col min="8456" max="8463" width="9.54296875" style="264" customWidth="1"/>
    <col min="8464" max="8690" width="9.26953125" style="264" customWidth="1"/>
    <col min="8691" max="8691" width="5.54296875" style="264" customWidth="1"/>
    <col min="8692" max="8692" width="21.54296875" style="264" customWidth="1"/>
    <col min="8693" max="8693" width="19.7265625" style="264" customWidth="1"/>
    <col min="8694" max="8696" width="12.54296875" style="264"/>
    <col min="8697" max="8697" width="5.54296875" style="264" customWidth="1"/>
    <col min="8698" max="8698" width="21.54296875" style="264" customWidth="1"/>
    <col min="8699" max="8699" width="19.7265625" style="264" customWidth="1"/>
    <col min="8700" max="8703" width="9.54296875" style="264" customWidth="1"/>
    <col min="8704" max="8704" width="10.453125" style="264" customWidth="1"/>
    <col min="8705" max="8709" width="9.54296875" style="264" customWidth="1"/>
    <col min="8710" max="8711" width="10.7265625" style="264" customWidth="1"/>
    <col min="8712" max="8719" width="9.54296875" style="264" customWidth="1"/>
    <col min="8720" max="8946" width="9.26953125" style="264" customWidth="1"/>
    <col min="8947" max="8947" width="5.54296875" style="264" customWidth="1"/>
    <col min="8948" max="8948" width="21.54296875" style="264" customWidth="1"/>
    <col min="8949" max="8949" width="19.7265625" style="264" customWidth="1"/>
    <col min="8950" max="8952" width="12.54296875" style="264"/>
    <col min="8953" max="8953" width="5.54296875" style="264" customWidth="1"/>
    <col min="8954" max="8954" width="21.54296875" style="264" customWidth="1"/>
    <col min="8955" max="8955" width="19.7265625" style="264" customWidth="1"/>
    <col min="8956" max="8959" width="9.54296875" style="264" customWidth="1"/>
    <col min="8960" max="8960" width="10.453125" style="264" customWidth="1"/>
    <col min="8961" max="8965" width="9.54296875" style="264" customWidth="1"/>
    <col min="8966" max="8967" width="10.7265625" style="264" customWidth="1"/>
    <col min="8968" max="8975" width="9.54296875" style="264" customWidth="1"/>
    <col min="8976" max="9202" width="9.26953125" style="264" customWidth="1"/>
    <col min="9203" max="9203" width="5.54296875" style="264" customWidth="1"/>
    <col min="9204" max="9204" width="21.54296875" style="264" customWidth="1"/>
    <col min="9205" max="9205" width="19.7265625" style="264" customWidth="1"/>
    <col min="9206" max="9208" width="12.54296875" style="264"/>
    <col min="9209" max="9209" width="5.54296875" style="264" customWidth="1"/>
    <col min="9210" max="9210" width="21.54296875" style="264" customWidth="1"/>
    <col min="9211" max="9211" width="19.7265625" style="264" customWidth="1"/>
    <col min="9212" max="9215" width="9.54296875" style="264" customWidth="1"/>
    <col min="9216" max="9216" width="10.453125" style="264" customWidth="1"/>
    <col min="9217" max="9221" width="9.54296875" style="264" customWidth="1"/>
    <col min="9222" max="9223" width="10.7265625" style="264" customWidth="1"/>
    <col min="9224" max="9231" width="9.54296875" style="264" customWidth="1"/>
    <col min="9232" max="9458" width="9.26953125" style="264" customWidth="1"/>
    <col min="9459" max="9459" width="5.54296875" style="264" customWidth="1"/>
    <col min="9460" max="9460" width="21.54296875" style="264" customWidth="1"/>
    <col min="9461" max="9461" width="19.7265625" style="264" customWidth="1"/>
    <col min="9462" max="9464" width="12.54296875" style="264"/>
    <col min="9465" max="9465" width="5.54296875" style="264" customWidth="1"/>
    <col min="9466" max="9466" width="21.54296875" style="264" customWidth="1"/>
    <col min="9467" max="9467" width="19.7265625" style="264" customWidth="1"/>
    <col min="9468" max="9471" width="9.54296875" style="264" customWidth="1"/>
    <col min="9472" max="9472" width="10.453125" style="264" customWidth="1"/>
    <col min="9473" max="9477" width="9.54296875" style="264" customWidth="1"/>
    <col min="9478" max="9479" width="10.7265625" style="264" customWidth="1"/>
    <col min="9480" max="9487" width="9.54296875" style="264" customWidth="1"/>
    <col min="9488" max="9714" width="9.26953125" style="264" customWidth="1"/>
    <col min="9715" max="9715" width="5.54296875" style="264" customWidth="1"/>
    <col min="9716" max="9716" width="21.54296875" style="264" customWidth="1"/>
    <col min="9717" max="9717" width="19.7265625" style="264" customWidth="1"/>
    <col min="9718" max="9720" width="12.54296875" style="264"/>
    <col min="9721" max="9721" width="5.54296875" style="264" customWidth="1"/>
    <col min="9722" max="9722" width="21.54296875" style="264" customWidth="1"/>
    <col min="9723" max="9723" width="19.7265625" style="264" customWidth="1"/>
    <col min="9724" max="9727" width="9.54296875" style="264" customWidth="1"/>
    <col min="9728" max="9728" width="10.453125" style="264" customWidth="1"/>
    <col min="9729" max="9733" width="9.54296875" style="264" customWidth="1"/>
    <col min="9734" max="9735" width="10.7265625" style="264" customWidth="1"/>
    <col min="9736" max="9743" width="9.54296875" style="264" customWidth="1"/>
    <col min="9744" max="9970" width="9.26953125" style="264" customWidth="1"/>
    <col min="9971" max="9971" width="5.54296875" style="264" customWidth="1"/>
    <col min="9972" max="9972" width="21.54296875" style="264" customWidth="1"/>
    <col min="9973" max="9973" width="19.7265625" style="264" customWidth="1"/>
    <col min="9974" max="9976" width="12.54296875" style="264"/>
    <col min="9977" max="9977" width="5.54296875" style="264" customWidth="1"/>
    <col min="9978" max="9978" width="21.54296875" style="264" customWidth="1"/>
    <col min="9979" max="9979" width="19.7265625" style="264" customWidth="1"/>
    <col min="9980" max="9983" width="9.54296875" style="264" customWidth="1"/>
    <col min="9984" max="9984" width="10.453125" style="264" customWidth="1"/>
    <col min="9985" max="9989" width="9.54296875" style="264" customWidth="1"/>
    <col min="9990" max="9991" width="10.7265625" style="264" customWidth="1"/>
    <col min="9992" max="9999" width="9.54296875" style="264" customWidth="1"/>
    <col min="10000" max="10226" width="9.26953125" style="264" customWidth="1"/>
    <col min="10227" max="10227" width="5.54296875" style="264" customWidth="1"/>
    <col min="10228" max="10228" width="21.54296875" style="264" customWidth="1"/>
    <col min="10229" max="10229" width="19.7265625" style="264" customWidth="1"/>
    <col min="10230" max="10232" width="12.54296875" style="264"/>
    <col min="10233" max="10233" width="5.54296875" style="264" customWidth="1"/>
    <col min="10234" max="10234" width="21.54296875" style="264" customWidth="1"/>
    <col min="10235" max="10235" width="19.7265625" style="264" customWidth="1"/>
    <col min="10236" max="10239" width="9.54296875" style="264" customWidth="1"/>
    <col min="10240" max="10240" width="10.453125" style="264" customWidth="1"/>
    <col min="10241" max="10245" width="9.54296875" style="264" customWidth="1"/>
    <col min="10246" max="10247" width="10.7265625" style="264" customWidth="1"/>
    <col min="10248" max="10255" width="9.54296875" style="264" customWidth="1"/>
    <col min="10256" max="10482" width="9.26953125" style="264" customWidth="1"/>
    <col min="10483" max="10483" width="5.54296875" style="264" customWidth="1"/>
    <col min="10484" max="10484" width="21.54296875" style="264" customWidth="1"/>
    <col min="10485" max="10485" width="19.7265625" style="264" customWidth="1"/>
    <col min="10486" max="10488" width="12.54296875" style="264"/>
    <col min="10489" max="10489" width="5.54296875" style="264" customWidth="1"/>
    <col min="10490" max="10490" width="21.54296875" style="264" customWidth="1"/>
    <col min="10491" max="10491" width="19.7265625" style="264" customWidth="1"/>
    <col min="10492" max="10495" width="9.54296875" style="264" customWidth="1"/>
    <col min="10496" max="10496" width="10.453125" style="264" customWidth="1"/>
    <col min="10497" max="10501" width="9.54296875" style="264" customWidth="1"/>
    <col min="10502" max="10503" width="10.7265625" style="264" customWidth="1"/>
    <col min="10504" max="10511" width="9.54296875" style="264" customWidth="1"/>
    <col min="10512" max="10738" width="9.26953125" style="264" customWidth="1"/>
    <col min="10739" max="10739" width="5.54296875" style="264" customWidth="1"/>
    <col min="10740" max="10740" width="21.54296875" style="264" customWidth="1"/>
    <col min="10741" max="10741" width="19.7265625" style="264" customWidth="1"/>
    <col min="10742" max="10744" width="12.54296875" style="264"/>
    <col min="10745" max="10745" width="5.54296875" style="264" customWidth="1"/>
    <col min="10746" max="10746" width="21.54296875" style="264" customWidth="1"/>
    <col min="10747" max="10747" width="19.7265625" style="264" customWidth="1"/>
    <col min="10748" max="10751" width="9.54296875" style="264" customWidth="1"/>
    <col min="10752" max="10752" width="10.453125" style="264" customWidth="1"/>
    <col min="10753" max="10757" width="9.54296875" style="264" customWidth="1"/>
    <col min="10758" max="10759" width="10.7265625" style="264" customWidth="1"/>
    <col min="10760" max="10767" width="9.54296875" style="264" customWidth="1"/>
    <col min="10768" max="10994" width="9.26953125" style="264" customWidth="1"/>
    <col min="10995" max="10995" width="5.54296875" style="264" customWidth="1"/>
    <col min="10996" max="10996" width="21.54296875" style="264" customWidth="1"/>
    <col min="10997" max="10997" width="19.7265625" style="264" customWidth="1"/>
    <col min="10998" max="11000" width="12.54296875" style="264"/>
    <col min="11001" max="11001" width="5.54296875" style="264" customWidth="1"/>
    <col min="11002" max="11002" width="21.54296875" style="264" customWidth="1"/>
    <col min="11003" max="11003" width="19.7265625" style="264" customWidth="1"/>
    <col min="11004" max="11007" width="9.54296875" style="264" customWidth="1"/>
    <col min="11008" max="11008" width="10.453125" style="264" customWidth="1"/>
    <col min="11009" max="11013" width="9.54296875" style="264" customWidth="1"/>
    <col min="11014" max="11015" width="10.7265625" style="264" customWidth="1"/>
    <col min="11016" max="11023" width="9.54296875" style="264" customWidth="1"/>
    <col min="11024" max="11250" width="9.26953125" style="264" customWidth="1"/>
    <col min="11251" max="11251" width="5.54296875" style="264" customWidth="1"/>
    <col min="11252" max="11252" width="21.54296875" style="264" customWidth="1"/>
    <col min="11253" max="11253" width="19.7265625" style="264" customWidth="1"/>
    <col min="11254" max="11256" width="12.54296875" style="264"/>
    <col min="11257" max="11257" width="5.54296875" style="264" customWidth="1"/>
    <col min="11258" max="11258" width="21.54296875" style="264" customWidth="1"/>
    <col min="11259" max="11259" width="19.7265625" style="264" customWidth="1"/>
    <col min="11260" max="11263" width="9.54296875" style="264" customWidth="1"/>
    <col min="11264" max="11264" width="10.453125" style="264" customWidth="1"/>
    <col min="11265" max="11269" width="9.54296875" style="264" customWidth="1"/>
    <col min="11270" max="11271" width="10.7265625" style="264" customWidth="1"/>
    <col min="11272" max="11279" width="9.54296875" style="264" customWidth="1"/>
    <col min="11280" max="11506" width="9.26953125" style="264" customWidth="1"/>
    <col min="11507" max="11507" width="5.54296875" style="264" customWidth="1"/>
    <col min="11508" max="11508" width="21.54296875" style="264" customWidth="1"/>
    <col min="11509" max="11509" width="19.7265625" style="264" customWidth="1"/>
    <col min="11510" max="11512" width="12.54296875" style="264"/>
    <col min="11513" max="11513" width="5.54296875" style="264" customWidth="1"/>
    <col min="11514" max="11514" width="21.54296875" style="264" customWidth="1"/>
    <col min="11515" max="11515" width="19.7265625" style="264" customWidth="1"/>
    <col min="11516" max="11519" width="9.54296875" style="264" customWidth="1"/>
    <col min="11520" max="11520" width="10.453125" style="264" customWidth="1"/>
    <col min="11521" max="11525" width="9.54296875" style="264" customWidth="1"/>
    <col min="11526" max="11527" width="10.7265625" style="264" customWidth="1"/>
    <col min="11528" max="11535" width="9.54296875" style="264" customWidth="1"/>
    <col min="11536" max="11762" width="9.26953125" style="264" customWidth="1"/>
    <col min="11763" max="11763" width="5.54296875" style="264" customWidth="1"/>
    <col min="11764" max="11764" width="21.54296875" style="264" customWidth="1"/>
    <col min="11765" max="11765" width="19.7265625" style="264" customWidth="1"/>
    <col min="11766" max="11768" width="12.54296875" style="264"/>
    <col min="11769" max="11769" width="5.54296875" style="264" customWidth="1"/>
    <col min="11770" max="11770" width="21.54296875" style="264" customWidth="1"/>
    <col min="11771" max="11771" width="19.7265625" style="264" customWidth="1"/>
    <col min="11772" max="11775" width="9.54296875" style="264" customWidth="1"/>
    <col min="11776" max="11776" width="10.453125" style="264" customWidth="1"/>
    <col min="11777" max="11781" width="9.54296875" style="264" customWidth="1"/>
    <col min="11782" max="11783" width="10.7265625" style="264" customWidth="1"/>
    <col min="11784" max="11791" width="9.54296875" style="264" customWidth="1"/>
    <col min="11792" max="12018" width="9.26953125" style="264" customWidth="1"/>
    <col min="12019" max="12019" width="5.54296875" style="264" customWidth="1"/>
    <col min="12020" max="12020" width="21.54296875" style="264" customWidth="1"/>
    <col min="12021" max="12021" width="19.7265625" style="264" customWidth="1"/>
    <col min="12022" max="12024" width="12.54296875" style="264"/>
    <col min="12025" max="12025" width="5.54296875" style="264" customWidth="1"/>
    <col min="12026" max="12026" width="21.54296875" style="264" customWidth="1"/>
    <col min="12027" max="12027" width="19.7265625" style="264" customWidth="1"/>
    <col min="12028" max="12031" width="9.54296875" style="264" customWidth="1"/>
    <col min="12032" max="12032" width="10.453125" style="264" customWidth="1"/>
    <col min="12033" max="12037" width="9.54296875" style="264" customWidth="1"/>
    <col min="12038" max="12039" width="10.7265625" style="264" customWidth="1"/>
    <col min="12040" max="12047" width="9.54296875" style="264" customWidth="1"/>
    <col min="12048" max="12274" width="9.26953125" style="264" customWidth="1"/>
    <col min="12275" max="12275" width="5.54296875" style="264" customWidth="1"/>
    <col min="12276" max="12276" width="21.54296875" style="264" customWidth="1"/>
    <col min="12277" max="12277" width="19.7265625" style="264" customWidth="1"/>
    <col min="12278" max="12280" width="12.54296875" style="264"/>
    <col min="12281" max="12281" width="5.54296875" style="264" customWidth="1"/>
    <col min="12282" max="12282" width="21.54296875" style="264" customWidth="1"/>
    <col min="12283" max="12283" width="19.7265625" style="264" customWidth="1"/>
    <col min="12284" max="12287" width="9.54296875" style="264" customWidth="1"/>
    <col min="12288" max="12288" width="10.453125" style="264" customWidth="1"/>
    <col min="12289" max="12293" width="9.54296875" style="264" customWidth="1"/>
    <col min="12294" max="12295" width="10.7265625" style="264" customWidth="1"/>
    <col min="12296" max="12303" width="9.54296875" style="264" customWidth="1"/>
    <col min="12304" max="12530" width="9.26953125" style="264" customWidth="1"/>
    <col min="12531" max="12531" width="5.54296875" style="264" customWidth="1"/>
    <col min="12532" max="12532" width="21.54296875" style="264" customWidth="1"/>
    <col min="12533" max="12533" width="19.7265625" style="264" customWidth="1"/>
    <col min="12534" max="12536" width="12.54296875" style="264"/>
    <col min="12537" max="12537" width="5.54296875" style="264" customWidth="1"/>
    <col min="12538" max="12538" width="21.54296875" style="264" customWidth="1"/>
    <col min="12539" max="12539" width="19.7265625" style="264" customWidth="1"/>
    <col min="12540" max="12543" width="9.54296875" style="264" customWidth="1"/>
    <col min="12544" max="12544" width="10.453125" style="264" customWidth="1"/>
    <col min="12545" max="12549" width="9.54296875" style="264" customWidth="1"/>
    <col min="12550" max="12551" width="10.7265625" style="264" customWidth="1"/>
    <col min="12552" max="12559" width="9.54296875" style="264" customWidth="1"/>
    <col min="12560" max="12786" width="9.26953125" style="264" customWidth="1"/>
    <col min="12787" max="12787" width="5.54296875" style="264" customWidth="1"/>
    <col min="12788" max="12788" width="21.54296875" style="264" customWidth="1"/>
    <col min="12789" max="12789" width="19.7265625" style="264" customWidth="1"/>
    <col min="12790" max="12792" width="12.54296875" style="264"/>
    <col min="12793" max="12793" width="5.54296875" style="264" customWidth="1"/>
    <col min="12794" max="12794" width="21.54296875" style="264" customWidth="1"/>
    <col min="12795" max="12795" width="19.7265625" style="264" customWidth="1"/>
    <col min="12796" max="12799" width="9.54296875" style="264" customWidth="1"/>
    <col min="12800" max="12800" width="10.453125" style="264" customWidth="1"/>
    <col min="12801" max="12805" width="9.54296875" style="264" customWidth="1"/>
    <col min="12806" max="12807" width="10.7265625" style="264" customWidth="1"/>
    <col min="12808" max="12815" width="9.54296875" style="264" customWidth="1"/>
    <col min="12816" max="13042" width="9.26953125" style="264" customWidth="1"/>
    <col min="13043" max="13043" width="5.54296875" style="264" customWidth="1"/>
    <col min="13044" max="13044" width="21.54296875" style="264" customWidth="1"/>
    <col min="13045" max="13045" width="19.7265625" style="264" customWidth="1"/>
    <col min="13046" max="13048" width="12.54296875" style="264"/>
    <col min="13049" max="13049" width="5.54296875" style="264" customWidth="1"/>
    <col min="13050" max="13050" width="21.54296875" style="264" customWidth="1"/>
    <col min="13051" max="13051" width="19.7265625" style="264" customWidth="1"/>
    <col min="13052" max="13055" width="9.54296875" style="264" customWidth="1"/>
    <col min="13056" max="13056" width="10.453125" style="264" customWidth="1"/>
    <col min="13057" max="13061" width="9.54296875" style="264" customWidth="1"/>
    <col min="13062" max="13063" width="10.7265625" style="264" customWidth="1"/>
    <col min="13064" max="13071" width="9.54296875" style="264" customWidth="1"/>
    <col min="13072" max="13298" width="9.26953125" style="264" customWidth="1"/>
    <col min="13299" max="13299" width="5.54296875" style="264" customWidth="1"/>
    <col min="13300" max="13300" width="21.54296875" style="264" customWidth="1"/>
    <col min="13301" max="13301" width="19.7265625" style="264" customWidth="1"/>
    <col min="13302" max="13304" width="12.54296875" style="264"/>
    <col min="13305" max="13305" width="5.54296875" style="264" customWidth="1"/>
    <col min="13306" max="13306" width="21.54296875" style="264" customWidth="1"/>
    <col min="13307" max="13307" width="19.7265625" style="264" customWidth="1"/>
    <col min="13308" max="13311" width="9.54296875" style="264" customWidth="1"/>
    <col min="13312" max="13312" width="10.453125" style="264" customWidth="1"/>
    <col min="13313" max="13317" width="9.54296875" style="264" customWidth="1"/>
    <col min="13318" max="13319" width="10.7265625" style="264" customWidth="1"/>
    <col min="13320" max="13327" width="9.54296875" style="264" customWidth="1"/>
    <col min="13328" max="13554" width="9.26953125" style="264" customWidth="1"/>
    <col min="13555" max="13555" width="5.54296875" style="264" customWidth="1"/>
    <col min="13556" max="13556" width="21.54296875" style="264" customWidth="1"/>
    <col min="13557" max="13557" width="19.7265625" style="264" customWidth="1"/>
    <col min="13558" max="13560" width="12.54296875" style="264"/>
    <col min="13561" max="13561" width="5.54296875" style="264" customWidth="1"/>
    <col min="13562" max="13562" width="21.54296875" style="264" customWidth="1"/>
    <col min="13563" max="13563" width="19.7265625" style="264" customWidth="1"/>
    <col min="13564" max="13567" width="9.54296875" style="264" customWidth="1"/>
    <col min="13568" max="13568" width="10.453125" style="264" customWidth="1"/>
    <col min="13569" max="13573" width="9.54296875" style="264" customWidth="1"/>
    <col min="13574" max="13575" width="10.7265625" style="264" customWidth="1"/>
    <col min="13576" max="13583" width="9.54296875" style="264" customWidth="1"/>
    <col min="13584" max="13810" width="9.26953125" style="264" customWidth="1"/>
    <col min="13811" max="13811" width="5.54296875" style="264" customWidth="1"/>
    <col min="13812" max="13812" width="21.54296875" style="264" customWidth="1"/>
    <col min="13813" max="13813" width="19.7265625" style="264" customWidth="1"/>
    <col min="13814" max="13816" width="12.54296875" style="264"/>
    <col min="13817" max="13817" width="5.54296875" style="264" customWidth="1"/>
    <col min="13818" max="13818" width="21.54296875" style="264" customWidth="1"/>
    <col min="13819" max="13819" width="19.7265625" style="264" customWidth="1"/>
    <col min="13820" max="13823" width="9.54296875" style="264" customWidth="1"/>
    <col min="13824" max="13824" width="10.453125" style="264" customWidth="1"/>
    <col min="13825" max="13829" width="9.54296875" style="264" customWidth="1"/>
    <col min="13830" max="13831" width="10.7265625" style="264" customWidth="1"/>
    <col min="13832" max="13839" width="9.54296875" style="264" customWidth="1"/>
    <col min="13840" max="14066" width="9.26953125" style="264" customWidth="1"/>
    <col min="14067" max="14067" width="5.54296875" style="264" customWidth="1"/>
    <col min="14068" max="14068" width="21.54296875" style="264" customWidth="1"/>
    <col min="14069" max="14069" width="19.7265625" style="264" customWidth="1"/>
    <col min="14070" max="14072" width="12.54296875" style="264"/>
    <col min="14073" max="14073" width="5.54296875" style="264" customWidth="1"/>
    <col min="14074" max="14074" width="21.54296875" style="264" customWidth="1"/>
    <col min="14075" max="14075" width="19.7265625" style="264" customWidth="1"/>
    <col min="14076" max="14079" width="9.54296875" style="264" customWidth="1"/>
    <col min="14080" max="14080" width="10.453125" style="264" customWidth="1"/>
    <col min="14081" max="14085" width="9.54296875" style="264" customWidth="1"/>
    <col min="14086" max="14087" width="10.7265625" style="264" customWidth="1"/>
    <col min="14088" max="14095" width="9.54296875" style="264" customWidth="1"/>
    <col min="14096" max="14322" width="9.26953125" style="264" customWidth="1"/>
    <col min="14323" max="14323" width="5.54296875" style="264" customWidth="1"/>
    <col min="14324" max="14324" width="21.54296875" style="264" customWidth="1"/>
    <col min="14325" max="14325" width="19.7265625" style="264" customWidth="1"/>
    <col min="14326" max="14328" width="12.54296875" style="264"/>
    <col min="14329" max="14329" width="5.54296875" style="264" customWidth="1"/>
    <col min="14330" max="14330" width="21.54296875" style="264" customWidth="1"/>
    <col min="14331" max="14331" width="19.7265625" style="264" customWidth="1"/>
    <col min="14332" max="14335" width="9.54296875" style="264" customWidth="1"/>
    <col min="14336" max="14336" width="10.453125" style="264" customWidth="1"/>
    <col min="14337" max="14341" width="9.54296875" style="264" customWidth="1"/>
    <col min="14342" max="14343" width="10.7265625" style="264" customWidth="1"/>
    <col min="14344" max="14351" width="9.54296875" style="264" customWidth="1"/>
    <col min="14352" max="14578" width="9.26953125" style="264" customWidth="1"/>
    <col min="14579" max="14579" width="5.54296875" style="264" customWidth="1"/>
    <col min="14580" max="14580" width="21.54296875" style="264" customWidth="1"/>
    <col min="14581" max="14581" width="19.7265625" style="264" customWidth="1"/>
    <col min="14582" max="14584" width="12.54296875" style="264"/>
    <col min="14585" max="14585" width="5.54296875" style="264" customWidth="1"/>
    <col min="14586" max="14586" width="21.54296875" style="264" customWidth="1"/>
    <col min="14587" max="14587" width="19.7265625" style="264" customWidth="1"/>
    <col min="14588" max="14591" width="9.54296875" style="264" customWidth="1"/>
    <col min="14592" max="14592" width="10.453125" style="264" customWidth="1"/>
    <col min="14593" max="14597" width="9.54296875" style="264" customWidth="1"/>
    <col min="14598" max="14599" width="10.7265625" style="264" customWidth="1"/>
    <col min="14600" max="14607" width="9.54296875" style="264" customWidth="1"/>
    <col min="14608" max="14834" width="9.26953125" style="264" customWidth="1"/>
    <col min="14835" max="14835" width="5.54296875" style="264" customWidth="1"/>
    <col min="14836" max="14836" width="21.54296875" style="264" customWidth="1"/>
    <col min="14837" max="14837" width="19.7265625" style="264" customWidth="1"/>
    <col min="14838" max="14840" width="12.54296875" style="264"/>
    <col min="14841" max="14841" width="5.54296875" style="264" customWidth="1"/>
    <col min="14842" max="14842" width="21.54296875" style="264" customWidth="1"/>
    <col min="14843" max="14843" width="19.7265625" style="264" customWidth="1"/>
    <col min="14844" max="14847" width="9.54296875" style="264" customWidth="1"/>
    <col min="14848" max="14848" width="10.453125" style="264" customWidth="1"/>
    <col min="14849" max="14853" width="9.54296875" style="264" customWidth="1"/>
    <col min="14854" max="14855" width="10.7265625" style="264" customWidth="1"/>
    <col min="14856" max="14863" width="9.54296875" style="264" customWidth="1"/>
    <col min="14864" max="15090" width="9.26953125" style="264" customWidth="1"/>
    <col min="15091" max="15091" width="5.54296875" style="264" customWidth="1"/>
    <col min="15092" max="15092" width="21.54296875" style="264" customWidth="1"/>
    <col min="15093" max="15093" width="19.7265625" style="264" customWidth="1"/>
    <col min="15094" max="15096" width="12.54296875" style="264"/>
    <col min="15097" max="15097" width="5.54296875" style="264" customWidth="1"/>
    <col min="15098" max="15098" width="21.54296875" style="264" customWidth="1"/>
    <col min="15099" max="15099" width="19.7265625" style="264" customWidth="1"/>
    <col min="15100" max="15103" width="9.54296875" style="264" customWidth="1"/>
    <col min="15104" max="15104" width="10.453125" style="264" customWidth="1"/>
    <col min="15105" max="15109" width="9.54296875" style="264" customWidth="1"/>
    <col min="15110" max="15111" width="10.7265625" style="264" customWidth="1"/>
    <col min="15112" max="15119" width="9.54296875" style="264" customWidth="1"/>
    <col min="15120" max="15346" width="9.26953125" style="264" customWidth="1"/>
    <col min="15347" max="15347" width="5.54296875" style="264" customWidth="1"/>
    <col min="15348" max="15348" width="21.54296875" style="264" customWidth="1"/>
    <col min="15349" max="15349" width="19.7265625" style="264" customWidth="1"/>
    <col min="15350" max="15352" width="12.54296875" style="264"/>
    <col min="15353" max="15353" width="5.54296875" style="264" customWidth="1"/>
    <col min="15354" max="15354" width="21.54296875" style="264" customWidth="1"/>
    <col min="15355" max="15355" width="19.7265625" style="264" customWidth="1"/>
    <col min="15356" max="15359" width="9.54296875" style="264" customWidth="1"/>
    <col min="15360" max="15360" width="10.453125" style="264" customWidth="1"/>
    <col min="15361" max="15365" width="9.54296875" style="264" customWidth="1"/>
    <col min="15366" max="15367" width="10.7265625" style="264" customWidth="1"/>
    <col min="15368" max="15375" width="9.54296875" style="264" customWidth="1"/>
    <col min="15376" max="15602" width="9.26953125" style="264" customWidth="1"/>
    <col min="15603" max="15603" width="5.54296875" style="264" customWidth="1"/>
    <col min="15604" max="15604" width="21.54296875" style="264" customWidth="1"/>
    <col min="15605" max="15605" width="19.7265625" style="264" customWidth="1"/>
    <col min="15606" max="15608" width="12.54296875" style="264"/>
    <col min="15609" max="15609" width="5.54296875" style="264" customWidth="1"/>
    <col min="15610" max="15610" width="21.54296875" style="264" customWidth="1"/>
    <col min="15611" max="15611" width="19.7265625" style="264" customWidth="1"/>
    <col min="15612" max="15615" width="9.54296875" style="264" customWidth="1"/>
    <col min="15616" max="15616" width="10.453125" style="264" customWidth="1"/>
    <col min="15617" max="15621" width="9.54296875" style="264" customWidth="1"/>
    <col min="15622" max="15623" width="10.7265625" style="264" customWidth="1"/>
    <col min="15624" max="15631" width="9.54296875" style="264" customWidth="1"/>
    <col min="15632" max="15858" width="9.26953125" style="264" customWidth="1"/>
    <col min="15859" max="15859" width="5.54296875" style="264" customWidth="1"/>
    <col min="15860" max="15860" width="21.54296875" style="264" customWidth="1"/>
    <col min="15861" max="15861" width="19.7265625" style="264" customWidth="1"/>
    <col min="15862" max="15864" width="12.54296875" style="264"/>
    <col min="15865" max="15865" width="5.54296875" style="264" customWidth="1"/>
    <col min="15866" max="15866" width="21.54296875" style="264" customWidth="1"/>
    <col min="15867" max="15867" width="19.7265625" style="264" customWidth="1"/>
    <col min="15868" max="15871" width="9.54296875" style="264" customWidth="1"/>
    <col min="15872" max="15872" width="10.453125" style="264" customWidth="1"/>
    <col min="15873" max="15877" width="9.54296875" style="264" customWidth="1"/>
    <col min="15878" max="15879" width="10.7265625" style="264" customWidth="1"/>
    <col min="15880" max="15887" width="9.54296875" style="264" customWidth="1"/>
    <col min="15888" max="16114" width="9.26953125" style="264" customWidth="1"/>
    <col min="16115" max="16115" width="5.54296875" style="264" customWidth="1"/>
    <col min="16116" max="16116" width="21.54296875" style="264" customWidth="1"/>
    <col min="16117" max="16117" width="19.7265625" style="264" customWidth="1"/>
    <col min="16118" max="16120" width="12.54296875" style="264"/>
    <col min="16121" max="16121" width="5.54296875" style="264" customWidth="1"/>
    <col min="16122" max="16122" width="21.54296875" style="264" customWidth="1"/>
    <col min="16123" max="16123" width="19.7265625" style="264" customWidth="1"/>
    <col min="16124" max="16127" width="9.54296875" style="264" customWidth="1"/>
    <col min="16128" max="16128" width="10.453125" style="264" customWidth="1"/>
    <col min="16129" max="16133" width="9.54296875" style="264" customWidth="1"/>
    <col min="16134" max="16135" width="10.7265625" style="264" customWidth="1"/>
    <col min="16136" max="16143" width="9.54296875" style="264" customWidth="1"/>
    <col min="16144" max="16384" width="9.26953125" style="264" customWidth="1"/>
  </cols>
  <sheetData>
    <row r="1" spans="1:15" x14ac:dyDescent="0.35">
      <c r="A1" s="262" t="s">
        <v>1268</v>
      </c>
    </row>
    <row r="3" spans="1:15" x14ac:dyDescent="0.35">
      <c r="A3" s="263" t="s">
        <v>1269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</row>
    <row r="5" spans="1:1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</row>
    <row r="6" spans="1:15" ht="16" thickBot="1" x14ac:dyDescent="0.4">
      <c r="A6" s="691"/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</row>
    <row r="7" spans="1:15" x14ac:dyDescent="0.35">
      <c r="A7" s="1719" t="s">
        <v>5</v>
      </c>
      <c r="B7" s="1719" t="s">
        <v>6</v>
      </c>
      <c r="C7" s="1552"/>
      <c r="D7" s="1719" t="s">
        <v>61</v>
      </c>
      <c r="E7" s="1626" t="s">
        <v>1270</v>
      </c>
      <c r="F7" s="1626"/>
      <c r="G7" s="1626"/>
      <c r="H7" s="1626"/>
      <c r="I7" s="1626"/>
      <c r="J7" s="1626"/>
      <c r="K7" s="1626"/>
      <c r="L7" s="1626"/>
      <c r="M7" s="1626"/>
      <c r="N7" s="1626"/>
      <c r="O7" s="1626"/>
    </row>
    <row r="8" spans="1:15" ht="15.65" customHeight="1" x14ac:dyDescent="0.35">
      <c r="A8" s="1719"/>
      <c r="B8" s="1719"/>
      <c r="C8" s="1552"/>
      <c r="D8" s="1719"/>
      <c r="E8" s="1719" t="s">
        <v>931</v>
      </c>
      <c r="F8" s="1741" t="s">
        <v>1263</v>
      </c>
      <c r="G8" s="1741" t="s">
        <v>1258</v>
      </c>
      <c r="H8" s="1741" t="s">
        <v>1259</v>
      </c>
      <c r="I8" s="1741" t="s">
        <v>1271</v>
      </c>
      <c r="J8" s="1741" t="s">
        <v>1262</v>
      </c>
      <c r="K8" s="1741" t="s">
        <v>1272</v>
      </c>
      <c r="L8" s="1741" t="s">
        <v>1273</v>
      </c>
      <c r="M8" s="1741" t="s">
        <v>1274</v>
      </c>
      <c r="N8" s="1741" t="s">
        <v>1187</v>
      </c>
      <c r="O8" s="1741" t="s">
        <v>1189</v>
      </c>
    </row>
    <row r="9" spans="1:15" ht="15" customHeight="1" x14ac:dyDescent="0.35">
      <c r="A9" s="1719"/>
      <c r="B9" s="1719"/>
      <c r="C9" s="1552" t="s">
        <v>1595</v>
      </c>
      <c r="D9" s="1719"/>
      <c r="E9" s="1719" t="s">
        <v>1264</v>
      </c>
      <c r="F9" s="1741"/>
      <c r="G9" s="1741" t="s">
        <v>1264</v>
      </c>
      <c r="H9" s="1741"/>
      <c r="I9" s="1741"/>
      <c r="J9" s="1741" t="s">
        <v>1266</v>
      </c>
      <c r="K9" s="1741"/>
      <c r="L9" s="1741"/>
      <c r="M9" s="1741"/>
      <c r="N9" s="1741" t="s">
        <v>1267</v>
      </c>
      <c r="O9" s="1741" t="s">
        <v>1267</v>
      </c>
    </row>
    <row r="10" spans="1:15" ht="65.650000000000006" customHeight="1" x14ac:dyDescent="0.35">
      <c r="A10" s="1626"/>
      <c r="B10" s="1626"/>
      <c r="C10" s="814" t="s">
        <v>6</v>
      </c>
      <c r="D10" s="1626"/>
      <c r="E10" s="1719" t="s">
        <v>1264</v>
      </c>
      <c r="F10" s="1741"/>
      <c r="G10" s="1741" t="s">
        <v>1264</v>
      </c>
      <c r="H10" s="1741"/>
      <c r="I10" s="1741"/>
      <c r="J10" s="1741" t="s">
        <v>1266</v>
      </c>
      <c r="K10" s="1741"/>
      <c r="L10" s="1741"/>
      <c r="M10" s="1741"/>
      <c r="N10" s="1741" t="s">
        <v>1267</v>
      </c>
      <c r="O10" s="1741" t="s">
        <v>1267</v>
      </c>
    </row>
    <row r="11" spans="1:15" x14ac:dyDescent="0.35">
      <c r="A11" s="266">
        <v>1</v>
      </c>
      <c r="B11" s="266">
        <v>2</v>
      </c>
      <c r="C11" s="1207"/>
      <c r="D11" s="1207">
        <v>3</v>
      </c>
      <c r="E11" s="266">
        <v>4</v>
      </c>
      <c r="F11" s="266">
        <v>5</v>
      </c>
      <c r="G11" s="266">
        <v>6</v>
      </c>
      <c r="H11" s="266">
        <v>7</v>
      </c>
      <c r="I11" s="266">
        <v>8</v>
      </c>
      <c r="J11" s="266">
        <v>9</v>
      </c>
      <c r="K11" s="266">
        <v>10</v>
      </c>
      <c r="L11" s="266">
        <v>11</v>
      </c>
      <c r="M11" s="266">
        <v>12</v>
      </c>
      <c r="N11" s="266">
        <v>13</v>
      </c>
      <c r="O11" s="266">
        <v>14</v>
      </c>
    </row>
    <row r="12" spans="1:15" ht="20.149999999999999" customHeight="1" x14ac:dyDescent="0.35">
      <c r="A12" s="33">
        <v>1</v>
      </c>
      <c r="B12" s="1159" t="s">
        <v>98</v>
      </c>
      <c r="C12" s="1570" t="s">
        <v>1602</v>
      </c>
      <c r="D12" s="1147" t="s">
        <v>98</v>
      </c>
      <c r="E12" s="1239"/>
      <c r="F12" s="725"/>
      <c r="G12" s="725"/>
      <c r="H12" s="725"/>
      <c r="I12" s="725"/>
      <c r="J12" s="725"/>
      <c r="K12" s="725"/>
      <c r="L12" s="725"/>
      <c r="M12" s="725"/>
      <c r="N12" s="725"/>
      <c r="O12" s="725"/>
    </row>
    <row r="13" spans="1:15" ht="20.149999999999999" customHeight="1" x14ac:dyDescent="0.35">
      <c r="A13" s="16">
        <v>2</v>
      </c>
      <c r="B13" s="1160" t="s">
        <v>99</v>
      </c>
      <c r="C13" s="1571" t="s">
        <v>1603</v>
      </c>
      <c r="D13" s="1148" t="s">
        <v>593</v>
      </c>
      <c r="E13" s="1233"/>
      <c r="F13" s="726"/>
      <c r="G13" s="726"/>
      <c r="H13" s="726"/>
      <c r="I13" s="726"/>
      <c r="J13" s="726"/>
      <c r="K13" s="726"/>
      <c r="L13" s="726"/>
      <c r="M13" s="726"/>
      <c r="N13" s="726"/>
      <c r="O13" s="726"/>
    </row>
    <row r="14" spans="1:15" ht="20.149999999999999" customHeight="1" x14ac:dyDescent="0.35">
      <c r="A14" s="16">
        <v>3</v>
      </c>
      <c r="B14" s="1160" t="s">
        <v>100</v>
      </c>
      <c r="C14" s="1571" t="s">
        <v>1609</v>
      </c>
      <c r="D14" s="1148" t="s">
        <v>100</v>
      </c>
      <c r="E14" s="1233"/>
      <c r="F14" s="726"/>
      <c r="G14" s="726"/>
      <c r="H14" s="726"/>
      <c r="I14" s="726"/>
      <c r="J14" s="726"/>
      <c r="K14" s="726"/>
      <c r="L14" s="726"/>
      <c r="M14" s="726"/>
      <c r="N14" s="726"/>
      <c r="O14" s="726"/>
    </row>
    <row r="15" spans="1:15" ht="20.149999999999999" customHeight="1" x14ac:dyDescent="0.35">
      <c r="A15" s="16">
        <v>4</v>
      </c>
      <c r="B15" s="1160" t="s">
        <v>101</v>
      </c>
      <c r="C15" s="1571" t="s">
        <v>1607</v>
      </c>
      <c r="D15" s="1148" t="s">
        <v>101</v>
      </c>
      <c r="E15" s="1233"/>
      <c r="F15" s="726"/>
      <c r="G15" s="726"/>
      <c r="H15" s="726"/>
      <c r="I15" s="726"/>
      <c r="J15" s="726"/>
      <c r="K15" s="726"/>
      <c r="L15" s="726"/>
      <c r="M15" s="726"/>
      <c r="N15" s="726"/>
      <c r="O15" s="726"/>
    </row>
    <row r="16" spans="1:15" ht="20.149999999999999" customHeight="1" x14ac:dyDescent="0.35">
      <c r="A16" s="16">
        <v>5</v>
      </c>
      <c r="B16" s="1160" t="s">
        <v>599</v>
      </c>
      <c r="C16" s="1571" t="s">
        <v>1608</v>
      </c>
      <c r="D16" s="1148" t="s">
        <v>599</v>
      </c>
      <c r="E16" s="1233"/>
      <c r="F16" s="726"/>
      <c r="G16" s="726"/>
      <c r="H16" s="726"/>
      <c r="I16" s="726"/>
      <c r="J16" s="726"/>
      <c r="K16" s="726"/>
      <c r="L16" s="726"/>
      <c r="M16" s="726"/>
      <c r="N16" s="726"/>
      <c r="O16" s="726"/>
    </row>
    <row r="17" spans="1:15" ht="20.149999999999999" customHeight="1" x14ac:dyDescent="0.35">
      <c r="A17" s="16">
        <v>6</v>
      </c>
      <c r="B17" s="1160" t="s">
        <v>103</v>
      </c>
      <c r="C17" s="1571" t="s">
        <v>1612</v>
      </c>
      <c r="D17" s="1148" t="s">
        <v>103</v>
      </c>
      <c r="E17" s="1233"/>
      <c r="F17" s="726"/>
      <c r="G17" s="726"/>
      <c r="H17" s="726"/>
      <c r="I17" s="726"/>
      <c r="J17" s="726"/>
      <c r="K17" s="726"/>
      <c r="L17" s="726"/>
      <c r="M17" s="726"/>
      <c r="N17" s="726"/>
      <c r="O17" s="726"/>
    </row>
    <row r="18" spans="1:15" ht="20.149999999999999" customHeight="1" x14ac:dyDescent="0.35">
      <c r="A18" s="16">
        <v>7</v>
      </c>
      <c r="B18" s="1160" t="s">
        <v>104</v>
      </c>
      <c r="C18" s="1571" t="s">
        <v>1610</v>
      </c>
      <c r="D18" s="1148" t="s">
        <v>104</v>
      </c>
      <c r="E18" s="1233"/>
      <c r="F18" s="726"/>
      <c r="G18" s="726"/>
      <c r="H18" s="726"/>
      <c r="I18" s="726"/>
      <c r="J18" s="726"/>
      <c r="K18" s="726"/>
      <c r="L18" s="726"/>
      <c r="M18" s="726"/>
      <c r="N18" s="726"/>
      <c r="O18" s="726"/>
    </row>
    <row r="19" spans="1:15" ht="20.149999999999999" customHeight="1" x14ac:dyDescent="0.35">
      <c r="A19" s="16">
        <v>8</v>
      </c>
      <c r="B19" s="1160" t="s">
        <v>105</v>
      </c>
      <c r="C19" s="1571" t="s">
        <v>1611</v>
      </c>
      <c r="D19" s="1148" t="s">
        <v>591</v>
      </c>
      <c r="E19" s="1233"/>
      <c r="F19" s="726"/>
      <c r="G19" s="726"/>
      <c r="H19" s="726"/>
      <c r="I19" s="726"/>
      <c r="J19" s="726"/>
      <c r="K19" s="726"/>
      <c r="L19" s="726"/>
      <c r="M19" s="726"/>
      <c r="N19" s="726"/>
      <c r="O19" s="726"/>
    </row>
    <row r="20" spans="1:15" ht="20.149999999999999" customHeight="1" x14ac:dyDescent="0.35">
      <c r="A20" s="16">
        <v>9</v>
      </c>
      <c r="B20" s="1160" t="s">
        <v>106</v>
      </c>
      <c r="C20" s="1571" t="s">
        <v>1605</v>
      </c>
      <c r="D20" s="1148" t="s">
        <v>590</v>
      </c>
      <c r="E20" s="1233"/>
      <c r="F20" s="726"/>
      <c r="G20" s="726"/>
      <c r="H20" s="726"/>
      <c r="I20" s="726"/>
      <c r="J20" s="726"/>
      <c r="K20" s="726"/>
      <c r="L20" s="726"/>
      <c r="M20" s="726"/>
      <c r="N20" s="726"/>
      <c r="O20" s="726"/>
    </row>
    <row r="21" spans="1:15" ht="20.149999999999999" customHeight="1" x14ac:dyDescent="0.35">
      <c r="A21" s="16">
        <v>10</v>
      </c>
      <c r="B21" s="1160" t="s">
        <v>587</v>
      </c>
      <c r="C21" s="1571" t="s">
        <v>1604</v>
      </c>
      <c r="D21" s="1148" t="s">
        <v>587</v>
      </c>
      <c r="E21" s="1233"/>
      <c r="F21" s="726"/>
      <c r="G21" s="726"/>
      <c r="H21" s="726"/>
      <c r="I21" s="726"/>
      <c r="J21" s="726"/>
      <c r="K21" s="726"/>
      <c r="L21" s="726"/>
      <c r="M21" s="726"/>
      <c r="N21" s="726"/>
      <c r="O21" s="726"/>
    </row>
    <row r="22" spans="1:15" ht="20.149999999999999" customHeight="1" x14ac:dyDescent="0.35">
      <c r="A22" s="16">
        <v>11</v>
      </c>
      <c r="B22" s="1160" t="s">
        <v>108</v>
      </c>
      <c r="C22" s="1571" t="s">
        <v>1606</v>
      </c>
      <c r="D22" s="1148" t="s">
        <v>589</v>
      </c>
      <c r="E22" s="1233"/>
      <c r="F22" s="726"/>
      <c r="G22" s="726"/>
      <c r="H22" s="726"/>
      <c r="I22" s="726"/>
      <c r="J22" s="726"/>
      <c r="K22" s="726"/>
      <c r="L22" s="726"/>
      <c r="M22" s="726"/>
      <c r="N22" s="726"/>
      <c r="O22" s="726"/>
    </row>
    <row r="23" spans="1:15" ht="20.149999999999999" customHeight="1" x14ac:dyDescent="0.35">
      <c r="A23" s="16">
        <v>12</v>
      </c>
      <c r="B23" s="1160" t="s">
        <v>109</v>
      </c>
      <c r="C23" s="1571" t="s">
        <v>1597</v>
      </c>
      <c r="D23" s="1148" t="s">
        <v>109</v>
      </c>
      <c r="E23" s="1233"/>
      <c r="F23" s="726"/>
      <c r="G23" s="726"/>
      <c r="H23" s="726"/>
      <c r="I23" s="726"/>
      <c r="J23" s="726"/>
      <c r="K23" s="726"/>
      <c r="L23" s="726"/>
      <c r="M23" s="726"/>
      <c r="N23" s="726"/>
      <c r="O23" s="726"/>
    </row>
    <row r="24" spans="1:15" ht="20.149999999999999" customHeight="1" x14ac:dyDescent="0.35">
      <c r="A24" s="16">
        <v>13</v>
      </c>
      <c r="B24" s="1160" t="s">
        <v>110</v>
      </c>
      <c r="C24" s="1571" t="s">
        <v>1596</v>
      </c>
      <c r="D24" s="1148" t="s">
        <v>592</v>
      </c>
      <c r="E24" s="1233"/>
      <c r="F24" s="726"/>
      <c r="G24" s="726"/>
      <c r="H24" s="726"/>
      <c r="I24" s="726"/>
      <c r="J24" s="726"/>
      <c r="K24" s="726">
        <v>1</v>
      </c>
      <c r="L24" s="726"/>
      <c r="M24" s="726"/>
      <c r="N24" s="726"/>
      <c r="O24" s="726"/>
    </row>
    <row r="25" spans="1:15" ht="20.149999999999999" customHeight="1" x14ac:dyDescent="0.35">
      <c r="A25" s="16">
        <v>14</v>
      </c>
      <c r="B25" s="1160" t="s">
        <v>111</v>
      </c>
      <c r="C25" s="1571" t="s">
        <v>1598</v>
      </c>
      <c r="D25" s="1148" t="s">
        <v>111</v>
      </c>
      <c r="E25" s="1233"/>
      <c r="F25" s="726"/>
      <c r="G25" s="726"/>
      <c r="H25" s="726"/>
      <c r="I25" s="726"/>
      <c r="J25" s="726"/>
      <c r="K25" s="726"/>
      <c r="L25" s="726"/>
      <c r="M25" s="726"/>
      <c r="N25" s="726"/>
      <c r="O25" s="726"/>
    </row>
    <row r="26" spans="1:15" ht="20.149999999999999" customHeight="1" x14ac:dyDescent="0.35">
      <c r="A26" s="16">
        <v>15</v>
      </c>
      <c r="B26" s="1160" t="s">
        <v>1585</v>
      </c>
      <c r="C26" s="1571" t="s">
        <v>1600</v>
      </c>
      <c r="D26" s="1148" t="s">
        <v>112</v>
      </c>
      <c r="E26" s="1233"/>
      <c r="F26" s="726"/>
      <c r="G26" s="726"/>
      <c r="H26" s="726"/>
      <c r="I26" s="726"/>
      <c r="J26" s="726"/>
      <c r="K26" s="726"/>
      <c r="L26" s="726"/>
      <c r="M26" s="726"/>
      <c r="N26" s="726"/>
      <c r="O26" s="726"/>
    </row>
    <row r="27" spans="1:15" ht="20.149999999999999" customHeight="1" x14ac:dyDescent="0.35">
      <c r="A27" s="16">
        <v>16</v>
      </c>
      <c r="B27" s="1160" t="s">
        <v>113</v>
      </c>
      <c r="C27" s="1571" t="s">
        <v>1601</v>
      </c>
      <c r="D27" s="1148" t="s">
        <v>113</v>
      </c>
      <c r="E27" s="1233"/>
      <c r="F27" s="726"/>
      <c r="G27" s="726"/>
      <c r="H27" s="726"/>
      <c r="I27" s="726"/>
      <c r="J27" s="726"/>
      <c r="K27" s="726"/>
      <c r="L27" s="726"/>
      <c r="M27" s="726"/>
      <c r="N27" s="726"/>
      <c r="O27" s="726"/>
    </row>
    <row r="28" spans="1:15" ht="20.149999999999999" customHeight="1" x14ac:dyDescent="0.35">
      <c r="A28" s="16">
        <v>17</v>
      </c>
      <c r="B28" s="1160" t="s">
        <v>114</v>
      </c>
      <c r="C28" s="1571" t="s">
        <v>1599</v>
      </c>
      <c r="D28" s="1148" t="s">
        <v>114</v>
      </c>
      <c r="E28" s="1233"/>
      <c r="F28" s="726"/>
      <c r="G28" s="726"/>
      <c r="H28" s="726"/>
      <c r="I28" s="726"/>
      <c r="J28" s="726"/>
      <c r="K28" s="726"/>
      <c r="L28" s="726"/>
      <c r="M28" s="726"/>
      <c r="N28" s="726"/>
      <c r="O28" s="726"/>
    </row>
    <row r="29" spans="1:15" ht="20.149999999999999" customHeight="1" x14ac:dyDescent="0.35">
      <c r="A29" s="16">
        <v>18</v>
      </c>
      <c r="B29" s="1160" t="s">
        <v>115</v>
      </c>
      <c r="C29" s="1571" t="s">
        <v>1613</v>
      </c>
      <c r="D29" s="1148" t="s">
        <v>594</v>
      </c>
      <c r="E29" s="1233"/>
      <c r="F29" s="726"/>
      <c r="G29" s="726"/>
      <c r="H29" s="726"/>
      <c r="I29" s="726"/>
      <c r="J29" s="726"/>
      <c r="K29" s="726"/>
      <c r="L29" s="726"/>
      <c r="M29" s="726"/>
      <c r="N29" s="726"/>
      <c r="O29" s="726"/>
    </row>
    <row r="30" spans="1:15" ht="20.149999999999999" customHeight="1" x14ac:dyDescent="0.35">
      <c r="A30" s="16">
        <v>19</v>
      </c>
      <c r="B30" s="1160" t="s">
        <v>115</v>
      </c>
      <c r="C30" s="1571" t="s">
        <v>1613</v>
      </c>
      <c r="D30" s="1148" t="s">
        <v>597</v>
      </c>
      <c r="E30" s="1233"/>
      <c r="F30" s="726"/>
      <c r="G30" s="726"/>
      <c r="H30" s="726"/>
      <c r="I30" s="726"/>
      <c r="J30" s="726"/>
      <c r="K30" s="726"/>
      <c r="L30" s="726"/>
      <c r="M30" s="726"/>
      <c r="N30" s="726"/>
      <c r="O30" s="726"/>
    </row>
    <row r="31" spans="1:15" ht="20.149999999999999" customHeight="1" x14ac:dyDescent="0.35">
      <c r="A31" s="16">
        <v>20</v>
      </c>
      <c r="B31" s="1160" t="s">
        <v>115</v>
      </c>
      <c r="C31" s="1571" t="s">
        <v>1613</v>
      </c>
      <c r="D31" s="1148" t="s">
        <v>595</v>
      </c>
      <c r="E31" s="1233">
        <v>1</v>
      </c>
      <c r="F31" s="726"/>
      <c r="G31" s="726"/>
      <c r="H31" s="726"/>
      <c r="I31" s="726"/>
      <c r="J31" s="726"/>
      <c r="K31" s="726"/>
      <c r="L31" s="726"/>
      <c r="M31" s="726"/>
      <c r="N31" s="726"/>
      <c r="O31" s="726"/>
    </row>
    <row r="32" spans="1:15" ht="20.149999999999999" customHeight="1" x14ac:dyDescent="0.35">
      <c r="A32" s="719">
        <v>21</v>
      </c>
      <c r="B32" s="1160" t="s">
        <v>116</v>
      </c>
      <c r="C32" s="1571" t="s">
        <v>1614</v>
      </c>
      <c r="D32" s="1148" t="s">
        <v>116</v>
      </c>
      <c r="E32" s="1233"/>
      <c r="F32" s="726"/>
      <c r="G32" s="726"/>
      <c r="H32" s="726"/>
      <c r="I32" s="726"/>
      <c r="J32" s="726"/>
      <c r="K32" s="726"/>
      <c r="L32" s="726"/>
      <c r="M32" s="726"/>
      <c r="N32" s="726"/>
      <c r="O32" s="726"/>
    </row>
    <row r="33" spans="1:15" ht="20.149999999999999" customHeight="1" x14ac:dyDescent="0.35">
      <c r="A33" s="719"/>
      <c r="B33" s="695"/>
      <c r="C33" s="695"/>
      <c r="D33" s="269"/>
      <c r="E33" s="1233"/>
      <c r="F33" s="726"/>
      <c r="G33" s="726"/>
      <c r="H33" s="726"/>
      <c r="I33" s="726"/>
      <c r="J33" s="726"/>
      <c r="K33" s="726"/>
      <c r="L33" s="726"/>
      <c r="M33" s="726"/>
      <c r="N33" s="726"/>
      <c r="O33" s="726"/>
    </row>
    <row r="34" spans="1:15" ht="20.149999999999999" customHeight="1" x14ac:dyDescent="0.35">
      <c r="A34" s="719"/>
      <c r="B34" s="695"/>
      <c r="C34" s="695"/>
      <c r="D34" s="273"/>
      <c r="E34" s="1240"/>
      <c r="F34" s="727"/>
      <c r="G34" s="727"/>
      <c r="H34" s="727"/>
      <c r="I34" s="727"/>
      <c r="J34" s="727"/>
      <c r="K34" s="727"/>
      <c r="L34" s="727"/>
      <c r="M34" s="727"/>
      <c r="N34" s="727"/>
      <c r="O34" s="727"/>
    </row>
    <row r="35" spans="1:15" ht="20.149999999999999" customHeight="1" thickBot="1" x14ac:dyDescent="0.4">
      <c r="A35" s="703" t="s">
        <v>713</v>
      </c>
      <c r="B35" s="703"/>
      <c r="C35" s="703"/>
      <c r="D35" s="1241"/>
      <c r="E35" s="728">
        <f t="shared" ref="E35:O35" si="0">SUM(E12:E34)</f>
        <v>1</v>
      </c>
      <c r="F35" s="728">
        <f t="shared" si="0"/>
        <v>0</v>
      </c>
      <c r="G35" s="728">
        <f t="shared" si="0"/>
        <v>0</v>
      </c>
      <c r="H35" s="728">
        <f t="shared" si="0"/>
        <v>0</v>
      </c>
      <c r="I35" s="728">
        <f t="shared" si="0"/>
        <v>0</v>
      </c>
      <c r="J35" s="728">
        <f t="shared" si="0"/>
        <v>0</v>
      </c>
      <c r="K35" s="728">
        <f t="shared" si="0"/>
        <v>1</v>
      </c>
      <c r="L35" s="728">
        <f t="shared" si="0"/>
        <v>0</v>
      </c>
      <c r="M35" s="728">
        <f t="shared" si="0"/>
        <v>0</v>
      </c>
      <c r="N35" s="728"/>
      <c r="O35" s="728">
        <f t="shared" si="0"/>
        <v>0</v>
      </c>
    </row>
    <row r="37" spans="1:15" x14ac:dyDescent="0.35">
      <c r="A37" s="277" t="s">
        <v>1529</v>
      </c>
    </row>
  </sheetData>
  <sheetProtection algorithmName="SHA-512" hashValue="oUVm0s3rvG+FuEIQKFaS42PAt8f/Q0YdMHfT/MS63P84c1f25GogEPq4j9jvFs19MDSuovnPVjFJxvT/JBtdAw==" saltValue="4KaMlo5Qjhv0A6PekMz6WA==" spinCount="100000" sheet="1" objects="1" scenarios="1" sort="0" autoFilter="0" pivotTables="0"/>
  <mergeCells count="17">
    <mergeCell ref="M8:M10"/>
    <mergeCell ref="N8:N10"/>
    <mergeCell ref="O8:O10"/>
    <mergeCell ref="A4:O4"/>
    <mergeCell ref="A5:O5"/>
    <mergeCell ref="A7:A10"/>
    <mergeCell ref="B7:B10"/>
    <mergeCell ref="D7:D10"/>
    <mergeCell ref="E7:O7"/>
    <mergeCell ref="E8:E10"/>
    <mergeCell ref="F8:F10"/>
    <mergeCell ref="G8:G10"/>
    <mergeCell ref="H8:H10"/>
    <mergeCell ref="I8:I10"/>
    <mergeCell ref="J8:J10"/>
    <mergeCell ref="K8:K10"/>
    <mergeCell ref="L8:L10"/>
  </mergeCells>
  <pageMargins left="0.7" right="0.7" top="0.75" bottom="0.75" header="0.3" footer="0.3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38"/>
  <sheetViews>
    <sheetView topLeftCell="A3" zoomScale="70" zoomScaleNormal="70" workbookViewId="0">
      <selection activeCell="C11" sqref="C11"/>
    </sheetView>
  </sheetViews>
  <sheetFormatPr defaultColWidth="9.26953125" defaultRowHeight="15.5" x14ac:dyDescent="0.35"/>
  <cols>
    <col min="1" max="1" width="5.54296875" style="730" customWidth="1"/>
    <col min="2" max="4" width="21.54296875" style="730" customWidth="1"/>
    <col min="5" max="7" width="9.54296875" style="730" customWidth="1"/>
    <col min="8" max="8" width="11.453125" style="730" bestFit="1" customWidth="1"/>
    <col min="9" max="9" width="9.54296875" style="730" customWidth="1"/>
    <col min="10" max="10" width="11.453125" style="730" bestFit="1" customWidth="1"/>
    <col min="11" max="11" width="9.54296875" style="730" customWidth="1"/>
    <col min="12" max="12" width="11.7265625" style="730" customWidth="1"/>
    <col min="13" max="13" width="9.54296875" style="730" customWidth="1"/>
    <col min="14" max="14" width="11.453125" style="730" bestFit="1" customWidth="1"/>
    <col min="15" max="15" width="9.54296875" style="730" customWidth="1"/>
    <col min="16" max="16" width="11.453125" style="730" bestFit="1" customWidth="1"/>
    <col min="17" max="17" width="9.54296875" style="730" customWidth="1"/>
    <col min="18" max="18" width="11.453125" style="730" bestFit="1" customWidth="1"/>
    <col min="19" max="19" width="9.54296875" style="730" customWidth="1"/>
    <col min="20" max="20" width="11.453125" style="730" bestFit="1" customWidth="1"/>
    <col min="21" max="21" width="9.54296875" style="730" customWidth="1"/>
    <col min="22" max="22" width="11.453125" style="730" bestFit="1" customWidth="1"/>
    <col min="23" max="23" width="9.54296875" style="730" customWidth="1"/>
    <col min="24" max="24" width="11.453125" style="730" bestFit="1" customWidth="1"/>
    <col min="25" max="25" width="9.54296875" style="730" customWidth="1"/>
    <col min="26" max="26" width="11.1796875" style="730" customWidth="1"/>
    <col min="27" max="257" width="9.26953125" style="730"/>
    <col min="258" max="258" width="5.54296875" style="730" customWidth="1"/>
    <col min="259" max="260" width="21.54296875" style="730" customWidth="1"/>
    <col min="261" max="275" width="9.54296875" style="730" customWidth="1"/>
    <col min="276" max="513" width="9.26953125" style="730"/>
    <col min="514" max="514" width="5.54296875" style="730" customWidth="1"/>
    <col min="515" max="516" width="21.54296875" style="730" customWidth="1"/>
    <col min="517" max="531" width="9.54296875" style="730" customWidth="1"/>
    <col min="532" max="769" width="9.26953125" style="730"/>
    <col min="770" max="770" width="5.54296875" style="730" customWidth="1"/>
    <col min="771" max="772" width="21.54296875" style="730" customWidth="1"/>
    <col min="773" max="787" width="9.54296875" style="730" customWidth="1"/>
    <col min="788" max="1025" width="9.26953125" style="730"/>
    <col min="1026" max="1026" width="5.54296875" style="730" customWidth="1"/>
    <col min="1027" max="1028" width="21.54296875" style="730" customWidth="1"/>
    <col min="1029" max="1043" width="9.54296875" style="730" customWidth="1"/>
    <col min="1044" max="1281" width="9.26953125" style="730"/>
    <col min="1282" max="1282" width="5.54296875" style="730" customWidth="1"/>
    <col min="1283" max="1284" width="21.54296875" style="730" customWidth="1"/>
    <col min="1285" max="1299" width="9.54296875" style="730" customWidth="1"/>
    <col min="1300" max="1537" width="9.26953125" style="730"/>
    <col min="1538" max="1538" width="5.54296875" style="730" customWidth="1"/>
    <col min="1539" max="1540" width="21.54296875" style="730" customWidth="1"/>
    <col min="1541" max="1555" width="9.54296875" style="730" customWidth="1"/>
    <col min="1556" max="1793" width="9.26953125" style="730"/>
    <col min="1794" max="1794" width="5.54296875" style="730" customWidth="1"/>
    <col min="1795" max="1796" width="21.54296875" style="730" customWidth="1"/>
    <col min="1797" max="1811" width="9.54296875" style="730" customWidth="1"/>
    <col min="1812" max="2049" width="9.26953125" style="730"/>
    <col min="2050" max="2050" width="5.54296875" style="730" customWidth="1"/>
    <col min="2051" max="2052" width="21.54296875" style="730" customWidth="1"/>
    <col min="2053" max="2067" width="9.54296875" style="730" customWidth="1"/>
    <col min="2068" max="2305" width="9.26953125" style="730"/>
    <col min="2306" max="2306" width="5.54296875" style="730" customWidth="1"/>
    <col min="2307" max="2308" width="21.54296875" style="730" customWidth="1"/>
    <col min="2309" max="2323" width="9.54296875" style="730" customWidth="1"/>
    <col min="2324" max="2561" width="9.26953125" style="730"/>
    <col min="2562" max="2562" width="5.54296875" style="730" customWidth="1"/>
    <col min="2563" max="2564" width="21.54296875" style="730" customWidth="1"/>
    <col min="2565" max="2579" width="9.54296875" style="730" customWidth="1"/>
    <col min="2580" max="2817" width="9.26953125" style="730"/>
    <col min="2818" max="2818" width="5.54296875" style="730" customWidth="1"/>
    <col min="2819" max="2820" width="21.54296875" style="730" customWidth="1"/>
    <col min="2821" max="2835" width="9.54296875" style="730" customWidth="1"/>
    <col min="2836" max="3073" width="9.26953125" style="730"/>
    <col min="3074" max="3074" width="5.54296875" style="730" customWidth="1"/>
    <col min="3075" max="3076" width="21.54296875" style="730" customWidth="1"/>
    <col min="3077" max="3091" width="9.54296875" style="730" customWidth="1"/>
    <col min="3092" max="3329" width="9.26953125" style="730"/>
    <col min="3330" max="3330" width="5.54296875" style="730" customWidth="1"/>
    <col min="3331" max="3332" width="21.54296875" style="730" customWidth="1"/>
    <col min="3333" max="3347" width="9.54296875" style="730" customWidth="1"/>
    <col min="3348" max="3585" width="9.26953125" style="730"/>
    <col min="3586" max="3586" width="5.54296875" style="730" customWidth="1"/>
    <col min="3587" max="3588" width="21.54296875" style="730" customWidth="1"/>
    <col min="3589" max="3603" width="9.54296875" style="730" customWidth="1"/>
    <col min="3604" max="3841" width="9.26953125" style="730"/>
    <col min="3842" max="3842" width="5.54296875" style="730" customWidth="1"/>
    <col min="3843" max="3844" width="21.54296875" style="730" customWidth="1"/>
    <col min="3845" max="3859" width="9.54296875" style="730" customWidth="1"/>
    <col min="3860" max="4097" width="9.26953125" style="730"/>
    <col min="4098" max="4098" width="5.54296875" style="730" customWidth="1"/>
    <col min="4099" max="4100" width="21.54296875" style="730" customWidth="1"/>
    <col min="4101" max="4115" width="9.54296875" style="730" customWidth="1"/>
    <col min="4116" max="4353" width="9.26953125" style="730"/>
    <col min="4354" max="4354" width="5.54296875" style="730" customWidth="1"/>
    <col min="4355" max="4356" width="21.54296875" style="730" customWidth="1"/>
    <col min="4357" max="4371" width="9.54296875" style="730" customWidth="1"/>
    <col min="4372" max="4609" width="9.26953125" style="730"/>
    <col min="4610" max="4610" width="5.54296875" style="730" customWidth="1"/>
    <col min="4611" max="4612" width="21.54296875" style="730" customWidth="1"/>
    <col min="4613" max="4627" width="9.54296875" style="730" customWidth="1"/>
    <col min="4628" max="4865" width="9.26953125" style="730"/>
    <col min="4866" max="4866" width="5.54296875" style="730" customWidth="1"/>
    <col min="4867" max="4868" width="21.54296875" style="730" customWidth="1"/>
    <col min="4869" max="4883" width="9.54296875" style="730" customWidth="1"/>
    <col min="4884" max="5121" width="9.26953125" style="730"/>
    <col min="5122" max="5122" width="5.54296875" style="730" customWidth="1"/>
    <col min="5123" max="5124" width="21.54296875" style="730" customWidth="1"/>
    <col min="5125" max="5139" width="9.54296875" style="730" customWidth="1"/>
    <col min="5140" max="5377" width="9.26953125" style="730"/>
    <col min="5378" max="5378" width="5.54296875" style="730" customWidth="1"/>
    <col min="5379" max="5380" width="21.54296875" style="730" customWidth="1"/>
    <col min="5381" max="5395" width="9.54296875" style="730" customWidth="1"/>
    <col min="5396" max="5633" width="9.26953125" style="730"/>
    <col min="5634" max="5634" width="5.54296875" style="730" customWidth="1"/>
    <col min="5635" max="5636" width="21.54296875" style="730" customWidth="1"/>
    <col min="5637" max="5651" width="9.54296875" style="730" customWidth="1"/>
    <col min="5652" max="5889" width="9.26953125" style="730"/>
    <col min="5890" max="5890" width="5.54296875" style="730" customWidth="1"/>
    <col min="5891" max="5892" width="21.54296875" style="730" customWidth="1"/>
    <col min="5893" max="5907" width="9.54296875" style="730" customWidth="1"/>
    <col min="5908" max="6145" width="9.26953125" style="730"/>
    <col min="6146" max="6146" width="5.54296875" style="730" customWidth="1"/>
    <col min="6147" max="6148" width="21.54296875" style="730" customWidth="1"/>
    <col min="6149" max="6163" width="9.54296875" style="730" customWidth="1"/>
    <col min="6164" max="6401" width="9.26953125" style="730"/>
    <col min="6402" max="6402" width="5.54296875" style="730" customWidth="1"/>
    <col min="6403" max="6404" width="21.54296875" style="730" customWidth="1"/>
    <col min="6405" max="6419" width="9.54296875" style="730" customWidth="1"/>
    <col min="6420" max="6657" width="9.26953125" style="730"/>
    <col min="6658" max="6658" width="5.54296875" style="730" customWidth="1"/>
    <col min="6659" max="6660" width="21.54296875" style="730" customWidth="1"/>
    <col min="6661" max="6675" width="9.54296875" style="730" customWidth="1"/>
    <col min="6676" max="6913" width="9.26953125" style="730"/>
    <col min="6914" max="6914" width="5.54296875" style="730" customWidth="1"/>
    <col min="6915" max="6916" width="21.54296875" style="730" customWidth="1"/>
    <col min="6917" max="6931" width="9.54296875" style="730" customWidth="1"/>
    <col min="6932" max="7169" width="9.26953125" style="730"/>
    <col min="7170" max="7170" width="5.54296875" style="730" customWidth="1"/>
    <col min="7171" max="7172" width="21.54296875" style="730" customWidth="1"/>
    <col min="7173" max="7187" width="9.54296875" style="730" customWidth="1"/>
    <col min="7188" max="7425" width="9.26953125" style="730"/>
    <col min="7426" max="7426" width="5.54296875" style="730" customWidth="1"/>
    <col min="7427" max="7428" width="21.54296875" style="730" customWidth="1"/>
    <col min="7429" max="7443" width="9.54296875" style="730" customWidth="1"/>
    <col min="7444" max="7681" width="9.26953125" style="730"/>
    <col min="7682" max="7682" width="5.54296875" style="730" customWidth="1"/>
    <col min="7683" max="7684" width="21.54296875" style="730" customWidth="1"/>
    <col min="7685" max="7699" width="9.54296875" style="730" customWidth="1"/>
    <col min="7700" max="7937" width="9.26953125" style="730"/>
    <col min="7938" max="7938" width="5.54296875" style="730" customWidth="1"/>
    <col min="7939" max="7940" width="21.54296875" style="730" customWidth="1"/>
    <col min="7941" max="7955" width="9.54296875" style="730" customWidth="1"/>
    <col min="7956" max="8193" width="9.26953125" style="730"/>
    <col min="8194" max="8194" width="5.54296875" style="730" customWidth="1"/>
    <col min="8195" max="8196" width="21.54296875" style="730" customWidth="1"/>
    <col min="8197" max="8211" width="9.54296875" style="730" customWidth="1"/>
    <col min="8212" max="8449" width="9.26953125" style="730"/>
    <col min="8450" max="8450" width="5.54296875" style="730" customWidth="1"/>
    <col min="8451" max="8452" width="21.54296875" style="730" customWidth="1"/>
    <col min="8453" max="8467" width="9.54296875" style="730" customWidth="1"/>
    <col min="8468" max="8705" width="9.26953125" style="730"/>
    <col min="8706" max="8706" width="5.54296875" style="730" customWidth="1"/>
    <col min="8707" max="8708" width="21.54296875" style="730" customWidth="1"/>
    <col min="8709" max="8723" width="9.54296875" style="730" customWidth="1"/>
    <col min="8724" max="8961" width="9.26953125" style="730"/>
    <col min="8962" max="8962" width="5.54296875" style="730" customWidth="1"/>
    <col min="8963" max="8964" width="21.54296875" style="730" customWidth="1"/>
    <col min="8965" max="8979" width="9.54296875" style="730" customWidth="1"/>
    <col min="8980" max="9217" width="9.26953125" style="730"/>
    <col min="9218" max="9218" width="5.54296875" style="730" customWidth="1"/>
    <col min="9219" max="9220" width="21.54296875" style="730" customWidth="1"/>
    <col min="9221" max="9235" width="9.54296875" style="730" customWidth="1"/>
    <col min="9236" max="9473" width="9.26953125" style="730"/>
    <col min="9474" max="9474" width="5.54296875" style="730" customWidth="1"/>
    <col min="9475" max="9476" width="21.54296875" style="730" customWidth="1"/>
    <col min="9477" max="9491" width="9.54296875" style="730" customWidth="1"/>
    <col min="9492" max="9729" width="9.26953125" style="730"/>
    <col min="9730" max="9730" width="5.54296875" style="730" customWidth="1"/>
    <col min="9731" max="9732" width="21.54296875" style="730" customWidth="1"/>
    <col min="9733" max="9747" width="9.54296875" style="730" customWidth="1"/>
    <col min="9748" max="9985" width="9.26953125" style="730"/>
    <col min="9986" max="9986" width="5.54296875" style="730" customWidth="1"/>
    <col min="9987" max="9988" width="21.54296875" style="730" customWidth="1"/>
    <col min="9989" max="10003" width="9.54296875" style="730" customWidth="1"/>
    <col min="10004" max="10241" width="9.26953125" style="730"/>
    <col min="10242" max="10242" width="5.54296875" style="730" customWidth="1"/>
    <col min="10243" max="10244" width="21.54296875" style="730" customWidth="1"/>
    <col min="10245" max="10259" width="9.54296875" style="730" customWidth="1"/>
    <col min="10260" max="10497" width="9.26953125" style="730"/>
    <col min="10498" max="10498" width="5.54296875" style="730" customWidth="1"/>
    <col min="10499" max="10500" width="21.54296875" style="730" customWidth="1"/>
    <col min="10501" max="10515" width="9.54296875" style="730" customWidth="1"/>
    <col min="10516" max="10753" width="9.26953125" style="730"/>
    <col min="10754" max="10754" width="5.54296875" style="730" customWidth="1"/>
    <col min="10755" max="10756" width="21.54296875" style="730" customWidth="1"/>
    <col min="10757" max="10771" width="9.54296875" style="730" customWidth="1"/>
    <col min="10772" max="11009" width="9.26953125" style="730"/>
    <col min="11010" max="11010" width="5.54296875" style="730" customWidth="1"/>
    <col min="11011" max="11012" width="21.54296875" style="730" customWidth="1"/>
    <col min="11013" max="11027" width="9.54296875" style="730" customWidth="1"/>
    <col min="11028" max="11265" width="9.26953125" style="730"/>
    <col min="11266" max="11266" width="5.54296875" style="730" customWidth="1"/>
    <col min="11267" max="11268" width="21.54296875" style="730" customWidth="1"/>
    <col min="11269" max="11283" width="9.54296875" style="730" customWidth="1"/>
    <col min="11284" max="11521" width="9.26953125" style="730"/>
    <col min="11522" max="11522" width="5.54296875" style="730" customWidth="1"/>
    <col min="11523" max="11524" width="21.54296875" style="730" customWidth="1"/>
    <col min="11525" max="11539" width="9.54296875" style="730" customWidth="1"/>
    <col min="11540" max="11777" width="9.26953125" style="730"/>
    <col min="11778" max="11778" width="5.54296875" style="730" customWidth="1"/>
    <col min="11779" max="11780" width="21.54296875" style="730" customWidth="1"/>
    <col min="11781" max="11795" width="9.54296875" style="730" customWidth="1"/>
    <col min="11796" max="12033" width="9.26953125" style="730"/>
    <col min="12034" max="12034" width="5.54296875" style="730" customWidth="1"/>
    <col min="12035" max="12036" width="21.54296875" style="730" customWidth="1"/>
    <col min="12037" max="12051" width="9.54296875" style="730" customWidth="1"/>
    <col min="12052" max="12289" width="9.26953125" style="730"/>
    <col min="12290" max="12290" width="5.54296875" style="730" customWidth="1"/>
    <col min="12291" max="12292" width="21.54296875" style="730" customWidth="1"/>
    <col min="12293" max="12307" width="9.54296875" style="730" customWidth="1"/>
    <col min="12308" max="12545" width="9.26953125" style="730"/>
    <col min="12546" max="12546" width="5.54296875" style="730" customWidth="1"/>
    <col min="12547" max="12548" width="21.54296875" style="730" customWidth="1"/>
    <col min="12549" max="12563" width="9.54296875" style="730" customWidth="1"/>
    <col min="12564" max="12801" width="9.26953125" style="730"/>
    <col min="12802" max="12802" width="5.54296875" style="730" customWidth="1"/>
    <col min="12803" max="12804" width="21.54296875" style="730" customWidth="1"/>
    <col min="12805" max="12819" width="9.54296875" style="730" customWidth="1"/>
    <col min="12820" max="13057" width="9.26953125" style="730"/>
    <col min="13058" max="13058" width="5.54296875" style="730" customWidth="1"/>
    <col min="13059" max="13060" width="21.54296875" style="730" customWidth="1"/>
    <col min="13061" max="13075" width="9.54296875" style="730" customWidth="1"/>
    <col min="13076" max="13313" width="9.26953125" style="730"/>
    <col min="13314" max="13314" width="5.54296875" style="730" customWidth="1"/>
    <col min="13315" max="13316" width="21.54296875" style="730" customWidth="1"/>
    <col min="13317" max="13331" width="9.54296875" style="730" customWidth="1"/>
    <col min="13332" max="13569" width="9.26953125" style="730"/>
    <col min="13570" max="13570" width="5.54296875" style="730" customWidth="1"/>
    <col min="13571" max="13572" width="21.54296875" style="730" customWidth="1"/>
    <col min="13573" max="13587" width="9.54296875" style="730" customWidth="1"/>
    <col min="13588" max="13825" width="9.26953125" style="730"/>
    <col min="13826" max="13826" width="5.54296875" style="730" customWidth="1"/>
    <col min="13827" max="13828" width="21.54296875" style="730" customWidth="1"/>
    <col min="13829" max="13843" width="9.54296875" style="730" customWidth="1"/>
    <col min="13844" max="14081" width="9.26953125" style="730"/>
    <col min="14082" max="14082" width="5.54296875" style="730" customWidth="1"/>
    <col min="14083" max="14084" width="21.54296875" style="730" customWidth="1"/>
    <col min="14085" max="14099" width="9.54296875" style="730" customWidth="1"/>
    <col min="14100" max="14337" width="9.26953125" style="730"/>
    <col min="14338" max="14338" width="5.54296875" style="730" customWidth="1"/>
    <col min="14339" max="14340" width="21.54296875" style="730" customWidth="1"/>
    <col min="14341" max="14355" width="9.54296875" style="730" customWidth="1"/>
    <col min="14356" max="14593" width="9.26953125" style="730"/>
    <col min="14594" max="14594" width="5.54296875" style="730" customWidth="1"/>
    <col min="14595" max="14596" width="21.54296875" style="730" customWidth="1"/>
    <col min="14597" max="14611" width="9.54296875" style="730" customWidth="1"/>
    <col min="14612" max="14849" width="9.26953125" style="730"/>
    <col min="14850" max="14850" width="5.54296875" style="730" customWidth="1"/>
    <col min="14851" max="14852" width="21.54296875" style="730" customWidth="1"/>
    <col min="14853" max="14867" width="9.54296875" style="730" customWidth="1"/>
    <col min="14868" max="15105" width="9.26953125" style="730"/>
    <col min="15106" max="15106" width="5.54296875" style="730" customWidth="1"/>
    <col min="15107" max="15108" width="21.54296875" style="730" customWidth="1"/>
    <col min="15109" max="15123" width="9.54296875" style="730" customWidth="1"/>
    <col min="15124" max="15361" width="9.26953125" style="730"/>
    <col min="15362" max="15362" width="5.54296875" style="730" customWidth="1"/>
    <col min="15363" max="15364" width="21.54296875" style="730" customWidth="1"/>
    <col min="15365" max="15379" width="9.54296875" style="730" customWidth="1"/>
    <col min="15380" max="15617" width="9.26953125" style="730"/>
    <col min="15618" max="15618" width="5.54296875" style="730" customWidth="1"/>
    <col min="15619" max="15620" width="21.54296875" style="730" customWidth="1"/>
    <col min="15621" max="15635" width="9.54296875" style="730" customWidth="1"/>
    <col min="15636" max="15873" width="9.26953125" style="730"/>
    <col min="15874" max="15874" width="5.54296875" style="730" customWidth="1"/>
    <col min="15875" max="15876" width="21.54296875" style="730" customWidth="1"/>
    <col min="15877" max="15891" width="9.54296875" style="730" customWidth="1"/>
    <col min="15892" max="16129" width="9.26953125" style="730"/>
    <col min="16130" max="16130" width="5.54296875" style="730" customWidth="1"/>
    <col min="16131" max="16132" width="21.54296875" style="730" customWidth="1"/>
    <col min="16133" max="16147" width="9.54296875" style="730" customWidth="1"/>
    <col min="16148" max="16384" width="9.26953125" style="730"/>
  </cols>
  <sheetData>
    <row r="1" spans="1:27" x14ac:dyDescent="0.35">
      <c r="A1" s="729" t="s">
        <v>1275</v>
      </c>
      <c r="D1" s="730" t="s">
        <v>58</v>
      </c>
    </row>
    <row r="3" spans="1:27" s="731" customFormat="1" ht="14.25" customHeight="1" x14ac:dyDescent="0.35">
      <c r="A3" s="1784" t="s">
        <v>1276</v>
      </c>
      <c r="B3" s="1784"/>
      <c r="C3" s="1784"/>
      <c r="D3" s="1784"/>
      <c r="E3" s="1784"/>
      <c r="F3" s="1784"/>
      <c r="G3" s="1784"/>
      <c r="H3" s="1784"/>
      <c r="I3" s="1784"/>
      <c r="J3" s="1784"/>
      <c r="K3" s="1784"/>
      <c r="L3" s="1784"/>
      <c r="M3" s="1784"/>
      <c r="N3" s="1784"/>
      <c r="O3" s="1784"/>
      <c r="P3" s="1784"/>
      <c r="Q3" s="1784"/>
      <c r="R3" s="1784"/>
      <c r="S3" s="1784"/>
      <c r="T3" s="1784"/>
      <c r="U3" s="1784"/>
      <c r="V3" s="1784"/>
      <c r="W3" s="1784"/>
      <c r="X3" s="1784"/>
      <c r="Y3" s="1784"/>
    </row>
    <row r="4" spans="1:27" s="731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</row>
    <row r="5" spans="1:27" s="731" customFormat="1" ht="16.5" x14ac:dyDescent="0.35">
      <c r="A5" s="732"/>
      <c r="B5" s="732"/>
      <c r="C5" s="732"/>
      <c r="D5" s="732"/>
      <c r="E5" s="732"/>
      <c r="F5" s="733"/>
      <c r="G5" s="732"/>
      <c r="H5" s="732"/>
      <c r="K5" s="733"/>
      <c r="L5" s="28" t="str">
        <f>'[3]1'!$E$6</f>
        <v>TAHUN</v>
      </c>
      <c r="M5" s="7">
        <v>2024</v>
      </c>
      <c r="N5" s="732"/>
      <c r="O5" s="734"/>
      <c r="P5" s="732"/>
      <c r="Q5" s="732"/>
      <c r="R5" s="734"/>
      <c r="S5" s="734"/>
      <c r="T5" s="735"/>
      <c r="U5" s="736"/>
      <c r="V5" s="735"/>
      <c r="W5" s="735"/>
      <c r="X5" s="736"/>
      <c r="Y5" s="736"/>
    </row>
    <row r="6" spans="1:27" ht="16" thickBot="1" x14ac:dyDescent="0.4">
      <c r="A6" s="737"/>
      <c r="B6" s="737"/>
      <c r="C6" s="737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</row>
    <row r="7" spans="1:27" ht="15" customHeight="1" x14ac:dyDescent="0.35">
      <c r="A7" s="1785" t="s">
        <v>5</v>
      </c>
      <c r="B7" s="1785" t="s">
        <v>6</v>
      </c>
      <c r="C7" s="1556"/>
      <c r="D7" s="1785" t="s">
        <v>61</v>
      </c>
      <c r="E7" s="1787" t="s">
        <v>825</v>
      </c>
      <c r="F7" s="1788"/>
      <c r="G7" s="1789"/>
      <c r="H7" s="1793" t="s">
        <v>1277</v>
      </c>
      <c r="I7" s="1794"/>
      <c r="J7" s="1794"/>
      <c r="K7" s="1794"/>
      <c r="L7" s="1794"/>
      <c r="M7" s="1795"/>
      <c r="N7" s="1793" t="s">
        <v>1278</v>
      </c>
      <c r="O7" s="1794"/>
      <c r="P7" s="1795"/>
      <c r="Q7" s="1794"/>
      <c r="R7" s="1794"/>
      <c r="S7" s="1795"/>
      <c r="T7" s="1793" t="s">
        <v>1279</v>
      </c>
      <c r="U7" s="1794"/>
      <c r="V7" s="1795"/>
      <c r="W7" s="1794"/>
      <c r="X7" s="1794"/>
      <c r="Y7" s="1795"/>
    </row>
    <row r="8" spans="1:27" ht="21.75" customHeight="1" x14ac:dyDescent="0.35">
      <c r="A8" s="1785"/>
      <c r="B8" s="1785"/>
      <c r="C8" s="1556" t="s">
        <v>1595</v>
      </c>
      <c r="D8" s="1785"/>
      <c r="E8" s="1790"/>
      <c r="F8" s="1791"/>
      <c r="G8" s="1792"/>
      <c r="H8" s="1781" t="s">
        <v>130</v>
      </c>
      <c r="I8" s="1782"/>
      <c r="J8" s="1781" t="s">
        <v>131</v>
      </c>
      <c r="K8" s="1782"/>
      <c r="L8" s="1781" t="s">
        <v>132</v>
      </c>
      <c r="M8" s="1782"/>
      <c r="N8" s="1781" t="s">
        <v>130</v>
      </c>
      <c r="O8" s="1782"/>
      <c r="P8" s="1783" t="s">
        <v>131</v>
      </c>
      <c r="Q8" s="1782"/>
      <c r="R8" s="1781" t="s">
        <v>132</v>
      </c>
      <c r="S8" s="1782"/>
      <c r="T8" s="1781" t="s">
        <v>130</v>
      </c>
      <c r="U8" s="1782"/>
      <c r="V8" s="1783" t="s">
        <v>131</v>
      </c>
      <c r="W8" s="1782"/>
      <c r="X8" s="1781" t="s">
        <v>132</v>
      </c>
      <c r="Y8" s="1782"/>
    </row>
    <row r="9" spans="1:27" ht="19.899999999999999" customHeight="1" x14ac:dyDescent="0.35">
      <c r="A9" s="1786"/>
      <c r="B9" s="1786"/>
      <c r="C9" s="1557" t="s">
        <v>6</v>
      </c>
      <c r="D9" s="1786"/>
      <c r="E9" s="738" t="s">
        <v>130</v>
      </c>
      <c r="F9" s="738" t="s">
        <v>131</v>
      </c>
      <c r="G9" s="739" t="s">
        <v>132</v>
      </c>
      <c r="H9" s="740" t="s">
        <v>8</v>
      </c>
      <c r="I9" s="741" t="s">
        <v>65</v>
      </c>
      <c r="J9" s="740" t="s">
        <v>8</v>
      </c>
      <c r="K9" s="741" t="s">
        <v>65</v>
      </c>
      <c r="L9" s="740" t="s">
        <v>8</v>
      </c>
      <c r="M9" s="741" t="s">
        <v>65</v>
      </c>
      <c r="N9" s="740" t="s">
        <v>8</v>
      </c>
      <c r="O9" s="741" t="s">
        <v>65</v>
      </c>
      <c r="P9" s="740" t="s">
        <v>8</v>
      </c>
      <c r="Q9" s="742" t="s">
        <v>65</v>
      </c>
      <c r="R9" s="740" t="s">
        <v>8</v>
      </c>
      <c r="S9" s="741" t="s">
        <v>65</v>
      </c>
      <c r="T9" s="740" t="s">
        <v>8</v>
      </c>
      <c r="U9" s="741" t="s">
        <v>65</v>
      </c>
      <c r="V9" s="740" t="s">
        <v>8</v>
      </c>
      <c r="W9" s="742" t="s">
        <v>65</v>
      </c>
      <c r="X9" s="740" t="s">
        <v>8</v>
      </c>
      <c r="Y9" s="741" t="s">
        <v>65</v>
      </c>
      <c r="Z9" s="72"/>
      <c r="AA9" s="72"/>
    </row>
    <row r="10" spans="1:27" x14ac:dyDescent="0.35">
      <c r="A10" s="743">
        <v>1</v>
      </c>
      <c r="B10" s="743">
        <v>2</v>
      </c>
      <c r="C10" s="743"/>
      <c r="D10" s="743">
        <v>3</v>
      </c>
      <c r="E10" s="743">
        <v>4</v>
      </c>
      <c r="F10" s="743">
        <v>5</v>
      </c>
      <c r="G10" s="743">
        <v>6</v>
      </c>
      <c r="H10" s="743">
        <v>7</v>
      </c>
      <c r="I10" s="743">
        <v>8</v>
      </c>
      <c r="J10" s="743">
        <v>9</v>
      </c>
      <c r="K10" s="743">
        <v>10</v>
      </c>
      <c r="L10" s="743">
        <v>11</v>
      </c>
      <c r="M10" s="743">
        <v>12</v>
      </c>
      <c r="N10" s="743">
        <v>13</v>
      </c>
      <c r="O10" s="743">
        <v>14</v>
      </c>
      <c r="P10" s="743">
        <v>15</v>
      </c>
      <c r="Q10" s="743">
        <v>16</v>
      </c>
      <c r="R10" s="743">
        <v>17</v>
      </c>
      <c r="S10" s="743">
        <v>18</v>
      </c>
      <c r="T10" s="743">
        <v>19</v>
      </c>
      <c r="U10" s="743">
        <v>20</v>
      </c>
      <c r="V10" s="743">
        <v>21</v>
      </c>
      <c r="W10" s="743">
        <v>22</v>
      </c>
      <c r="X10" s="743">
        <v>23</v>
      </c>
      <c r="Y10" s="743">
        <v>24</v>
      </c>
      <c r="Z10" s="744"/>
      <c r="AA10" s="744"/>
    </row>
    <row r="11" spans="1:27" ht="20.149999999999999" customHeight="1" x14ac:dyDescent="0.35">
      <c r="A11" s="33">
        <v>1</v>
      </c>
      <c r="B11" s="331" t="s">
        <v>98</v>
      </c>
      <c r="C11" s="1570" t="s">
        <v>1602</v>
      </c>
      <c r="D11" s="745" t="str">
        <f>'[8]38'!C11</f>
        <v>Melonguane</v>
      </c>
      <c r="E11" s="1242">
        <f>'[8]38'!D11</f>
        <v>75</v>
      </c>
      <c r="F11" s="1242">
        <f>'[8]38'!E11</f>
        <v>93</v>
      </c>
      <c r="G11" s="1242">
        <f t="shared" ref="G11:G32" si="0">SUM(E11:F11)</f>
        <v>168</v>
      </c>
      <c r="H11" s="1243">
        <f>E11</f>
        <v>75</v>
      </c>
      <c r="I11" s="1244">
        <f>H11/E11*100</f>
        <v>100</v>
      </c>
      <c r="J11" s="1242">
        <f>F11</f>
        <v>93</v>
      </c>
      <c r="K11" s="1245">
        <f t="shared" ref="K11:K32" si="1">J11/F11*100</f>
        <v>100</v>
      </c>
      <c r="L11" s="1242">
        <f t="shared" ref="L11:L30" si="2">H11+J11</f>
        <v>168</v>
      </c>
      <c r="M11" s="1245">
        <f t="shared" ref="M11:M30" si="3">L11/G11*100</f>
        <v>100</v>
      </c>
      <c r="N11" s="1242"/>
      <c r="O11" s="1244">
        <f>N11/H11*100</f>
        <v>0</v>
      </c>
      <c r="P11" s="1242"/>
      <c r="Q11" s="1246">
        <f>P11/J11*100</f>
        <v>0</v>
      </c>
      <c r="R11" s="1242">
        <v>0</v>
      </c>
      <c r="S11" s="1244">
        <f>R11/L11*100</f>
        <v>0</v>
      </c>
      <c r="T11" s="1247"/>
      <c r="U11" s="1248">
        <f>T11/E11*100</f>
        <v>0</v>
      </c>
      <c r="V11" s="1247"/>
      <c r="W11" s="1249">
        <f>V11/F11*100</f>
        <v>0</v>
      </c>
      <c r="X11" s="1247">
        <f t="shared" ref="X11:X30" si="4">T11+V11</f>
        <v>0</v>
      </c>
      <c r="Y11" s="1248">
        <f>X11/G11*100</f>
        <v>0</v>
      </c>
      <c r="Z11" s="744"/>
      <c r="AA11" s="744"/>
    </row>
    <row r="12" spans="1:27" ht="20.149999999999999" customHeight="1" x14ac:dyDescent="0.35">
      <c r="A12" s="16">
        <v>2</v>
      </c>
      <c r="B12" s="243" t="s">
        <v>99</v>
      </c>
      <c r="C12" s="1571" t="s">
        <v>1603</v>
      </c>
      <c r="D12" s="745" t="str">
        <f>'[8]38'!C12</f>
        <v>Tule</v>
      </c>
      <c r="E12" s="1242">
        <f>'[8]38'!D12</f>
        <v>16</v>
      </c>
      <c r="F12" s="1242">
        <f>'[8]38'!E12</f>
        <v>24</v>
      </c>
      <c r="G12" s="1242">
        <f t="shared" si="0"/>
        <v>40</v>
      </c>
      <c r="H12" s="1243">
        <f t="shared" ref="H12:H31" si="5">E12</f>
        <v>16</v>
      </c>
      <c r="I12" s="1244">
        <f t="shared" ref="I12:I31" si="6">H12/E12*100</f>
        <v>100</v>
      </c>
      <c r="J12" s="1242">
        <f t="shared" ref="J12:J31" si="7">F12</f>
        <v>24</v>
      </c>
      <c r="K12" s="1245">
        <f t="shared" si="1"/>
        <v>100</v>
      </c>
      <c r="L12" s="1242">
        <f t="shared" si="2"/>
        <v>40</v>
      </c>
      <c r="M12" s="1245">
        <f t="shared" si="3"/>
        <v>100</v>
      </c>
      <c r="N12" s="1242"/>
      <c r="O12" s="1244">
        <f t="shared" ref="O12:O30" si="8">N12/H12*100</f>
        <v>0</v>
      </c>
      <c r="P12" s="1242"/>
      <c r="Q12" s="1246">
        <f t="shared" ref="Q12:Q30" si="9">P12/J12*100</f>
        <v>0</v>
      </c>
      <c r="R12" s="1242">
        <v>1</v>
      </c>
      <c r="S12" s="1244">
        <f t="shared" ref="S12:S30" si="10">R12/L12*100</f>
        <v>2.5</v>
      </c>
      <c r="T12" s="1247"/>
      <c r="U12" s="1248">
        <f t="shared" ref="U12:U30" si="11">T12/E12*100</f>
        <v>0</v>
      </c>
      <c r="V12" s="1247"/>
      <c r="W12" s="1249">
        <f t="shared" ref="W12:W29" si="12">V12/F12*100</f>
        <v>0</v>
      </c>
      <c r="X12" s="1247">
        <f t="shared" si="4"/>
        <v>0</v>
      </c>
      <c r="Y12" s="1248">
        <f t="shared" ref="Y12:Y30" si="13">X12/G12*100</f>
        <v>0</v>
      </c>
      <c r="Z12" s="744"/>
      <c r="AA12" s="744"/>
    </row>
    <row r="13" spans="1:27" ht="20.149999999999999" customHeight="1" x14ac:dyDescent="0.35">
      <c r="A13" s="16">
        <v>3</v>
      </c>
      <c r="B13" s="243" t="s">
        <v>100</v>
      </c>
      <c r="C13" s="1571" t="s">
        <v>1609</v>
      </c>
      <c r="D13" s="745" t="str">
        <f>'[8]38'!C13</f>
        <v>Pulutan</v>
      </c>
      <c r="E13" s="1242">
        <f>'[8]38'!D13</f>
        <v>8</v>
      </c>
      <c r="F13" s="1242">
        <f>'[8]38'!E13</f>
        <v>14</v>
      </c>
      <c r="G13" s="1242">
        <f t="shared" si="0"/>
        <v>22</v>
      </c>
      <c r="H13" s="1243">
        <f t="shared" si="5"/>
        <v>8</v>
      </c>
      <c r="I13" s="1244">
        <f t="shared" si="6"/>
        <v>100</v>
      </c>
      <c r="J13" s="1242">
        <f t="shared" si="7"/>
        <v>14</v>
      </c>
      <c r="K13" s="1245">
        <f t="shared" si="1"/>
        <v>100</v>
      </c>
      <c r="L13" s="1242">
        <f t="shared" si="2"/>
        <v>22</v>
      </c>
      <c r="M13" s="1245">
        <f t="shared" si="3"/>
        <v>100</v>
      </c>
      <c r="N13" s="1242"/>
      <c r="O13" s="1244">
        <f t="shared" si="8"/>
        <v>0</v>
      </c>
      <c r="P13" s="1242"/>
      <c r="Q13" s="1246">
        <f t="shared" si="9"/>
        <v>0</v>
      </c>
      <c r="R13" s="1242">
        <v>0</v>
      </c>
      <c r="S13" s="1244">
        <f t="shared" si="10"/>
        <v>0</v>
      </c>
      <c r="T13" s="1247"/>
      <c r="U13" s="1248">
        <f t="shared" si="11"/>
        <v>0</v>
      </c>
      <c r="V13" s="1247"/>
      <c r="W13" s="1249">
        <f t="shared" si="12"/>
        <v>0</v>
      </c>
      <c r="X13" s="1247">
        <f t="shared" si="4"/>
        <v>0</v>
      </c>
      <c r="Y13" s="1248">
        <f t="shared" si="13"/>
        <v>0</v>
      </c>
      <c r="Z13" s="744"/>
      <c r="AA13" s="744"/>
    </row>
    <row r="14" spans="1:27" ht="20.149999999999999" customHeight="1" x14ac:dyDescent="0.35">
      <c r="A14" s="16">
        <v>4</v>
      </c>
      <c r="B14" s="243" t="s">
        <v>101</v>
      </c>
      <c r="C14" s="1571" t="s">
        <v>1607</v>
      </c>
      <c r="D14" s="745" t="str">
        <f>'[8]38'!C14</f>
        <v>Rainis</v>
      </c>
      <c r="E14" s="1242">
        <f>'[8]38'!D14</f>
        <v>29</v>
      </c>
      <c r="F14" s="1242">
        <f>'[8]38'!E14</f>
        <v>40</v>
      </c>
      <c r="G14" s="1242">
        <f t="shared" si="0"/>
        <v>69</v>
      </c>
      <c r="H14" s="1243">
        <f t="shared" si="5"/>
        <v>29</v>
      </c>
      <c r="I14" s="1244">
        <f t="shared" si="6"/>
        <v>100</v>
      </c>
      <c r="J14" s="1242">
        <f t="shared" si="7"/>
        <v>40</v>
      </c>
      <c r="K14" s="1245">
        <f t="shared" si="1"/>
        <v>100</v>
      </c>
      <c r="L14" s="1242">
        <f t="shared" si="2"/>
        <v>69</v>
      </c>
      <c r="M14" s="1245">
        <f t="shared" si="3"/>
        <v>100</v>
      </c>
      <c r="N14" s="1242"/>
      <c r="O14" s="1244">
        <f t="shared" si="8"/>
        <v>0</v>
      </c>
      <c r="P14" s="1242"/>
      <c r="Q14" s="1246">
        <f t="shared" si="9"/>
        <v>0</v>
      </c>
      <c r="R14" s="1242">
        <v>0</v>
      </c>
      <c r="S14" s="1244">
        <f t="shared" si="10"/>
        <v>0</v>
      </c>
      <c r="T14" s="1247"/>
      <c r="U14" s="1248">
        <f t="shared" si="11"/>
        <v>0</v>
      </c>
      <c r="V14" s="1247"/>
      <c r="W14" s="1249">
        <f t="shared" si="12"/>
        <v>0</v>
      </c>
      <c r="X14" s="1247">
        <f t="shared" si="4"/>
        <v>0</v>
      </c>
      <c r="Y14" s="1248">
        <f t="shared" si="13"/>
        <v>0</v>
      </c>
      <c r="Z14" s="744"/>
      <c r="AA14" s="744"/>
    </row>
    <row r="15" spans="1:27" ht="20.149999999999999" customHeight="1" x14ac:dyDescent="0.35">
      <c r="A15" s="16">
        <v>5</v>
      </c>
      <c r="B15" s="243" t="s">
        <v>599</v>
      </c>
      <c r="C15" s="1571" t="s">
        <v>1608</v>
      </c>
      <c r="D15" s="745" t="str">
        <f>'[8]38'!C15</f>
        <v>Dapalan</v>
      </c>
      <c r="E15" s="1242">
        <f>'[8]38'!D15</f>
        <v>32</v>
      </c>
      <c r="F15" s="1242">
        <f>'[8]38'!E15</f>
        <v>46</v>
      </c>
      <c r="G15" s="1242">
        <f t="shared" si="0"/>
        <v>78</v>
      </c>
      <c r="H15" s="1243">
        <f t="shared" si="5"/>
        <v>32</v>
      </c>
      <c r="I15" s="1244">
        <f t="shared" si="6"/>
        <v>100</v>
      </c>
      <c r="J15" s="1242">
        <f t="shared" si="7"/>
        <v>46</v>
      </c>
      <c r="K15" s="1245">
        <f t="shared" si="1"/>
        <v>100</v>
      </c>
      <c r="L15" s="1242">
        <f t="shared" si="2"/>
        <v>78</v>
      </c>
      <c r="M15" s="1245">
        <f t="shared" si="3"/>
        <v>100</v>
      </c>
      <c r="N15" s="1242"/>
      <c r="O15" s="1244">
        <f t="shared" si="8"/>
        <v>0</v>
      </c>
      <c r="P15" s="1242"/>
      <c r="Q15" s="1246">
        <f t="shared" si="9"/>
        <v>0</v>
      </c>
      <c r="R15" s="1242">
        <v>5</v>
      </c>
      <c r="S15" s="1244">
        <f t="shared" si="10"/>
        <v>6.4102564102564097</v>
      </c>
      <c r="T15" s="1247"/>
      <c r="U15" s="1248">
        <f t="shared" si="11"/>
        <v>0</v>
      </c>
      <c r="V15" s="1247"/>
      <c r="W15" s="1249">
        <f t="shared" si="12"/>
        <v>0</v>
      </c>
      <c r="X15" s="1247">
        <f t="shared" si="4"/>
        <v>0</v>
      </c>
      <c r="Y15" s="1248">
        <f t="shared" si="13"/>
        <v>0</v>
      </c>
      <c r="Z15" s="744"/>
      <c r="AA15" s="744"/>
    </row>
    <row r="16" spans="1:27" ht="20.149999999999999" customHeight="1" x14ac:dyDescent="0.35">
      <c r="A16" s="16">
        <v>6</v>
      </c>
      <c r="B16" s="243" t="s">
        <v>103</v>
      </c>
      <c r="C16" s="1571" t="s">
        <v>1612</v>
      </c>
      <c r="D16" s="745" t="str">
        <f>'[8]38'!C16</f>
        <v>Gemeh</v>
      </c>
      <c r="E16" s="1242">
        <f>'[8]38'!D16</f>
        <v>30</v>
      </c>
      <c r="F16" s="1242">
        <f>'[8]38'!E16</f>
        <v>39</v>
      </c>
      <c r="G16" s="1242">
        <f t="shared" si="0"/>
        <v>69</v>
      </c>
      <c r="H16" s="1243">
        <f t="shared" si="5"/>
        <v>30</v>
      </c>
      <c r="I16" s="1244">
        <f t="shared" si="6"/>
        <v>100</v>
      </c>
      <c r="J16" s="1242">
        <f t="shared" si="7"/>
        <v>39</v>
      </c>
      <c r="K16" s="1245">
        <f t="shared" si="1"/>
        <v>100</v>
      </c>
      <c r="L16" s="1242">
        <f t="shared" si="2"/>
        <v>69</v>
      </c>
      <c r="M16" s="1245">
        <f t="shared" si="3"/>
        <v>100</v>
      </c>
      <c r="N16" s="1242"/>
      <c r="O16" s="1244">
        <f t="shared" si="8"/>
        <v>0</v>
      </c>
      <c r="P16" s="1242"/>
      <c r="Q16" s="1246">
        <f t="shared" si="9"/>
        <v>0</v>
      </c>
      <c r="R16" s="1242">
        <v>1</v>
      </c>
      <c r="S16" s="1244">
        <f t="shared" si="10"/>
        <v>1.4492753623188406</v>
      </c>
      <c r="T16" s="1247"/>
      <c r="U16" s="1248">
        <f t="shared" si="11"/>
        <v>0</v>
      </c>
      <c r="V16" s="1247"/>
      <c r="W16" s="1249">
        <f t="shared" si="12"/>
        <v>0</v>
      </c>
      <c r="X16" s="1247">
        <f t="shared" si="4"/>
        <v>0</v>
      </c>
      <c r="Y16" s="1248">
        <f t="shared" si="13"/>
        <v>0</v>
      </c>
      <c r="Z16" s="744"/>
      <c r="AA16" s="744"/>
    </row>
    <row r="17" spans="1:27" ht="20.149999999999999" customHeight="1" x14ac:dyDescent="0.35">
      <c r="A17" s="16">
        <v>7</v>
      </c>
      <c r="B17" s="243" t="s">
        <v>104</v>
      </c>
      <c r="C17" s="1571" t="s">
        <v>1610</v>
      </c>
      <c r="D17" s="745" t="str">
        <f>'[8]38'!C17</f>
        <v>Essang</v>
      </c>
      <c r="E17" s="1242">
        <f>'[8]38'!D17</f>
        <v>18</v>
      </c>
      <c r="F17" s="1242">
        <f>'[8]38'!E17</f>
        <v>23</v>
      </c>
      <c r="G17" s="1242">
        <f t="shared" si="0"/>
        <v>41</v>
      </c>
      <c r="H17" s="1243">
        <f t="shared" si="5"/>
        <v>18</v>
      </c>
      <c r="I17" s="1244">
        <f t="shared" si="6"/>
        <v>100</v>
      </c>
      <c r="J17" s="1242">
        <f t="shared" si="7"/>
        <v>23</v>
      </c>
      <c r="K17" s="1245">
        <f t="shared" si="1"/>
        <v>100</v>
      </c>
      <c r="L17" s="1242">
        <f t="shared" si="2"/>
        <v>41</v>
      </c>
      <c r="M17" s="1245">
        <f t="shared" si="3"/>
        <v>100</v>
      </c>
      <c r="N17" s="1242"/>
      <c r="O17" s="1244">
        <f t="shared" si="8"/>
        <v>0</v>
      </c>
      <c r="P17" s="1242"/>
      <c r="Q17" s="1246">
        <f t="shared" si="9"/>
        <v>0</v>
      </c>
      <c r="R17" s="1242">
        <v>2</v>
      </c>
      <c r="S17" s="1244">
        <f t="shared" si="10"/>
        <v>4.8780487804878048</v>
      </c>
      <c r="T17" s="1247"/>
      <c r="U17" s="1248">
        <f t="shared" si="11"/>
        <v>0</v>
      </c>
      <c r="V17" s="1247"/>
      <c r="W17" s="1249">
        <f t="shared" si="12"/>
        <v>0</v>
      </c>
      <c r="X17" s="1247">
        <f t="shared" si="4"/>
        <v>0</v>
      </c>
      <c r="Y17" s="1248">
        <f t="shared" si="13"/>
        <v>0</v>
      </c>
      <c r="Z17" s="744"/>
      <c r="AA17" s="744"/>
    </row>
    <row r="18" spans="1:27" ht="20.149999999999999" customHeight="1" x14ac:dyDescent="0.35">
      <c r="A18" s="16">
        <v>8</v>
      </c>
      <c r="B18" s="243" t="s">
        <v>105</v>
      </c>
      <c r="C18" s="1571" t="s">
        <v>1611</v>
      </c>
      <c r="D18" s="745" t="str">
        <f>'[8]38'!C18</f>
        <v>Sambuara</v>
      </c>
      <c r="E18" s="1242">
        <f>'[8]38'!D18</f>
        <v>19</v>
      </c>
      <c r="F18" s="1242">
        <f>'[8]38'!E18</f>
        <v>29</v>
      </c>
      <c r="G18" s="1242">
        <f t="shared" si="0"/>
        <v>48</v>
      </c>
      <c r="H18" s="1243">
        <f t="shared" si="5"/>
        <v>19</v>
      </c>
      <c r="I18" s="1244">
        <f t="shared" si="6"/>
        <v>100</v>
      </c>
      <c r="J18" s="1242">
        <f t="shared" si="7"/>
        <v>29</v>
      </c>
      <c r="K18" s="1245">
        <f t="shared" si="1"/>
        <v>100</v>
      </c>
      <c r="L18" s="1242">
        <f t="shared" si="2"/>
        <v>48</v>
      </c>
      <c r="M18" s="1245">
        <f t="shared" si="3"/>
        <v>100</v>
      </c>
      <c r="N18" s="1242"/>
      <c r="O18" s="1244">
        <f t="shared" si="8"/>
        <v>0</v>
      </c>
      <c r="P18" s="1242"/>
      <c r="Q18" s="1246">
        <f t="shared" si="9"/>
        <v>0</v>
      </c>
      <c r="R18" s="1242">
        <v>0</v>
      </c>
      <c r="S18" s="1244">
        <f t="shared" si="10"/>
        <v>0</v>
      </c>
      <c r="T18" s="1247"/>
      <c r="U18" s="1248">
        <f t="shared" si="11"/>
        <v>0</v>
      </c>
      <c r="V18" s="1247"/>
      <c r="W18" s="1249">
        <f t="shared" si="12"/>
        <v>0</v>
      </c>
      <c r="X18" s="1247">
        <f t="shared" si="4"/>
        <v>0</v>
      </c>
      <c r="Y18" s="1248">
        <f t="shared" si="13"/>
        <v>0</v>
      </c>
      <c r="Z18" s="744"/>
      <c r="AA18" s="744"/>
    </row>
    <row r="19" spans="1:27" ht="20.149999999999999" customHeight="1" x14ac:dyDescent="0.35">
      <c r="A19" s="16">
        <v>9</v>
      </c>
      <c r="B19" s="243" t="s">
        <v>106</v>
      </c>
      <c r="C19" s="1571" t="s">
        <v>1605</v>
      </c>
      <c r="D19" s="745" t="str">
        <f>'[8]38'!C19</f>
        <v>Lobbo</v>
      </c>
      <c r="E19" s="1242">
        <f>'[8]38'!D19</f>
        <v>21</v>
      </c>
      <c r="F19" s="1242">
        <f>'[8]38'!E19</f>
        <v>28</v>
      </c>
      <c r="G19" s="1242">
        <f t="shared" si="0"/>
        <v>49</v>
      </c>
      <c r="H19" s="1243">
        <f t="shared" si="5"/>
        <v>21</v>
      </c>
      <c r="I19" s="1244">
        <f t="shared" si="6"/>
        <v>100</v>
      </c>
      <c r="J19" s="1242">
        <f t="shared" si="7"/>
        <v>28</v>
      </c>
      <c r="K19" s="1245">
        <f t="shared" si="1"/>
        <v>100</v>
      </c>
      <c r="L19" s="1242">
        <f t="shared" si="2"/>
        <v>49</v>
      </c>
      <c r="M19" s="1245">
        <f t="shared" si="3"/>
        <v>100</v>
      </c>
      <c r="N19" s="1242"/>
      <c r="O19" s="1244">
        <f t="shared" si="8"/>
        <v>0</v>
      </c>
      <c r="P19" s="1242"/>
      <c r="Q19" s="1246">
        <f t="shared" si="9"/>
        <v>0</v>
      </c>
      <c r="R19" s="1242">
        <v>2</v>
      </c>
      <c r="S19" s="1244">
        <f t="shared" si="10"/>
        <v>4.0816326530612246</v>
      </c>
      <c r="T19" s="1247"/>
      <c r="U19" s="1248">
        <f t="shared" si="11"/>
        <v>0</v>
      </c>
      <c r="V19" s="1247"/>
      <c r="W19" s="1249">
        <f t="shared" si="12"/>
        <v>0</v>
      </c>
      <c r="X19" s="1247">
        <f t="shared" si="4"/>
        <v>0</v>
      </c>
      <c r="Y19" s="1248">
        <f t="shared" si="13"/>
        <v>0</v>
      </c>
      <c r="Z19" s="744"/>
      <c r="AA19" s="744"/>
    </row>
    <row r="20" spans="1:27" ht="20.149999999999999" customHeight="1" x14ac:dyDescent="0.35">
      <c r="A20" s="16">
        <v>10</v>
      </c>
      <c r="B20" s="243" t="s">
        <v>587</v>
      </c>
      <c r="C20" s="1571" t="s">
        <v>1604</v>
      </c>
      <c r="D20" s="745" t="str">
        <f>'[8]38'!C20</f>
        <v>Beo</v>
      </c>
      <c r="E20" s="1242">
        <f>'[8]38'!D20</f>
        <v>27</v>
      </c>
      <c r="F20" s="1242">
        <f>'[8]38'!E20</f>
        <v>41</v>
      </c>
      <c r="G20" s="1242">
        <f t="shared" si="0"/>
        <v>68</v>
      </c>
      <c r="H20" s="1243">
        <f t="shared" si="5"/>
        <v>27</v>
      </c>
      <c r="I20" s="1244">
        <f t="shared" si="6"/>
        <v>100</v>
      </c>
      <c r="J20" s="1242">
        <f t="shared" si="7"/>
        <v>41</v>
      </c>
      <c r="K20" s="1245">
        <f t="shared" si="1"/>
        <v>100</v>
      </c>
      <c r="L20" s="1242">
        <f t="shared" si="2"/>
        <v>68</v>
      </c>
      <c r="M20" s="1245">
        <f t="shared" si="3"/>
        <v>100</v>
      </c>
      <c r="N20" s="1242"/>
      <c r="O20" s="1244">
        <f t="shared" si="8"/>
        <v>0</v>
      </c>
      <c r="P20" s="1242"/>
      <c r="Q20" s="1246">
        <f t="shared" si="9"/>
        <v>0</v>
      </c>
      <c r="R20" s="1242">
        <v>1</v>
      </c>
      <c r="S20" s="1244">
        <f t="shared" si="10"/>
        <v>1.4705882352941175</v>
      </c>
      <c r="T20" s="1247"/>
      <c r="U20" s="1248">
        <f t="shared" si="11"/>
        <v>0</v>
      </c>
      <c r="V20" s="1247"/>
      <c r="W20" s="1249">
        <f t="shared" si="12"/>
        <v>0</v>
      </c>
      <c r="X20" s="1247">
        <f t="shared" si="4"/>
        <v>0</v>
      </c>
      <c r="Y20" s="1248">
        <f t="shared" si="13"/>
        <v>0</v>
      </c>
      <c r="Z20" s="744"/>
      <c r="AA20" s="744"/>
    </row>
    <row r="21" spans="1:27" ht="20.149999999999999" customHeight="1" x14ac:dyDescent="0.35">
      <c r="A21" s="16">
        <v>11</v>
      </c>
      <c r="B21" s="243" t="s">
        <v>108</v>
      </c>
      <c r="C21" s="1571" t="s">
        <v>1606</v>
      </c>
      <c r="D21" s="745" t="str">
        <f>'[8]38'!C21</f>
        <v>Tarohan</v>
      </c>
      <c r="E21" s="1242">
        <f>'[8]38'!D21</f>
        <v>16</v>
      </c>
      <c r="F21" s="1242">
        <f>'[8]38'!E21</f>
        <v>29</v>
      </c>
      <c r="G21" s="1242">
        <f t="shared" si="0"/>
        <v>45</v>
      </c>
      <c r="H21" s="1243">
        <f t="shared" si="5"/>
        <v>16</v>
      </c>
      <c r="I21" s="1244">
        <f t="shared" si="6"/>
        <v>100</v>
      </c>
      <c r="J21" s="1242">
        <f t="shared" si="7"/>
        <v>29</v>
      </c>
      <c r="K21" s="1245">
        <f t="shared" si="1"/>
        <v>100</v>
      </c>
      <c r="L21" s="1242">
        <f t="shared" si="2"/>
        <v>45</v>
      </c>
      <c r="M21" s="1245">
        <f t="shared" si="3"/>
        <v>100</v>
      </c>
      <c r="N21" s="1242"/>
      <c r="O21" s="1244">
        <f t="shared" si="8"/>
        <v>0</v>
      </c>
      <c r="P21" s="1242"/>
      <c r="Q21" s="1246">
        <f t="shared" si="9"/>
        <v>0</v>
      </c>
      <c r="R21" s="1242">
        <v>0</v>
      </c>
      <c r="S21" s="1244">
        <f t="shared" si="10"/>
        <v>0</v>
      </c>
      <c r="T21" s="1247"/>
      <c r="U21" s="1248">
        <f t="shared" si="11"/>
        <v>0</v>
      </c>
      <c r="V21" s="1247"/>
      <c r="W21" s="1249">
        <f t="shared" si="12"/>
        <v>0</v>
      </c>
      <c r="X21" s="1247">
        <f t="shared" si="4"/>
        <v>0</v>
      </c>
      <c r="Y21" s="1248">
        <f t="shared" si="13"/>
        <v>0</v>
      </c>
      <c r="Z21" s="744"/>
      <c r="AA21" s="744"/>
    </row>
    <row r="22" spans="1:27" ht="20.149999999999999" customHeight="1" x14ac:dyDescent="0.35">
      <c r="A22" s="16">
        <v>12</v>
      </c>
      <c r="B22" s="243" t="s">
        <v>109</v>
      </c>
      <c r="C22" s="1571" t="s">
        <v>1597</v>
      </c>
      <c r="D22" s="745" t="str">
        <f>'[8]38'!C22</f>
        <v>Damau</v>
      </c>
      <c r="E22" s="1242">
        <f>'[8]38'!D22</f>
        <v>13</v>
      </c>
      <c r="F22" s="1242">
        <f>'[8]38'!E22</f>
        <v>18</v>
      </c>
      <c r="G22" s="1242">
        <f t="shared" si="0"/>
        <v>31</v>
      </c>
      <c r="H22" s="1243">
        <f t="shared" si="5"/>
        <v>13</v>
      </c>
      <c r="I22" s="1244">
        <f t="shared" si="6"/>
        <v>100</v>
      </c>
      <c r="J22" s="1242">
        <f t="shared" si="7"/>
        <v>18</v>
      </c>
      <c r="K22" s="1245">
        <f t="shared" si="1"/>
        <v>100</v>
      </c>
      <c r="L22" s="1242">
        <f t="shared" si="2"/>
        <v>31</v>
      </c>
      <c r="M22" s="1245">
        <f t="shared" si="3"/>
        <v>100</v>
      </c>
      <c r="N22" s="1242"/>
      <c r="O22" s="1244">
        <f t="shared" si="8"/>
        <v>0</v>
      </c>
      <c r="P22" s="1242"/>
      <c r="Q22" s="1246">
        <f t="shared" si="9"/>
        <v>0</v>
      </c>
      <c r="R22" s="1242">
        <v>1</v>
      </c>
      <c r="S22" s="1244">
        <f t="shared" si="10"/>
        <v>3.225806451612903</v>
      </c>
      <c r="T22" s="1247"/>
      <c r="U22" s="1248">
        <f t="shared" si="11"/>
        <v>0</v>
      </c>
      <c r="V22" s="1247"/>
      <c r="W22" s="1249">
        <f t="shared" si="12"/>
        <v>0</v>
      </c>
      <c r="X22" s="1247">
        <f t="shared" si="4"/>
        <v>0</v>
      </c>
      <c r="Y22" s="1248">
        <f t="shared" si="13"/>
        <v>0</v>
      </c>
      <c r="Z22" s="744"/>
      <c r="AA22" s="744"/>
    </row>
    <row r="23" spans="1:27" ht="20.149999999999999" customHeight="1" x14ac:dyDescent="0.35">
      <c r="A23" s="16">
        <v>13</v>
      </c>
      <c r="B23" s="243" t="s">
        <v>110</v>
      </c>
      <c r="C23" s="1571" t="s">
        <v>1596</v>
      </c>
      <c r="D23" s="745" t="str">
        <f>'[8]38'!C23</f>
        <v>Mangaran</v>
      </c>
      <c r="E23" s="1242">
        <f>'[8]38'!D23</f>
        <v>28</v>
      </c>
      <c r="F23" s="1242">
        <f>'[8]38'!E23</f>
        <v>41</v>
      </c>
      <c r="G23" s="1242">
        <f t="shared" si="0"/>
        <v>69</v>
      </c>
      <c r="H23" s="1243">
        <f t="shared" si="5"/>
        <v>28</v>
      </c>
      <c r="I23" s="1244">
        <f t="shared" si="6"/>
        <v>100</v>
      </c>
      <c r="J23" s="1242">
        <f t="shared" si="7"/>
        <v>41</v>
      </c>
      <c r="K23" s="1245">
        <f t="shared" si="1"/>
        <v>100</v>
      </c>
      <c r="L23" s="1242">
        <f t="shared" si="2"/>
        <v>69</v>
      </c>
      <c r="M23" s="1245">
        <f t="shared" si="3"/>
        <v>100</v>
      </c>
      <c r="N23" s="1242"/>
      <c r="O23" s="1244">
        <f t="shared" si="8"/>
        <v>0</v>
      </c>
      <c r="P23" s="1242"/>
      <c r="Q23" s="1246">
        <f t="shared" si="9"/>
        <v>0</v>
      </c>
      <c r="R23" s="1242">
        <v>4</v>
      </c>
      <c r="S23" s="1244">
        <f t="shared" si="10"/>
        <v>5.7971014492753623</v>
      </c>
      <c r="T23" s="1247"/>
      <c r="U23" s="1248">
        <f t="shared" si="11"/>
        <v>0</v>
      </c>
      <c r="V23" s="1247"/>
      <c r="W23" s="1249">
        <f t="shared" si="12"/>
        <v>0</v>
      </c>
      <c r="X23" s="1247">
        <f t="shared" si="4"/>
        <v>0</v>
      </c>
      <c r="Y23" s="1248">
        <f t="shared" si="13"/>
        <v>0</v>
      </c>
      <c r="Z23" s="744"/>
      <c r="AA23" s="744"/>
    </row>
    <row r="24" spans="1:27" ht="20.149999999999999" customHeight="1" x14ac:dyDescent="0.35">
      <c r="A24" s="16">
        <v>14</v>
      </c>
      <c r="B24" s="243" t="s">
        <v>111</v>
      </c>
      <c r="C24" s="1571" t="s">
        <v>1598</v>
      </c>
      <c r="D24" s="745" t="str">
        <f>'[8]38'!C24</f>
        <v>Lirung</v>
      </c>
      <c r="E24" s="1242">
        <f>'[8]38'!D24</f>
        <v>32</v>
      </c>
      <c r="F24" s="1242">
        <f>'[8]38'!E24</f>
        <v>36</v>
      </c>
      <c r="G24" s="1242">
        <f t="shared" si="0"/>
        <v>68</v>
      </c>
      <c r="H24" s="1243">
        <f t="shared" si="5"/>
        <v>32</v>
      </c>
      <c r="I24" s="1244">
        <f t="shared" si="6"/>
        <v>100</v>
      </c>
      <c r="J24" s="1242">
        <f t="shared" si="7"/>
        <v>36</v>
      </c>
      <c r="K24" s="1245">
        <f t="shared" si="1"/>
        <v>100</v>
      </c>
      <c r="L24" s="1242">
        <f t="shared" si="2"/>
        <v>68</v>
      </c>
      <c r="M24" s="1245">
        <f t="shared" si="3"/>
        <v>100</v>
      </c>
      <c r="N24" s="1242"/>
      <c r="O24" s="1244">
        <f t="shared" si="8"/>
        <v>0</v>
      </c>
      <c r="P24" s="1242"/>
      <c r="Q24" s="1246">
        <f t="shared" si="9"/>
        <v>0</v>
      </c>
      <c r="R24" s="1242">
        <v>0</v>
      </c>
      <c r="S24" s="1244">
        <f t="shared" si="10"/>
        <v>0</v>
      </c>
      <c r="T24" s="1247"/>
      <c r="U24" s="1248">
        <f t="shared" si="11"/>
        <v>0</v>
      </c>
      <c r="V24" s="1247"/>
      <c r="W24" s="1249">
        <f t="shared" si="12"/>
        <v>0</v>
      </c>
      <c r="X24" s="1247">
        <f t="shared" si="4"/>
        <v>0</v>
      </c>
      <c r="Y24" s="1248">
        <f t="shared" si="13"/>
        <v>0</v>
      </c>
      <c r="Z24" s="744"/>
      <c r="AA24" s="744"/>
    </row>
    <row r="25" spans="1:27" ht="20.149999999999999" customHeight="1" x14ac:dyDescent="0.35">
      <c r="A25" s="16">
        <v>15</v>
      </c>
      <c r="B25" s="243" t="s">
        <v>1585</v>
      </c>
      <c r="C25" s="1571" t="s">
        <v>1600</v>
      </c>
      <c r="D25" s="745" t="str">
        <f>'[8]38'!C25</f>
        <v>Kalongan</v>
      </c>
      <c r="E25" s="1242">
        <f>'[8]38'!D25</f>
        <v>14</v>
      </c>
      <c r="F25" s="1242">
        <f>'[8]38'!E25</f>
        <v>21</v>
      </c>
      <c r="G25" s="1242">
        <f t="shared" si="0"/>
        <v>35</v>
      </c>
      <c r="H25" s="1243">
        <f t="shared" si="5"/>
        <v>14</v>
      </c>
      <c r="I25" s="1244">
        <f t="shared" si="6"/>
        <v>100</v>
      </c>
      <c r="J25" s="1242">
        <f t="shared" si="7"/>
        <v>21</v>
      </c>
      <c r="K25" s="1245">
        <f t="shared" si="1"/>
        <v>100</v>
      </c>
      <c r="L25" s="1242">
        <f t="shared" si="2"/>
        <v>35</v>
      </c>
      <c r="M25" s="1245">
        <f t="shared" si="3"/>
        <v>100</v>
      </c>
      <c r="N25" s="1242"/>
      <c r="O25" s="1244">
        <f t="shared" si="8"/>
        <v>0</v>
      </c>
      <c r="P25" s="1242"/>
      <c r="Q25" s="1246">
        <f t="shared" si="9"/>
        <v>0</v>
      </c>
      <c r="R25" s="1242">
        <v>0</v>
      </c>
      <c r="S25" s="1244">
        <f t="shared" si="10"/>
        <v>0</v>
      </c>
      <c r="T25" s="1247"/>
      <c r="U25" s="1248">
        <f t="shared" si="11"/>
        <v>0</v>
      </c>
      <c r="V25" s="1247"/>
      <c r="W25" s="1249">
        <f t="shared" si="12"/>
        <v>0</v>
      </c>
      <c r="X25" s="1247">
        <f t="shared" si="4"/>
        <v>0</v>
      </c>
      <c r="Y25" s="1248">
        <f t="shared" si="13"/>
        <v>0</v>
      </c>
      <c r="Z25" s="744"/>
      <c r="AA25" s="744"/>
    </row>
    <row r="26" spans="1:27" ht="20.149999999999999" customHeight="1" x14ac:dyDescent="0.35">
      <c r="A26" s="16">
        <v>16</v>
      </c>
      <c r="B26" s="243" t="s">
        <v>113</v>
      </c>
      <c r="C26" s="1571" t="s">
        <v>1601</v>
      </c>
      <c r="D26" s="745" t="str">
        <f>'[8]38'!C26</f>
        <v>Moronge</v>
      </c>
      <c r="E26" s="1242">
        <f>'[8]38'!D26</f>
        <v>16</v>
      </c>
      <c r="F26" s="1242">
        <f>'[8]38'!E26</f>
        <v>22</v>
      </c>
      <c r="G26" s="1242">
        <f t="shared" si="0"/>
        <v>38</v>
      </c>
      <c r="H26" s="1243">
        <f t="shared" si="5"/>
        <v>16</v>
      </c>
      <c r="I26" s="1244">
        <f t="shared" si="6"/>
        <v>100</v>
      </c>
      <c r="J26" s="1242">
        <f t="shared" si="7"/>
        <v>22</v>
      </c>
      <c r="K26" s="1245">
        <f t="shared" si="1"/>
        <v>100</v>
      </c>
      <c r="L26" s="1242">
        <f t="shared" si="2"/>
        <v>38</v>
      </c>
      <c r="M26" s="1245">
        <f t="shared" si="3"/>
        <v>100</v>
      </c>
      <c r="N26" s="1242"/>
      <c r="O26" s="1244">
        <f t="shared" si="8"/>
        <v>0</v>
      </c>
      <c r="P26" s="1242"/>
      <c r="Q26" s="1246">
        <f t="shared" si="9"/>
        <v>0</v>
      </c>
      <c r="R26" s="1242">
        <v>0</v>
      </c>
      <c r="S26" s="1244">
        <f t="shared" si="10"/>
        <v>0</v>
      </c>
      <c r="T26" s="1247"/>
      <c r="U26" s="1248">
        <f t="shared" si="11"/>
        <v>0</v>
      </c>
      <c r="V26" s="1247"/>
      <c r="W26" s="1249">
        <f t="shared" si="12"/>
        <v>0</v>
      </c>
      <c r="X26" s="1247">
        <f t="shared" si="4"/>
        <v>0</v>
      </c>
      <c r="Y26" s="1248">
        <f t="shared" si="13"/>
        <v>0</v>
      </c>
      <c r="Z26" s="744"/>
      <c r="AA26" s="744"/>
    </row>
    <row r="27" spans="1:27" ht="20.149999999999999" customHeight="1" x14ac:dyDescent="0.35">
      <c r="A27" s="16">
        <v>17</v>
      </c>
      <c r="B27" s="243" t="s">
        <v>114</v>
      </c>
      <c r="C27" s="1571" t="s">
        <v>1599</v>
      </c>
      <c r="D27" s="745" t="str">
        <f>'[8]38'!C27</f>
        <v>Salibabu</v>
      </c>
      <c r="E27" s="1242">
        <f>'[8]38'!D27</f>
        <v>23</v>
      </c>
      <c r="F27" s="1242">
        <f>'[8]38'!E27</f>
        <v>34</v>
      </c>
      <c r="G27" s="1242">
        <f t="shared" si="0"/>
        <v>57</v>
      </c>
      <c r="H27" s="1243">
        <f t="shared" si="5"/>
        <v>23</v>
      </c>
      <c r="I27" s="1244">
        <f t="shared" si="6"/>
        <v>100</v>
      </c>
      <c r="J27" s="1242">
        <f t="shared" si="7"/>
        <v>34</v>
      </c>
      <c r="K27" s="1245">
        <f t="shared" si="1"/>
        <v>100</v>
      </c>
      <c r="L27" s="1242">
        <f t="shared" si="2"/>
        <v>57</v>
      </c>
      <c r="M27" s="1245">
        <f t="shared" si="3"/>
        <v>100</v>
      </c>
      <c r="N27" s="1242"/>
      <c r="O27" s="1244">
        <f t="shared" si="8"/>
        <v>0</v>
      </c>
      <c r="P27" s="1242"/>
      <c r="Q27" s="1246">
        <f t="shared" si="9"/>
        <v>0</v>
      </c>
      <c r="R27" s="1242">
        <v>3</v>
      </c>
      <c r="S27" s="1244">
        <f t="shared" si="10"/>
        <v>5.2631578947368416</v>
      </c>
      <c r="T27" s="1247"/>
      <c r="U27" s="1248">
        <f t="shared" si="11"/>
        <v>0</v>
      </c>
      <c r="V27" s="1247"/>
      <c r="W27" s="1249">
        <f t="shared" si="12"/>
        <v>0</v>
      </c>
      <c r="X27" s="1247">
        <f t="shared" si="4"/>
        <v>0</v>
      </c>
      <c r="Y27" s="1248">
        <f t="shared" si="13"/>
        <v>0</v>
      </c>
      <c r="Z27" s="744"/>
      <c r="AA27" s="744"/>
    </row>
    <row r="28" spans="1:27" ht="20.149999999999999" customHeight="1" x14ac:dyDescent="0.35">
      <c r="A28" s="16">
        <v>18</v>
      </c>
      <c r="B28" s="243" t="s">
        <v>115</v>
      </c>
      <c r="C28" s="1571" t="s">
        <v>1613</v>
      </c>
      <c r="D28" s="745" t="str">
        <f>'[8]38'!C28</f>
        <v>Karatung</v>
      </c>
      <c r="E28" s="1242">
        <f>'[8]38'!D28</f>
        <v>2</v>
      </c>
      <c r="F28" s="1242">
        <f>'[8]38'!E28</f>
        <v>4</v>
      </c>
      <c r="G28" s="1242">
        <f t="shared" si="0"/>
        <v>6</v>
      </c>
      <c r="H28" s="1243">
        <f t="shared" si="5"/>
        <v>2</v>
      </c>
      <c r="I28" s="1244">
        <f t="shared" si="6"/>
        <v>100</v>
      </c>
      <c r="J28" s="1242">
        <f t="shared" si="7"/>
        <v>4</v>
      </c>
      <c r="K28" s="1245">
        <f t="shared" si="1"/>
        <v>100</v>
      </c>
      <c r="L28" s="1242">
        <f t="shared" si="2"/>
        <v>6</v>
      </c>
      <c r="M28" s="1245">
        <f t="shared" si="3"/>
        <v>100</v>
      </c>
      <c r="N28" s="1242"/>
      <c r="O28" s="1244">
        <f t="shared" si="8"/>
        <v>0</v>
      </c>
      <c r="P28" s="1242"/>
      <c r="Q28" s="1246">
        <f t="shared" si="9"/>
        <v>0</v>
      </c>
      <c r="R28" s="1242">
        <v>0</v>
      </c>
      <c r="S28" s="1244">
        <f t="shared" si="10"/>
        <v>0</v>
      </c>
      <c r="T28" s="1247"/>
      <c r="U28" s="1248">
        <f t="shared" si="11"/>
        <v>0</v>
      </c>
      <c r="V28" s="1247"/>
      <c r="W28" s="1249">
        <f t="shared" si="12"/>
        <v>0</v>
      </c>
      <c r="X28" s="1247">
        <f t="shared" si="4"/>
        <v>0</v>
      </c>
      <c r="Y28" s="1248">
        <f t="shared" si="13"/>
        <v>0</v>
      </c>
      <c r="Z28" s="744"/>
      <c r="AA28" s="744"/>
    </row>
    <row r="29" spans="1:27" ht="20.149999999999999" customHeight="1" x14ac:dyDescent="0.35">
      <c r="A29" s="16">
        <v>19</v>
      </c>
      <c r="B29" s="243" t="s">
        <v>115</v>
      </c>
      <c r="C29" s="1571" t="s">
        <v>1613</v>
      </c>
      <c r="D29" s="745" t="str">
        <f>'[8]38'!C29</f>
        <v>Marampit</v>
      </c>
      <c r="E29" s="1242">
        <f>'[8]38'!D29</f>
        <v>5</v>
      </c>
      <c r="F29" s="1242">
        <f>'[8]38'!E29</f>
        <v>8</v>
      </c>
      <c r="G29" s="1242">
        <f t="shared" si="0"/>
        <v>13</v>
      </c>
      <c r="H29" s="1243">
        <f t="shared" si="5"/>
        <v>5</v>
      </c>
      <c r="I29" s="1244">
        <f t="shared" si="6"/>
        <v>100</v>
      </c>
      <c r="J29" s="1242">
        <f t="shared" si="7"/>
        <v>8</v>
      </c>
      <c r="K29" s="1245">
        <f t="shared" si="1"/>
        <v>100</v>
      </c>
      <c r="L29" s="1242">
        <f t="shared" si="2"/>
        <v>13</v>
      </c>
      <c r="M29" s="1245">
        <f t="shared" si="3"/>
        <v>100</v>
      </c>
      <c r="N29" s="1242"/>
      <c r="O29" s="1244">
        <f t="shared" si="8"/>
        <v>0</v>
      </c>
      <c r="P29" s="1242"/>
      <c r="Q29" s="1246">
        <f t="shared" si="9"/>
        <v>0</v>
      </c>
      <c r="R29" s="1242">
        <v>0</v>
      </c>
      <c r="S29" s="1244">
        <f t="shared" si="10"/>
        <v>0</v>
      </c>
      <c r="T29" s="1247"/>
      <c r="U29" s="1248">
        <f t="shared" si="11"/>
        <v>0</v>
      </c>
      <c r="V29" s="1247"/>
      <c r="W29" s="1249">
        <f t="shared" si="12"/>
        <v>0</v>
      </c>
      <c r="X29" s="1247">
        <f t="shared" si="4"/>
        <v>0</v>
      </c>
      <c r="Y29" s="1248">
        <f t="shared" si="13"/>
        <v>0</v>
      </c>
      <c r="Z29" s="744"/>
      <c r="AA29" s="744"/>
    </row>
    <row r="30" spans="1:27" ht="20.149999999999999" customHeight="1" x14ac:dyDescent="0.35">
      <c r="A30" s="16">
        <v>20</v>
      </c>
      <c r="B30" s="243" t="s">
        <v>115</v>
      </c>
      <c r="C30" s="1571" t="s">
        <v>1613</v>
      </c>
      <c r="D30" s="745" t="str">
        <f>'[8]38'!C30</f>
        <v>Kakorotan</v>
      </c>
      <c r="E30" s="1242">
        <f>'[8]38'!D30</f>
        <v>1</v>
      </c>
      <c r="F30" s="1242">
        <f>'[8]38'!E30</f>
        <v>3</v>
      </c>
      <c r="G30" s="1242">
        <f t="shared" si="0"/>
        <v>4</v>
      </c>
      <c r="H30" s="1243">
        <f t="shared" si="5"/>
        <v>1</v>
      </c>
      <c r="I30" s="1244">
        <f t="shared" si="6"/>
        <v>100</v>
      </c>
      <c r="J30" s="1242">
        <f t="shared" si="7"/>
        <v>3</v>
      </c>
      <c r="K30" s="1245">
        <f t="shared" si="1"/>
        <v>100</v>
      </c>
      <c r="L30" s="1242">
        <f t="shared" si="2"/>
        <v>4</v>
      </c>
      <c r="M30" s="1245">
        <f t="shared" si="3"/>
        <v>100</v>
      </c>
      <c r="N30" s="1242"/>
      <c r="O30" s="1244">
        <f t="shared" si="8"/>
        <v>0</v>
      </c>
      <c r="P30" s="1242"/>
      <c r="Q30" s="1246">
        <f t="shared" si="9"/>
        <v>0</v>
      </c>
      <c r="R30" s="1242">
        <v>1</v>
      </c>
      <c r="S30" s="1244">
        <f t="shared" si="10"/>
        <v>25</v>
      </c>
      <c r="T30" s="1247"/>
      <c r="U30" s="1248">
        <f t="shared" si="11"/>
        <v>0</v>
      </c>
      <c r="V30" s="1247"/>
      <c r="W30" s="1249">
        <f>V30/F30*100</f>
        <v>0</v>
      </c>
      <c r="X30" s="1247">
        <f t="shared" si="4"/>
        <v>0</v>
      </c>
      <c r="Y30" s="1248">
        <f t="shared" si="13"/>
        <v>0</v>
      </c>
      <c r="Z30" s="744"/>
      <c r="AA30" s="744"/>
    </row>
    <row r="31" spans="1:27" ht="20.149999999999999" customHeight="1" x14ac:dyDescent="0.35">
      <c r="A31" s="746">
        <v>21</v>
      </c>
      <c r="B31" s="243" t="s">
        <v>116</v>
      </c>
      <c r="C31" s="1571" t="s">
        <v>1614</v>
      </c>
      <c r="D31" s="745" t="str">
        <f>'[8]38'!C31</f>
        <v>Miangas</v>
      </c>
      <c r="E31" s="1242">
        <f>'[8]38'!D31</f>
        <v>1</v>
      </c>
      <c r="F31" s="1242">
        <f>'[8]38'!E31</f>
        <v>1</v>
      </c>
      <c r="G31" s="1242">
        <f t="shared" si="0"/>
        <v>2</v>
      </c>
      <c r="H31" s="1243">
        <f t="shared" si="5"/>
        <v>1</v>
      </c>
      <c r="I31" s="1244">
        <f t="shared" si="6"/>
        <v>100</v>
      </c>
      <c r="J31" s="1242">
        <f t="shared" si="7"/>
        <v>1</v>
      </c>
      <c r="K31" s="1245">
        <f t="shared" si="1"/>
        <v>100</v>
      </c>
      <c r="L31" s="1242"/>
      <c r="M31" s="1245"/>
      <c r="N31" s="1242"/>
      <c r="O31" s="1244"/>
      <c r="P31" s="1242"/>
      <c r="Q31" s="1246"/>
      <c r="R31" s="1242"/>
      <c r="S31" s="1244"/>
      <c r="T31" s="1247"/>
      <c r="U31" s="1248"/>
      <c r="V31" s="1247"/>
      <c r="W31" s="1249"/>
      <c r="X31" s="1247"/>
      <c r="Y31" s="1248"/>
      <c r="Z31" s="744"/>
      <c r="AA31" s="744"/>
    </row>
    <row r="32" spans="1:27" ht="20.149999999999999" customHeight="1" x14ac:dyDescent="0.35">
      <c r="A32" s="746"/>
      <c r="B32" s="747"/>
      <c r="C32" s="747"/>
      <c r="D32" s="745">
        <f>'[8]38'!C32</f>
        <v>0</v>
      </c>
      <c r="E32" s="1242">
        <f>'[8]38'!D32</f>
        <v>0</v>
      </c>
      <c r="F32" s="1242">
        <f>'[8]38'!E32</f>
        <v>0</v>
      </c>
      <c r="G32" s="1242">
        <f t="shared" si="0"/>
        <v>0</v>
      </c>
      <c r="H32" s="1242"/>
      <c r="I32" s="1244"/>
      <c r="J32" s="1242"/>
      <c r="K32" s="1245" t="e">
        <f t="shared" si="1"/>
        <v>#DIV/0!</v>
      </c>
      <c r="L32" s="1242"/>
      <c r="M32" s="1245"/>
      <c r="N32" s="1242"/>
      <c r="O32" s="1244"/>
      <c r="P32" s="1242"/>
      <c r="Q32" s="1246"/>
      <c r="R32" s="1242"/>
      <c r="S32" s="1244"/>
      <c r="T32" s="1247"/>
      <c r="U32" s="1248"/>
      <c r="V32" s="1247"/>
      <c r="W32" s="1249"/>
      <c r="X32" s="1247"/>
      <c r="Y32" s="1248"/>
      <c r="Z32" s="3"/>
      <c r="AA32" s="748"/>
    </row>
    <row r="33" spans="1:25" ht="20.149999999999999" customHeight="1" x14ac:dyDescent="0.35">
      <c r="A33" s="746"/>
      <c r="B33" s="749"/>
      <c r="C33" s="749"/>
      <c r="D33" s="749"/>
      <c r="E33" s="1242"/>
      <c r="F33" s="1242"/>
      <c r="G33" s="1242"/>
      <c r="H33" s="1242"/>
      <c r="I33" s="1244"/>
      <c r="J33" s="1242"/>
      <c r="K33" s="1245"/>
      <c r="L33" s="1242"/>
      <c r="M33" s="1245"/>
      <c r="N33" s="1242"/>
      <c r="O33" s="1244"/>
      <c r="P33" s="1242"/>
      <c r="Q33" s="1246"/>
      <c r="R33" s="1242"/>
      <c r="S33" s="1244"/>
      <c r="T33" s="1247"/>
      <c r="U33" s="1248"/>
      <c r="V33" s="1247"/>
      <c r="W33" s="1249"/>
      <c r="X33" s="1247"/>
      <c r="Y33" s="1248"/>
    </row>
    <row r="34" spans="1:25" ht="20.149999999999999" customHeight="1" thickBot="1" x14ac:dyDescent="0.4">
      <c r="A34" s="750" t="s">
        <v>713</v>
      </c>
      <c r="B34" s="751"/>
      <c r="C34" s="751"/>
      <c r="D34" s="752"/>
      <c r="E34" s="753">
        <f>SUM(E11:E33)</f>
        <v>426</v>
      </c>
      <c r="F34" s="753">
        <f>SUM(F11:F33)</f>
        <v>594</v>
      </c>
      <c r="G34" s="753">
        <f>SUM(G11:G33)</f>
        <v>1020</v>
      </c>
      <c r="H34" s="753">
        <f>SUM(H11:H33)</f>
        <v>426</v>
      </c>
      <c r="I34" s="754">
        <f>H34/E34*100</f>
        <v>100</v>
      </c>
      <c r="J34" s="753">
        <f>SUM(J11:J33)</f>
        <v>594</v>
      </c>
      <c r="K34" s="755">
        <f>J34/F34*100</f>
        <v>100</v>
      </c>
      <c r="L34" s="753">
        <f>SUM(L11:L33)</f>
        <v>1018</v>
      </c>
      <c r="M34" s="755">
        <f>L34/G34*100</f>
        <v>99.803921568627459</v>
      </c>
      <c r="N34" s="753">
        <f>SUM(N11:N33)</f>
        <v>0</v>
      </c>
      <c r="O34" s="754">
        <f>N34/H34*100</f>
        <v>0</v>
      </c>
      <c r="P34" s="753">
        <f>SUM(P11:P33)</f>
        <v>0</v>
      </c>
      <c r="Q34" s="756">
        <f>P34/J34*100</f>
        <v>0</v>
      </c>
      <c r="R34" s="753">
        <f>SUM(R11:R33)</f>
        <v>21</v>
      </c>
      <c r="S34" s="754">
        <f>R34/L34*100</f>
        <v>2.0628683693516701</v>
      </c>
      <c r="T34" s="757">
        <f>SUM(T11:T33)</f>
        <v>0</v>
      </c>
      <c r="U34" s="758">
        <f t="shared" ref="U34" si="14">T34/E34*100</f>
        <v>0</v>
      </c>
      <c r="V34" s="757">
        <f>SUM(V11:V33)</f>
        <v>0</v>
      </c>
      <c r="W34" s="758">
        <f t="shared" ref="W34" si="15">V34/F34*100</f>
        <v>0</v>
      </c>
      <c r="X34" s="757">
        <f t="shared" ref="X34" si="16">T34+V34</f>
        <v>0</v>
      </c>
      <c r="Y34" s="758">
        <f t="shared" ref="Y34" si="17">X34/G34*100</f>
        <v>0</v>
      </c>
    </row>
    <row r="35" spans="1:25" ht="20.149999999999999" customHeight="1" x14ac:dyDescent="0.35">
      <c r="A35" s="759"/>
      <c r="B35" s="759"/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60"/>
      <c r="R35" s="760"/>
      <c r="S35" s="760"/>
      <c r="T35" s="759"/>
      <c r="U35" s="760"/>
      <c r="V35" s="760"/>
      <c r="W35" s="760"/>
      <c r="X35" s="760"/>
      <c r="Y35" s="760"/>
    </row>
    <row r="36" spans="1:25" x14ac:dyDescent="0.35">
      <c r="A36" s="761" t="s">
        <v>1529</v>
      </c>
    </row>
    <row r="38" spans="1:25" x14ac:dyDescent="0.35">
      <c r="K38" s="762"/>
    </row>
  </sheetData>
  <sheetProtection algorithmName="SHA-512" hashValue="JtT/fswSrwPJLuDRk2swuUsTjd2IEH6L1GuBtckaywcPPG+UgNCvFLPMJnrk7LrKw8z/b0LY0mpe6Q76YCIXbQ==" saltValue="rTmFwE2eWuUM15sSIK7Q5g==" spinCount="100000" sheet="1" objects="1" scenarios="1" sort="0" autoFilter="0" pivotTables="0"/>
  <mergeCells count="18">
    <mergeCell ref="N8:O8"/>
    <mergeCell ref="P8:Q8"/>
    <mergeCell ref="R8:S8"/>
    <mergeCell ref="T8:U8"/>
    <mergeCell ref="A4:Y4"/>
    <mergeCell ref="V8:W8"/>
    <mergeCell ref="A3:Y3"/>
    <mergeCell ref="A7:A9"/>
    <mergeCell ref="B7:B9"/>
    <mergeCell ref="D7:D9"/>
    <mergeCell ref="E7:G8"/>
    <mergeCell ref="H7:M7"/>
    <mergeCell ref="N7:S7"/>
    <mergeCell ref="T7:Y7"/>
    <mergeCell ref="H8:I8"/>
    <mergeCell ref="J8:K8"/>
    <mergeCell ref="X8:Y8"/>
    <mergeCell ref="L8:M8"/>
  </mergeCells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Y38"/>
  <sheetViews>
    <sheetView topLeftCell="A8" zoomScale="70" zoomScaleNormal="70" workbookViewId="0">
      <selection activeCell="C15" sqref="C15"/>
    </sheetView>
  </sheetViews>
  <sheetFormatPr defaultColWidth="9.1796875" defaultRowHeight="15.5" x14ac:dyDescent="0.35"/>
  <cols>
    <col min="1" max="1" width="5.7265625" style="3" customWidth="1"/>
    <col min="2" max="4" width="21.7265625" style="3" customWidth="1"/>
    <col min="5" max="5" width="10.26953125" style="3" bestFit="1" customWidth="1"/>
    <col min="6" max="7" width="10.26953125" style="3" customWidth="1"/>
    <col min="8" max="8" width="10.1796875" style="3" customWidth="1"/>
    <col min="9" max="9" width="9.26953125" style="3" customWidth="1"/>
    <col min="10" max="10" width="10.1796875" style="3" customWidth="1"/>
    <col min="11" max="11" width="9.26953125" style="3" customWidth="1"/>
    <col min="12" max="12" width="10.1796875" style="3" customWidth="1"/>
    <col min="13" max="13" width="9.26953125" style="3" customWidth="1"/>
    <col min="14" max="14" width="10.26953125" style="3" customWidth="1"/>
    <col min="15" max="15" width="9.26953125" style="3" customWidth="1"/>
    <col min="16" max="16" width="10.26953125" style="3" customWidth="1"/>
    <col min="17" max="17" width="9.26953125" style="3" customWidth="1"/>
    <col min="18" max="18" width="10.26953125" style="3" customWidth="1"/>
    <col min="19" max="19" width="9.26953125" style="3" customWidth="1"/>
    <col min="20" max="24" width="9.1796875" style="311"/>
    <col min="25" max="25" width="13.7265625" style="311" customWidth="1"/>
    <col min="26" max="257" width="9.1796875" style="3"/>
    <col min="258" max="258" width="5.7265625" style="3" customWidth="1"/>
    <col min="259" max="260" width="21.7265625" style="3" customWidth="1"/>
    <col min="261" max="261" width="10.26953125" style="3" bestFit="1" customWidth="1"/>
    <col min="262" max="263" width="10.26953125" style="3" customWidth="1"/>
    <col min="264" max="275" width="9.26953125" style="3" customWidth="1"/>
    <col min="276" max="513" width="9.1796875" style="3"/>
    <col min="514" max="514" width="5.7265625" style="3" customWidth="1"/>
    <col min="515" max="516" width="21.7265625" style="3" customWidth="1"/>
    <col min="517" max="517" width="10.26953125" style="3" bestFit="1" customWidth="1"/>
    <col min="518" max="519" width="10.26953125" style="3" customWidth="1"/>
    <col min="520" max="531" width="9.26953125" style="3" customWidth="1"/>
    <col min="532" max="769" width="9.1796875" style="3"/>
    <col min="770" max="770" width="5.7265625" style="3" customWidth="1"/>
    <col min="771" max="772" width="21.7265625" style="3" customWidth="1"/>
    <col min="773" max="773" width="10.26953125" style="3" bestFit="1" customWidth="1"/>
    <col min="774" max="775" width="10.26953125" style="3" customWidth="1"/>
    <col min="776" max="787" width="9.26953125" style="3" customWidth="1"/>
    <col min="788" max="1025" width="9.1796875" style="3"/>
    <col min="1026" max="1026" width="5.7265625" style="3" customWidth="1"/>
    <col min="1027" max="1028" width="21.7265625" style="3" customWidth="1"/>
    <col min="1029" max="1029" width="10.26953125" style="3" bestFit="1" customWidth="1"/>
    <col min="1030" max="1031" width="10.26953125" style="3" customWidth="1"/>
    <col min="1032" max="1043" width="9.26953125" style="3" customWidth="1"/>
    <col min="1044" max="1281" width="9.1796875" style="3"/>
    <col min="1282" max="1282" width="5.7265625" style="3" customWidth="1"/>
    <col min="1283" max="1284" width="21.7265625" style="3" customWidth="1"/>
    <col min="1285" max="1285" width="10.26953125" style="3" bestFit="1" customWidth="1"/>
    <col min="1286" max="1287" width="10.26953125" style="3" customWidth="1"/>
    <col min="1288" max="1299" width="9.26953125" style="3" customWidth="1"/>
    <col min="1300" max="1537" width="9.1796875" style="3"/>
    <col min="1538" max="1538" width="5.7265625" style="3" customWidth="1"/>
    <col min="1539" max="1540" width="21.7265625" style="3" customWidth="1"/>
    <col min="1541" max="1541" width="10.26953125" style="3" bestFit="1" customWidth="1"/>
    <col min="1542" max="1543" width="10.26953125" style="3" customWidth="1"/>
    <col min="1544" max="1555" width="9.26953125" style="3" customWidth="1"/>
    <col min="1556" max="1793" width="9.1796875" style="3"/>
    <col min="1794" max="1794" width="5.7265625" style="3" customWidth="1"/>
    <col min="1795" max="1796" width="21.7265625" style="3" customWidth="1"/>
    <col min="1797" max="1797" width="10.26953125" style="3" bestFit="1" customWidth="1"/>
    <col min="1798" max="1799" width="10.26953125" style="3" customWidth="1"/>
    <col min="1800" max="1811" width="9.26953125" style="3" customWidth="1"/>
    <col min="1812" max="2049" width="9.1796875" style="3"/>
    <col min="2050" max="2050" width="5.7265625" style="3" customWidth="1"/>
    <col min="2051" max="2052" width="21.7265625" style="3" customWidth="1"/>
    <col min="2053" max="2053" width="10.26953125" style="3" bestFit="1" customWidth="1"/>
    <col min="2054" max="2055" width="10.26953125" style="3" customWidth="1"/>
    <col min="2056" max="2067" width="9.26953125" style="3" customWidth="1"/>
    <col min="2068" max="2305" width="9.1796875" style="3"/>
    <col min="2306" max="2306" width="5.7265625" style="3" customWidth="1"/>
    <col min="2307" max="2308" width="21.7265625" style="3" customWidth="1"/>
    <col min="2309" max="2309" width="10.26953125" style="3" bestFit="1" customWidth="1"/>
    <col min="2310" max="2311" width="10.26953125" style="3" customWidth="1"/>
    <col min="2312" max="2323" width="9.26953125" style="3" customWidth="1"/>
    <col min="2324" max="2561" width="9.1796875" style="3"/>
    <col min="2562" max="2562" width="5.7265625" style="3" customWidth="1"/>
    <col min="2563" max="2564" width="21.7265625" style="3" customWidth="1"/>
    <col min="2565" max="2565" width="10.26953125" style="3" bestFit="1" customWidth="1"/>
    <col min="2566" max="2567" width="10.26953125" style="3" customWidth="1"/>
    <col min="2568" max="2579" width="9.26953125" style="3" customWidth="1"/>
    <col min="2580" max="2817" width="9.1796875" style="3"/>
    <col min="2818" max="2818" width="5.7265625" style="3" customWidth="1"/>
    <col min="2819" max="2820" width="21.7265625" style="3" customWidth="1"/>
    <col min="2821" max="2821" width="10.26953125" style="3" bestFit="1" customWidth="1"/>
    <col min="2822" max="2823" width="10.26953125" style="3" customWidth="1"/>
    <col min="2824" max="2835" width="9.26953125" style="3" customWidth="1"/>
    <col min="2836" max="3073" width="9.1796875" style="3"/>
    <col min="3074" max="3074" width="5.7265625" style="3" customWidth="1"/>
    <col min="3075" max="3076" width="21.7265625" style="3" customWidth="1"/>
    <col min="3077" max="3077" width="10.26953125" style="3" bestFit="1" customWidth="1"/>
    <col min="3078" max="3079" width="10.26953125" style="3" customWidth="1"/>
    <col min="3080" max="3091" width="9.26953125" style="3" customWidth="1"/>
    <col min="3092" max="3329" width="9.1796875" style="3"/>
    <col min="3330" max="3330" width="5.7265625" style="3" customWidth="1"/>
    <col min="3331" max="3332" width="21.7265625" style="3" customWidth="1"/>
    <col min="3333" max="3333" width="10.26953125" style="3" bestFit="1" customWidth="1"/>
    <col min="3334" max="3335" width="10.26953125" style="3" customWidth="1"/>
    <col min="3336" max="3347" width="9.26953125" style="3" customWidth="1"/>
    <col min="3348" max="3585" width="9.1796875" style="3"/>
    <col min="3586" max="3586" width="5.7265625" style="3" customWidth="1"/>
    <col min="3587" max="3588" width="21.7265625" style="3" customWidth="1"/>
    <col min="3589" max="3589" width="10.26953125" style="3" bestFit="1" customWidth="1"/>
    <col min="3590" max="3591" width="10.26953125" style="3" customWidth="1"/>
    <col min="3592" max="3603" width="9.26953125" style="3" customWidth="1"/>
    <col min="3604" max="3841" width="9.1796875" style="3"/>
    <col min="3842" max="3842" width="5.7265625" style="3" customWidth="1"/>
    <col min="3843" max="3844" width="21.7265625" style="3" customWidth="1"/>
    <col min="3845" max="3845" width="10.26953125" style="3" bestFit="1" customWidth="1"/>
    <col min="3846" max="3847" width="10.26953125" style="3" customWidth="1"/>
    <col min="3848" max="3859" width="9.26953125" style="3" customWidth="1"/>
    <col min="3860" max="4097" width="9.1796875" style="3"/>
    <col min="4098" max="4098" width="5.7265625" style="3" customWidth="1"/>
    <col min="4099" max="4100" width="21.7265625" style="3" customWidth="1"/>
    <col min="4101" max="4101" width="10.26953125" style="3" bestFit="1" customWidth="1"/>
    <col min="4102" max="4103" width="10.26953125" style="3" customWidth="1"/>
    <col min="4104" max="4115" width="9.26953125" style="3" customWidth="1"/>
    <col min="4116" max="4353" width="9.1796875" style="3"/>
    <col min="4354" max="4354" width="5.7265625" style="3" customWidth="1"/>
    <col min="4355" max="4356" width="21.7265625" style="3" customWidth="1"/>
    <col min="4357" max="4357" width="10.26953125" style="3" bestFit="1" customWidth="1"/>
    <col min="4358" max="4359" width="10.26953125" style="3" customWidth="1"/>
    <col min="4360" max="4371" width="9.26953125" style="3" customWidth="1"/>
    <col min="4372" max="4609" width="9.1796875" style="3"/>
    <col min="4610" max="4610" width="5.7265625" style="3" customWidth="1"/>
    <col min="4611" max="4612" width="21.7265625" style="3" customWidth="1"/>
    <col min="4613" max="4613" width="10.26953125" style="3" bestFit="1" customWidth="1"/>
    <col min="4614" max="4615" width="10.26953125" style="3" customWidth="1"/>
    <col min="4616" max="4627" width="9.26953125" style="3" customWidth="1"/>
    <col min="4628" max="4865" width="9.1796875" style="3"/>
    <col min="4866" max="4866" width="5.7265625" style="3" customWidth="1"/>
    <col min="4867" max="4868" width="21.7265625" style="3" customWidth="1"/>
    <col min="4869" max="4869" width="10.26953125" style="3" bestFit="1" customWidth="1"/>
    <col min="4870" max="4871" width="10.26953125" style="3" customWidth="1"/>
    <col min="4872" max="4883" width="9.26953125" style="3" customWidth="1"/>
    <col min="4884" max="5121" width="9.1796875" style="3"/>
    <col min="5122" max="5122" width="5.7265625" style="3" customWidth="1"/>
    <col min="5123" max="5124" width="21.7265625" style="3" customWidth="1"/>
    <col min="5125" max="5125" width="10.26953125" style="3" bestFit="1" customWidth="1"/>
    <col min="5126" max="5127" width="10.26953125" style="3" customWidth="1"/>
    <col min="5128" max="5139" width="9.26953125" style="3" customWidth="1"/>
    <col min="5140" max="5377" width="9.1796875" style="3"/>
    <col min="5378" max="5378" width="5.7265625" style="3" customWidth="1"/>
    <col min="5379" max="5380" width="21.7265625" style="3" customWidth="1"/>
    <col min="5381" max="5381" width="10.26953125" style="3" bestFit="1" customWidth="1"/>
    <col min="5382" max="5383" width="10.26953125" style="3" customWidth="1"/>
    <col min="5384" max="5395" width="9.26953125" style="3" customWidth="1"/>
    <col min="5396" max="5633" width="9.1796875" style="3"/>
    <col min="5634" max="5634" width="5.7265625" style="3" customWidth="1"/>
    <col min="5635" max="5636" width="21.7265625" style="3" customWidth="1"/>
    <col min="5637" max="5637" width="10.26953125" style="3" bestFit="1" customWidth="1"/>
    <col min="5638" max="5639" width="10.26953125" style="3" customWidth="1"/>
    <col min="5640" max="5651" width="9.26953125" style="3" customWidth="1"/>
    <col min="5652" max="5889" width="9.1796875" style="3"/>
    <col min="5890" max="5890" width="5.7265625" style="3" customWidth="1"/>
    <col min="5891" max="5892" width="21.7265625" style="3" customWidth="1"/>
    <col min="5893" max="5893" width="10.26953125" style="3" bestFit="1" customWidth="1"/>
    <col min="5894" max="5895" width="10.26953125" style="3" customWidth="1"/>
    <col min="5896" max="5907" width="9.26953125" style="3" customWidth="1"/>
    <col min="5908" max="6145" width="9.1796875" style="3"/>
    <col min="6146" max="6146" width="5.7265625" style="3" customWidth="1"/>
    <col min="6147" max="6148" width="21.7265625" style="3" customWidth="1"/>
    <col min="6149" max="6149" width="10.26953125" style="3" bestFit="1" customWidth="1"/>
    <col min="6150" max="6151" width="10.26953125" style="3" customWidth="1"/>
    <col min="6152" max="6163" width="9.26953125" style="3" customWidth="1"/>
    <col min="6164" max="6401" width="9.1796875" style="3"/>
    <col min="6402" max="6402" width="5.7265625" style="3" customWidth="1"/>
    <col min="6403" max="6404" width="21.7265625" style="3" customWidth="1"/>
    <col min="6405" max="6405" width="10.26953125" style="3" bestFit="1" customWidth="1"/>
    <col min="6406" max="6407" width="10.26953125" style="3" customWidth="1"/>
    <col min="6408" max="6419" width="9.26953125" style="3" customWidth="1"/>
    <col min="6420" max="6657" width="9.1796875" style="3"/>
    <col min="6658" max="6658" width="5.7265625" style="3" customWidth="1"/>
    <col min="6659" max="6660" width="21.7265625" style="3" customWidth="1"/>
    <col min="6661" max="6661" width="10.26953125" style="3" bestFit="1" customWidth="1"/>
    <col min="6662" max="6663" width="10.26953125" style="3" customWidth="1"/>
    <col min="6664" max="6675" width="9.26953125" style="3" customWidth="1"/>
    <col min="6676" max="6913" width="9.1796875" style="3"/>
    <col min="6914" max="6914" width="5.7265625" style="3" customWidth="1"/>
    <col min="6915" max="6916" width="21.7265625" style="3" customWidth="1"/>
    <col min="6917" max="6917" width="10.26953125" style="3" bestFit="1" customWidth="1"/>
    <col min="6918" max="6919" width="10.26953125" style="3" customWidth="1"/>
    <col min="6920" max="6931" width="9.26953125" style="3" customWidth="1"/>
    <col min="6932" max="7169" width="9.1796875" style="3"/>
    <col min="7170" max="7170" width="5.7265625" style="3" customWidth="1"/>
    <col min="7171" max="7172" width="21.7265625" style="3" customWidth="1"/>
    <col min="7173" max="7173" width="10.26953125" style="3" bestFit="1" customWidth="1"/>
    <col min="7174" max="7175" width="10.26953125" style="3" customWidth="1"/>
    <col min="7176" max="7187" width="9.26953125" style="3" customWidth="1"/>
    <col min="7188" max="7425" width="9.1796875" style="3"/>
    <col min="7426" max="7426" width="5.7265625" style="3" customWidth="1"/>
    <col min="7427" max="7428" width="21.7265625" style="3" customWidth="1"/>
    <col min="7429" max="7429" width="10.26953125" style="3" bestFit="1" customWidth="1"/>
    <col min="7430" max="7431" width="10.26953125" style="3" customWidth="1"/>
    <col min="7432" max="7443" width="9.26953125" style="3" customWidth="1"/>
    <col min="7444" max="7681" width="9.1796875" style="3"/>
    <col min="7682" max="7682" width="5.7265625" style="3" customWidth="1"/>
    <col min="7683" max="7684" width="21.7265625" style="3" customWidth="1"/>
    <col min="7685" max="7685" width="10.26953125" style="3" bestFit="1" customWidth="1"/>
    <col min="7686" max="7687" width="10.26953125" style="3" customWidth="1"/>
    <col min="7688" max="7699" width="9.26953125" style="3" customWidth="1"/>
    <col min="7700" max="7937" width="9.1796875" style="3"/>
    <col min="7938" max="7938" width="5.7265625" style="3" customWidth="1"/>
    <col min="7939" max="7940" width="21.7265625" style="3" customWidth="1"/>
    <col min="7941" max="7941" width="10.26953125" style="3" bestFit="1" customWidth="1"/>
    <col min="7942" max="7943" width="10.26953125" style="3" customWidth="1"/>
    <col min="7944" max="7955" width="9.26953125" style="3" customWidth="1"/>
    <col min="7956" max="8193" width="9.1796875" style="3"/>
    <col min="8194" max="8194" width="5.7265625" style="3" customWidth="1"/>
    <col min="8195" max="8196" width="21.7265625" style="3" customWidth="1"/>
    <col min="8197" max="8197" width="10.26953125" style="3" bestFit="1" customWidth="1"/>
    <col min="8198" max="8199" width="10.26953125" style="3" customWidth="1"/>
    <col min="8200" max="8211" width="9.26953125" style="3" customWidth="1"/>
    <col min="8212" max="8449" width="9.1796875" style="3"/>
    <col min="8450" max="8450" width="5.7265625" style="3" customWidth="1"/>
    <col min="8451" max="8452" width="21.7265625" style="3" customWidth="1"/>
    <col min="8453" max="8453" width="10.26953125" style="3" bestFit="1" customWidth="1"/>
    <col min="8454" max="8455" width="10.26953125" style="3" customWidth="1"/>
    <col min="8456" max="8467" width="9.26953125" style="3" customWidth="1"/>
    <col min="8468" max="8705" width="9.1796875" style="3"/>
    <col min="8706" max="8706" width="5.7265625" style="3" customWidth="1"/>
    <col min="8707" max="8708" width="21.7265625" style="3" customWidth="1"/>
    <col min="8709" max="8709" width="10.26953125" style="3" bestFit="1" customWidth="1"/>
    <col min="8710" max="8711" width="10.26953125" style="3" customWidth="1"/>
    <col min="8712" max="8723" width="9.26953125" style="3" customWidth="1"/>
    <col min="8724" max="8961" width="9.1796875" style="3"/>
    <col min="8962" max="8962" width="5.7265625" style="3" customWidth="1"/>
    <col min="8963" max="8964" width="21.7265625" style="3" customWidth="1"/>
    <col min="8965" max="8965" width="10.26953125" style="3" bestFit="1" customWidth="1"/>
    <col min="8966" max="8967" width="10.26953125" style="3" customWidth="1"/>
    <col min="8968" max="8979" width="9.26953125" style="3" customWidth="1"/>
    <col min="8980" max="9217" width="9.1796875" style="3"/>
    <col min="9218" max="9218" width="5.7265625" style="3" customWidth="1"/>
    <col min="9219" max="9220" width="21.7265625" style="3" customWidth="1"/>
    <col min="9221" max="9221" width="10.26953125" style="3" bestFit="1" customWidth="1"/>
    <col min="9222" max="9223" width="10.26953125" style="3" customWidth="1"/>
    <col min="9224" max="9235" width="9.26953125" style="3" customWidth="1"/>
    <col min="9236" max="9473" width="9.1796875" style="3"/>
    <col min="9474" max="9474" width="5.7265625" style="3" customWidth="1"/>
    <col min="9475" max="9476" width="21.7265625" style="3" customWidth="1"/>
    <col min="9477" max="9477" width="10.26953125" style="3" bestFit="1" customWidth="1"/>
    <col min="9478" max="9479" width="10.26953125" style="3" customWidth="1"/>
    <col min="9480" max="9491" width="9.26953125" style="3" customWidth="1"/>
    <col min="9492" max="9729" width="9.1796875" style="3"/>
    <col min="9730" max="9730" width="5.7265625" style="3" customWidth="1"/>
    <col min="9731" max="9732" width="21.7265625" style="3" customWidth="1"/>
    <col min="9733" max="9733" width="10.26953125" style="3" bestFit="1" customWidth="1"/>
    <col min="9734" max="9735" width="10.26953125" style="3" customWidth="1"/>
    <col min="9736" max="9747" width="9.26953125" style="3" customWidth="1"/>
    <col min="9748" max="9985" width="9.1796875" style="3"/>
    <col min="9986" max="9986" width="5.7265625" style="3" customWidth="1"/>
    <col min="9987" max="9988" width="21.7265625" style="3" customWidth="1"/>
    <col min="9989" max="9989" width="10.26953125" style="3" bestFit="1" customWidth="1"/>
    <col min="9990" max="9991" width="10.26953125" style="3" customWidth="1"/>
    <col min="9992" max="10003" width="9.26953125" style="3" customWidth="1"/>
    <col min="10004" max="10241" width="9.1796875" style="3"/>
    <col min="10242" max="10242" width="5.7265625" style="3" customWidth="1"/>
    <col min="10243" max="10244" width="21.7265625" style="3" customWidth="1"/>
    <col min="10245" max="10245" width="10.26953125" style="3" bestFit="1" customWidth="1"/>
    <col min="10246" max="10247" width="10.26953125" style="3" customWidth="1"/>
    <col min="10248" max="10259" width="9.26953125" style="3" customWidth="1"/>
    <col min="10260" max="10497" width="9.1796875" style="3"/>
    <col min="10498" max="10498" width="5.7265625" style="3" customWidth="1"/>
    <col min="10499" max="10500" width="21.7265625" style="3" customWidth="1"/>
    <col min="10501" max="10501" width="10.26953125" style="3" bestFit="1" customWidth="1"/>
    <col min="10502" max="10503" width="10.26953125" style="3" customWidth="1"/>
    <col min="10504" max="10515" width="9.26953125" style="3" customWidth="1"/>
    <col min="10516" max="10753" width="9.1796875" style="3"/>
    <col min="10754" max="10754" width="5.7265625" style="3" customWidth="1"/>
    <col min="10755" max="10756" width="21.7265625" style="3" customWidth="1"/>
    <col min="10757" max="10757" width="10.26953125" style="3" bestFit="1" customWidth="1"/>
    <col min="10758" max="10759" width="10.26953125" style="3" customWidth="1"/>
    <col min="10760" max="10771" width="9.26953125" style="3" customWidth="1"/>
    <col min="10772" max="11009" width="9.1796875" style="3"/>
    <col min="11010" max="11010" width="5.7265625" style="3" customWidth="1"/>
    <col min="11011" max="11012" width="21.7265625" style="3" customWidth="1"/>
    <col min="11013" max="11013" width="10.26953125" style="3" bestFit="1" customWidth="1"/>
    <col min="11014" max="11015" width="10.26953125" style="3" customWidth="1"/>
    <col min="11016" max="11027" width="9.26953125" style="3" customWidth="1"/>
    <col min="11028" max="11265" width="9.1796875" style="3"/>
    <col min="11266" max="11266" width="5.7265625" style="3" customWidth="1"/>
    <col min="11267" max="11268" width="21.7265625" style="3" customWidth="1"/>
    <col min="11269" max="11269" width="10.26953125" style="3" bestFit="1" customWidth="1"/>
    <col min="11270" max="11271" width="10.26953125" style="3" customWidth="1"/>
    <col min="11272" max="11283" width="9.26953125" style="3" customWidth="1"/>
    <col min="11284" max="11521" width="9.1796875" style="3"/>
    <col min="11522" max="11522" width="5.7265625" style="3" customWidth="1"/>
    <col min="11523" max="11524" width="21.7265625" style="3" customWidth="1"/>
    <col min="11525" max="11525" width="10.26953125" style="3" bestFit="1" customWidth="1"/>
    <col min="11526" max="11527" width="10.26953125" style="3" customWidth="1"/>
    <col min="11528" max="11539" width="9.26953125" style="3" customWidth="1"/>
    <col min="11540" max="11777" width="9.1796875" style="3"/>
    <col min="11778" max="11778" width="5.7265625" style="3" customWidth="1"/>
    <col min="11779" max="11780" width="21.7265625" style="3" customWidth="1"/>
    <col min="11781" max="11781" width="10.26953125" style="3" bestFit="1" customWidth="1"/>
    <col min="11782" max="11783" width="10.26953125" style="3" customWidth="1"/>
    <col min="11784" max="11795" width="9.26953125" style="3" customWidth="1"/>
    <col min="11796" max="12033" width="9.1796875" style="3"/>
    <col min="12034" max="12034" width="5.7265625" style="3" customWidth="1"/>
    <col min="12035" max="12036" width="21.7265625" style="3" customWidth="1"/>
    <col min="12037" max="12037" width="10.26953125" style="3" bestFit="1" customWidth="1"/>
    <col min="12038" max="12039" width="10.26953125" style="3" customWidth="1"/>
    <col min="12040" max="12051" width="9.26953125" style="3" customWidth="1"/>
    <col min="12052" max="12289" width="9.1796875" style="3"/>
    <col min="12290" max="12290" width="5.7265625" style="3" customWidth="1"/>
    <col min="12291" max="12292" width="21.7265625" style="3" customWidth="1"/>
    <col min="12293" max="12293" width="10.26953125" style="3" bestFit="1" customWidth="1"/>
    <col min="12294" max="12295" width="10.26953125" style="3" customWidth="1"/>
    <col min="12296" max="12307" width="9.26953125" style="3" customWidth="1"/>
    <col min="12308" max="12545" width="9.1796875" style="3"/>
    <col min="12546" max="12546" width="5.7265625" style="3" customWidth="1"/>
    <col min="12547" max="12548" width="21.7265625" style="3" customWidth="1"/>
    <col min="12549" max="12549" width="10.26953125" style="3" bestFit="1" customWidth="1"/>
    <col min="12550" max="12551" width="10.26953125" style="3" customWidth="1"/>
    <col min="12552" max="12563" width="9.26953125" style="3" customWidth="1"/>
    <col min="12564" max="12801" width="9.1796875" style="3"/>
    <col min="12802" max="12802" width="5.7265625" style="3" customWidth="1"/>
    <col min="12803" max="12804" width="21.7265625" style="3" customWidth="1"/>
    <col min="12805" max="12805" width="10.26953125" style="3" bestFit="1" customWidth="1"/>
    <col min="12806" max="12807" width="10.26953125" style="3" customWidth="1"/>
    <col min="12808" max="12819" width="9.26953125" style="3" customWidth="1"/>
    <col min="12820" max="13057" width="9.1796875" style="3"/>
    <col min="13058" max="13058" width="5.7265625" style="3" customWidth="1"/>
    <col min="13059" max="13060" width="21.7265625" style="3" customWidth="1"/>
    <col min="13061" max="13061" width="10.26953125" style="3" bestFit="1" customWidth="1"/>
    <col min="13062" max="13063" width="10.26953125" style="3" customWidth="1"/>
    <col min="13064" max="13075" width="9.26953125" style="3" customWidth="1"/>
    <col min="13076" max="13313" width="9.1796875" style="3"/>
    <col min="13314" max="13314" width="5.7265625" style="3" customWidth="1"/>
    <col min="13315" max="13316" width="21.7265625" style="3" customWidth="1"/>
    <col min="13317" max="13317" width="10.26953125" style="3" bestFit="1" customWidth="1"/>
    <col min="13318" max="13319" width="10.26953125" style="3" customWidth="1"/>
    <col min="13320" max="13331" width="9.26953125" style="3" customWidth="1"/>
    <col min="13332" max="13569" width="9.1796875" style="3"/>
    <col min="13570" max="13570" width="5.7265625" style="3" customWidth="1"/>
    <col min="13571" max="13572" width="21.7265625" style="3" customWidth="1"/>
    <col min="13573" max="13573" width="10.26953125" style="3" bestFit="1" customWidth="1"/>
    <col min="13574" max="13575" width="10.26953125" style="3" customWidth="1"/>
    <col min="13576" max="13587" width="9.26953125" style="3" customWidth="1"/>
    <col min="13588" max="13825" width="9.1796875" style="3"/>
    <col min="13826" max="13826" width="5.7265625" style="3" customWidth="1"/>
    <col min="13827" max="13828" width="21.7265625" style="3" customWidth="1"/>
    <col min="13829" max="13829" width="10.26953125" style="3" bestFit="1" customWidth="1"/>
    <col min="13830" max="13831" width="10.26953125" style="3" customWidth="1"/>
    <col min="13832" max="13843" width="9.26953125" style="3" customWidth="1"/>
    <col min="13844" max="14081" width="9.1796875" style="3"/>
    <col min="14082" max="14082" width="5.7265625" style="3" customWidth="1"/>
    <col min="14083" max="14084" width="21.7265625" style="3" customWidth="1"/>
    <col min="14085" max="14085" width="10.26953125" style="3" bestFit="1" customWidth="1"/>
    <col min="14086" max="14087" width="10.26953125" style="3" customWidth="1"/>
    <col min="14088" max="14099" width="9.26953125" style="3" customWidth="1"/>
    <col min="14100" max="14337" width="9.1796875" style="3"/>
    <col min="14338" max="14338" width="5.7265625" style="3" customWidth="1"/>
    <col min="14339" max="14340" width="21.7265625" style="3" customWidth="1"/>
    <col min="14341" max="14341" width="10.26953125" style="3" bestFit="1" customWidth="1"/>
    <col min="14342" max="14343" width="10.26953125" style="3" customWidth="1"/>
    <col min="14344" max="14355" width="9.26953125" style="3" customWidth="1"/>
    <col min="14356" max="14593" width="9.1796875" style="3"/>
    <col min="14594" max="14594" width="5.7265625" style="3" customWidth="1"/>
    <col min="14595" max="14596" width="21.7265625" style="3" customWidth="1"/>
    <col min="14597" max="14597" width="10.26953125" style="3" bestFit="1" customWidth="1"/>
    <col min="14598" max="14599" width="10.26953125" style="3" customWidth="1"/>
    <col min="14600" max="14611" width="9.26953125" style="3" customWidth="1"/>
    <col min="14612" max="14849" width="9.1796875" style="3"/>
    <col min="14850" max="14850" width="5.7265625" style="3" customWidth="1"/>
    <col min="14851" max="14852" width="21.7265625" style="3" customWidth="1"/>
    <col min="14853" max="14853" width="10.26953125" style="3" bestFit="1" customWidth="1"/>
    <col min="14854" max="14855" width="10.26953125" style="3" customWidth="1"/>
    <col min="14856" max="14867" width="9.26953125" style="3" customWidth="1"/>
    <col min="14868" max="15105" width="9.1796875" style="3"/>
    <col min="15106" max="15106" width="5.7265625" style="3" customWidth="1"/>
    <col min="15107" max="15108" width="21.7265625" style="3" customWidth="1"/>
    <col min="15109" max="15109" width="10.26953125" style="3" bestFit="1" customWidth="1"/>
    <col min="15110" max="15111" width="10.26953125" style="3" customWidth="1"/>
    <col min="15112" max="15123" width="9.26953125" style="3" customWidth="1"/>
    <col min="15124" max="15361" width="9.1796875" style="3"/>
    <col min="15362" max="15362" width="5.7265625" style="3" customWidth="1"/>
    <col min="15363" max="15364" width="21.7265625" style="3" customWidth="1"/>
    <col min="15365" max="15365" width="10.26953125" style="3" bestFit="1" customWidth="1"/>
    <col min="15366" max="15367" width="10.26953125" style="3" customWidth="1"/>
    <col min="15368" max="15379" width="9.26953125" style="3" customWidth="1"/>
    <col min="15380" max="15617" width="9.1796875" style="3"/>
    <col min="15618" max="15618" width="5.7265625" style="3" customWidth="1"/>
    <col min="15619" max="15620" width="21.7265625" style="3" customWidth="1"/>
    <col min="15621" max="15621" width="10.26953125" style="3" bestFit="1" customWidth="1"/>
    <col min="15622" max="15623" width="10.26953125" style="3" customWidth="1"/>
    <col min="15624" max="15635" width="9.26953125" style="3" customWidth="1"/>
    <col min="15636" max="15873" width="9.1796875" style="3"/>
    <col min="15874" max="15874" width="5.7265625" style="3" customWidth="1"/>
    <col min="15875" max="15876" width="21.7265625" style="3" customWidth="1"/>
    <col min="15877" max="15877" width="10.26953125" style="3" bestFit="1" customWidth="1"/>
    <col min="15878" max="15879" width="10.26953125" style="3" customWidth="1"/>
    <col min="15880" max="15891" width="9.26953125" style="3" customWidth="1"/>
    <col min="15892" max="16129" width="9.1796875" style="3"/>
    <col min="16130" max="16130" width="5.7265625" style="3" customWidth="1"/>
    <col min="16131" max="16132" width="21.7265625" style="3" customWidth="1"/>
    <col min="16133" max="16133" width="10.26953125" style="3" bestFit="1" customWidth="1"/>
    <col min="16134" max="16135" width="10.26953125" style="3" customWidth="1"/>
    <col min="16136" max="16147" width="9.26953125" style="3" customWidth="1"/>
    <col min="16148" max="16384" width="9.1796875" style="3"/>
  </cols>
  <sheetData>
    <row r="1" spans="1:25" x14ac:dyDescent="0.35">
      <c r="A1" s="1" t="s">
        <v>1280</v>
      </c>
      <c r="D1" s="3" t="s">
        <v>58</v>
      </c>
    </row>
    <row r="3" spans="1:25" ht="14.25" customHeight="1" x14ac:dyDescent="0.35">
      <c r="A3" s="1615" t="s">
        <v>1281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615"/>
      <c r="X3" s="1615"/>
      <c r="Y3" s="1615"/>
    </row>
    <row r="4" spans="1:25" ht="16.5" customHeight="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</row>
    <row r="5" spans="1:25" ht="16.5" customHeight="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</row>
    <row r="6" spans="1:25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5" ht="43.15" customHeight="1" x14ac:dyDescent="0.35">
      <c r="A7" s="1596" t="s">
        <v>5</v>
      </c>
      <c r="B7" s="1596" t="s">
        <v>6</v>
      </c>
      <c r="C7" s="10"/>
      <c r="D7" s="1596" t="s">
        <v>61</v>
      </c>
      <c r="E7" s="1735" t="s">
        <v>825</v>
      </c>
      <c r="F7" s="1615"/>
      <c r="G7" s="1736"/>
      <c r="H7" s="1606" t="s">
        <v>1282</v>
      </c>
      <c r="I7" s="1796"/>
      <c r="J7" s="1796"/>
      <c r="K7" s="1796"/>
      <c r="L7" s="1796"/>
      <c r="M7" s="1797"/>
      <c r="N7" s="1606" t="s">
        <v>1283</v>
      </c>
      <c r="O7" s="1796"/>
      <c r="P7" s="1797"/>
      <c r="Q7" s="1796"/>
      <c r="R7" s="1796"/>
      <c r="S7" s="1797"/>
      <c r="T7" s="1798" t="s">
        <v>1284</v>
      </c>
      <c r="U7" s="1799"/>
      <c r="V7" s="1799"/>
      <c r="W7" s="1799"/>
      <c r="X7" s="1799"/>
      <c r="Y7" s="1800"/>
    </row>
    <row r="8" spans="1:25" x14ac:dyDescent="0.35">
      <c r="A8" s="1596"/>
      <c r="B8" s="1596"/>
      <c r="C8" s="10" t="s">
        <v>1595</v>
      </c>
      <c r="D8" s="1596"/>
      <c r="E8" s="1598"/>
      <c r="F8" s="1599"/>
      <c r="G8" s="1600"/>
      <c r="H8" s="1801" t="s">
        <v>130</v>
      </c>
      <c r="I8" s="1802"/>
      <c r="J8" s="1801" t="s">
        <v>131</v>
      </c>
      <c r="K8" s="1802"/>
      <c r="L8" s="1801" t="s">
        <v>132</v>
      </c>
      <c r="M8" s="1802"/>
      <c r="N8" s="1801" t="s">
        <v>130</v>
      </c>
      <c r="O8" s="1802"/>
      <c r="P8" s="1678" t="s">
        <v>131</v>
      </c>
      <c r="Q8" s="1802"/>
      <c r="R8" s="1801" t="s">
        <v>132</v>
      </c>
      <c r="S8" s="1802"/>
      <c r="T8" s="1803" t="s">
        <v>130</v>
      </c>
      <c r="U8" s="1804"/>
      <c r="V8" s="1805" t="s">
        <v>131</v>
      </c>
      <c r="W8" s="1804"/>
      <c r="X8" s="1803" t="s">
        <v>132</v>
      </c>
      <c r="Y8" s="1804"/>
    </row>
    <row r="9" spans="1:25" x14ac:dyDescent="0.35">
      <c r="A9" s="1597"/>
      <c r="B9" s="1597"/>
      <c r="C9" s="12" t="s">
        <v>6</v>
      </c>
      <c r="D9" s="1597"/>
      <c r="E9" s="125" t="s">
        <v>130</v>
      </c>
      <c r="F9" s="125" t="s">
        <v>131</v>
      </c>
      <c r="G9" s="125" t="s">
        <v>1285</v>
      </c>
      <c r="H9" s="125" t="s">
        <v>8</v>
      </c>
      <c r="I9" s="125" t="s">
        <v>65</v>
      </c>
      <c r="J9" s="125" t="s">
        <v>8</v>
      </c>
      <c r="K9" s="125" t="s">
        <v>65</v>
      </c>
      <c r="L9" s="125" t="s">
        <v>8</v>
      </c>
      <c r="M9" s="125" t="s">
        <v>65</v>
      </c>
      <c r="N9" s="125" t="s">
        <v>8</v>
      </c>
      <c r="O9" s="125" t="s">
        <v>65</v>
      </c>
      <c r="P9" s="125" t="s">
        <v>8</v>
      </c>
      <c r="Q9" s="278" t="s">
        <v>65</v>
      </c>
      <c r="R9" s="125" t="s">
        <v>8</v>
      </c>
      <c r="S9" s="125" t="s">
        <v>65</v>
      </c>
      <c r="T9" s="763" t="s">
        <v>8</v>
      </c>
      <c r="U9" s="763" t="s">
        <v>65</v>
      </c>
      <c r="V9" s="763" t="s">
        <v>8</v>
      </c>
      <c r="W9" s="764" t="s">
        <v>65</v>
      </c>
      <c r="X9" s="763" t="s">
        <v>8</v>
      </c>
      <c r="Y9" s="763" t="s">
        <v>65</v>
      </c>
    </row>
    <row r="10" spans="1:25" s="15" customFormat="1" ht="11.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379">
        <v>16</v>
      </c>
      <c r="R10" s="13">
        <v>17</v>
      </c>
      <c r="S10" s="13">
        <v>18</v>
      </c>
      <c r="T10" s="765">
        <v>19</v>
      </c>
      <c r="U10" s="765">
        <v>20</v>
      </c>
      <c r="V10" s="765">
        <v>21</v>
      </c>
      <c r="W10" s="765">
        <v>22</v>
      </c>
      <c r="X10" s="765">
        <v>23</v>
      </c>
      <c r="Y10" s="765">
        <v>24</v>
      </c>
    </row>
    <row r="11" spans="1:25" ht="18" customHeight="1" x14ac:dyDescent="0.35">
      <c r="A11" s="33">
        <v>1</v>
      </c>
      <c r="B11" s="1159" t="s">
        <v>98</v>
      </c>
      <c r="C11" s="1570" t="s">
        <v>1602</v>
      </c>
      <c r="D11" s="1147" t="s">
        <v>98</v>
      </c>
      <c r="E11" s="1226">
        <v>75</v>
      </c>
      <c r="F11" s="34">
        <v>93</v>
      </c>
      <c r="G11" s="1242">
        <f>SUM(E11:F11)</f>
        <v>168</v>
      </c>
      <c r="H11" s="1226">
        <v>75</v>
      </c>
      <c r="I11" s="1252">
        <f>H11/E11*100</f>
        <v>100</v>
      </c>
      <c r="J11" s="34">
        <v>93</v>
      </c>
      <c r="K11" s="1252">
        <f t="shared" ref="K11:K31" si="0">J11/F11*100</f>
        <v>100</v>
      </c>
      <c r="L11" s="34">
        <f t="shared" ref="L11:L31" si="1">H11+J11</f>
        <v>168</v>
      </c>
      <c r="M11" s="1252">
        <f t="shared" ref="M11:M31" si="2">L11/G11*100</f>
        <v>100</v>
      </c>
      <c r="N11" s="1226">
        <v>75</v>
      </c>
      <c r="O11" s="1252">
        <f>N11/E11*100</f>
        <v>100</v>
      </c>
      <c r="P11" s="34">
        <v>93</v>
      </c>
      <c r="Q11" s="1253">
        <f t="shared" ref="Q11:Q31" si="3">P11/F11*100</f>
        <v>100</v>
      </c>
      <c r="R11" s="34">
        <f t="shared" ref="R11:R31" si="4">N11+P11</f>
        <v>168</v>
      </c>
      <c r="S11" s="1252">
        <f t="shared" ref="S11:S31" si="5">R11/G11*100</f>
        <v>100</v>
      </c>
      <c r="T11" s="1254"/>
      <c r="U11" s="1255">
        <f>T11/E11*100</f>
        <v>0</v>
      </c>
      <c r="V11" s="1254"/>
      <c r="W11" s="1256">
        <f>V11/F11*100</f>
        <v>0</v>
      </c>
      <c r="X11" s="1254">
        <f t="shared" ref="X11:X30" si="6">T11+V11</f>
        <v>0</v>
      </c>
      <c r="Y11" s="1255">
        <f>X11/G11*100</f>
        <v>0</v>
      </c>
    </row>
    <row r="12" spans="1:25" ht="20.149999999999999" customHeight="1" x14ac:dyDescent="0.35">
      <c r="A12" s="16">
        <v>2</v>
      </c>
      <c r="B12" s="1160" t="s">
        <v>99</v>
      </c>
      <c r="C12" s="1571" t="s">
        <v>1603</v>
      </c>
      <c r="D12" s="1148" t="s">
        <v>593</v>
      </c>
      <c r="E12" s="1226">
        <v>16</v>
      </c>
      <c r="F12" s="34">
        <v>24</v>
      </c>
      <c r="G12" s="1242">
        <f t="shared" ref="G12:G33" si="7">SUM(E12:F12)</f>
        <v>40</v>
      </c>
      <c r="H12" s="1226">
        <v>16</v>
      </c>
      <c r="I12" s="1252">
        <f t="shared" ref="I12:I29" si="8">H12/E12*100</f>
        <v>100</v>
      </c>
      <c r="J12" s="34">
        <v>24</v>
      </c>
      <c r="K12" s="1252">
        <f t="shared" si="0"/>
        <v>100</v>
      </c>
      <c r="L12" s="34">
        <f t="shared" si="1"/>
        <v>40</v>
      </c>
      <c r="M12" s="1252">
        <f t="shared" si="2"/>
        <v>100</v>
      </c>
      <c r="N12" s="1226">
        <v>16</v>
      </c>
      <c r="O12" s="1252">
        <f t="shared" ref="O12:O31" si="9">N12/E12*100</f>
        <v>100</v>
      </c>
      <c r="P12" s="34">
        <v>24</v>
      </c>
      <c r="Q12" s="1253">
        <f t="shared" si="3"/>
        <v>100</v>
      </c>
      <c r="R12" s="34">
        <f t="shared" si="4"/>
        <v>40</v>
      </c>
      <c r="S12" s="1252">
        <f t="shared" si="5"/>
        <v>100</v>
      </c>
      <c r="T12" s="1254"/>
      <c r="U12" s="1255">
        <f t="shared" ref="U12:U30" si="10">T12/E12*100</f>
        <v>0</v>
      </c>
      <c r="V12" s="1254"/>
      <c r="W12" s="1256">
        <f t="shared" ref="W12:W30" si="11">V12/F12*100</f>
        <v>0</v>
      </c>
      <c r="X12" s="1254">
        <f t="shared" si="6"/>
        <v>0</v>
      </c>
      <c r="Y12" s="1255">
        <f t="shared" ref="Y12:Y30" si="12">X12/G12*100</f>
        <v>0</v>
      </c>
    </row>
    <row r="13" spans="1:25" ht="20.149999999999999" customHeight="1" x14ac:dyDescent="0.35">
      <c r="A13" s="16">
        <v>3</v>
      </c>
      <c r="B13" s="1160" t="s">
        <v>100</v>
      </c>
      <c r="C13" s="1571" t="s">
        <v>1609</v>
      </c>
      <c r="D13" s="1148" t="s">
        <v>100</v>
      </c>
      <c r="E13" s="1226">
        <v>8</v>
      </c>
      <c r="F13" s="34">
        <v>14</v>
      </c>
      <c r="G13" s="1242">
        <f t="shared" si="7"/>
        <v>22</v>
      </c>
      <c r="H13" s="1226">
        <v>8</v>
      </c>
      <c r="I13" s="1252">
        <f t="shared" si="8"/>
        <v>100</v>
      </c>
      <c r="J13" s="34">
        <v>14</v>
      </c>
      <c r="K13" s="1252">
        <f t="shared" si="0"/>
        <v>100</v>
      </c>
      <c r="L13" s="34">
        <f t="shared" si="1"/>
        <v>22</v>
      </c>
      <c r="M13" s="1252">
        <f t="shared" si="2"/>
        <v>100</v>
      </c>
      <c r="N13" s="1226">
        <v>8</v>
      </c>
      <c r="O13" s="1252">
        <f t="shared" si="9"/>
        <v>100</v>
      </c>
      <c r="P13" s="34">
        <v>14</v>
      </c>
      <c r="Q13" s="1253">
        <f t="shared" si="3"/>
        <v>100</v>
      </c>
      <c r="R13" s="34">
        <f t="shared" si="4"/>
        <v>22</v>
      </c>
      <c r="S13" s="1252">
        <f t="shared" si="5"/>
        <v>100</v>
      </c>
      <c r="T13" s="1254"/>
      <c r="U13" s="1255">
        <f t="shared" si="10"/>
        <v>0</v>
      </c>
      <c r="V13" s="1254"/>
      <c r="W13" s="1256">
        <f t="shared" si="11"/>
        <v>0</v>
      </c>
      <c r="X13" s="1254">
        <f t="shared" si="6"/>
        <v>0</v>
      </c>
      <c r="Y13" s="1255">
        <f t="shared" si="12"/>
        <v>0</v>
      </c>
    </row>
    <row r="14" spans="1:25" ht="20.149999999999999" customHeight="1" x14ac:dyDescent="0.35">
      <c r="A14" s="16">
        <v>4</v>
      </c>
      <c r="B14" s="1160" t="s">
        <v>101</v>
      </c>
      <c r="C14" s="1571" t="s">
        <v>1607</v>
      </c>
      <c r="D14" s="1148" t="s">
        <v>101</v>
      </c>
      <c r="E14" s="1226">
        <v>29</v>
      </c>
      <c r="F14" s="34">
        <v>40</v>
      </c>
      <c r="G14" s="1242">
        <f t="shared" si="7"/>
        <v>69</v>
      </c>
      <c r="H14" s="1226">
        <v>29</v>
      </c>
      <c r="I14" s="1252">
        <f t="shared" si="8"/>
        <v>100</v>
      </c>
      <c r="J14" s="34">
        <v>40</v>
      </c>
      <c r="K14" s="1252">
        <f t="shared" si="0"/>
        <v>100</v>
      </c>
      <c r="L14" s="34">
        <f t="shared" si="1"/>
        <v>69</v>
      </c>
      <c r="M14" s="1252">
        <f t="shared" si="2"/>
        <v>100</v>
      </c>
      <c r="N14" s="1226">
        <v>29</v>
      </c>
      <c r="O14" s="1252">
        <f t="shared" si="9"/>
        <v>100</v>
      </c>
      <c r="P14" s="34">
        <v>40</v>
      </c>
      <c r="Q14" s="1253">
        <f t="shared" si="3"/>
        <v>100</v>
      </c>
      <c r="R14" s="34">
        <f t="shared" si="4"/>
        <v>69</v>
      </c>
      <c r="S14" s="1252">
        <f t="shared" si="5"/>
        <v>100</v>
      </c>
      <c r="T14" s="1254"/>
      <c r="U14" s="1255">
        <f t="shared" si="10"/>
        <v>0</v>
      </c>
      <c r="V14" s="1254"/>
      <c r="W14" s="1256">
        <f t="shared" si="11"/>
        <v>0</v>
      </c>
      <c r="X14" s="1254">
        <f t="shared" si="6"/>
        <v>0</v>
      </c>
      <c r="Y14" s="1255">
        <f t="shared" si="12"/>
        <v>0</v>
      </c>
    </row>
    <row r="15" spans="1:25" ht="20.149999999999999" customHeight="1" x14ac:dyDescent="0.35">
      <c r="A15" s="16">
        <v>5</v>
      </c>
      <c r="B15" s="1160" t="s">
        <v>599</v>
      </c>
      <c r="C15" s="1571" t="s">
        <v>1608</v>
      </c>
      <c r="D15" s="1148" t="s">
        <v>599</v>
      </c>
      <c r="E15" s="1226">
        <v>32</v>
      </c>
      <c r="F15" s="34">
        <v>46</v>
      </c>
      <c r="G15" s="1242">
        <f t="shared" si="7"/>
        <v>78</v>
      </c>
      <c r="H15" s="1226">
        <v>32</v>
      </c>
      <c r="I15" s="1252">
        <f t="shared" si="8"/>
        <v>100</v>
      </c>
      <c r="J15" s="34">
        <v>46</v>
      </c>
      <c r="K15" s="1252">
        <f t="shared" si="0"/>
        <v>100</v>
      </c>
      <c r="L15" s="34">
        <f t="shared" si="1"/>
        <v>78</v>
      </c>
      <c r="M15" s="1252">
        <f t="shared" si="2"/>
        <v>100</v>
      </c>
      <c r="N15" s="1226">
        <v>32</v>
      </c>
      <c r="O15" s="1252">
        <f t="shared" si="9"/>
        <v>100</v>
      </c>
      <c r="P15" s="34">
        <v>46</v>
      </c>
      <c r="Q15" s="1253">
        <f t="shared" si="3"/>
        <v>100</v>
      </c>
      <c r="R15" s="34">
        <f t="shared" si="4"/>
        <v>78</v>
      </c>
      <c r="S15" s="1252">
        <f t="shared" si="5"/>
        <v>100</v>
      </c>
      <c r="T15" s="1254"/>
      <c r="U15" s="1255">
        <f t="shared" si="10"/>
        <v>0</v>
      </c>
      <c r="V15" s="1254"/>
      <c r="W15" s="1256">
        <f t="shared" si="11"/>
        <v>0</v>
      </c>
      <c r="X15" s="1254">
        <f t="shared" si="6"/>
        <v>0</v>
      </c>
      <c r="Y15" s="1255">
        <f t="shared" si="12"/>
        <v>0</v>
      </c>
    </row>
    <row r="16" spans="1:25" ht="20.149999999999999" customHeight="1" x14ac:dyDescent="0.35">
      <c r="A16" s="16">
        <v>6</v>
      </c>
      <c r="B16" s="1160" t="s">
        <v>103</v>
      </c>
      <c r="C16" s="1571" t="s">
        <v>1612</v>
      </c>
      <c r="D16" s="1148" t="s">
        <v>103</v>
      </c>
      <c r="E16" s="1226">
        <v>30</v>
      </c>
      <c r="F16" s="34">
        <v>39</v>
      </c>
      <c r="G16" s="1242">
        <f t="shared" si="7"/>
        <v>69</v>
      </c>
      <c r="H16" s="1226">
        <v>30</v>
      </c>
      <c r="I16" s="1252">
        <f t="shared" si="8"/>
        <v>100</v>
      </c>
      <c r="J16" s="34">
        <v>39</v>
      </c>
      <c r="K16" s="1252">
        <f t="shared" si="0"/>
        <v>100</v>
      </c>
      <c r="L16" s="34">
        <f t="shared" si="1"/>
        <v>69</v>
      </c>
      <c r="M16" s="1252">
        <f t="shared" si="2"/>
        <v>100</v>
      </c>
      <c r="N16" s="1226">
        <v>30</v>
      </c>
      <c r="O16" s="1252">
        <f t="shared" si="9"/>
        <v>100</v>
      </c>
      <c r="P16" s="34">
        <v>39</v>
      </c>
      <c r="Q16" s="1253">
        <f t="shared" si="3"/>
        <v>100</v>
      </c>
      <c r="R16" s="34">
        <f t="shared" si="4"/>
        <v>69</v>
      </c>
      <c r="S16" s="1252">
        <f t="shared" si="5"/>
        <v>100</v>
      </c>
      <c r="T16" s="1254"/>
      <c r="U16" s="1255">
        <f t="shared" si="10"/>
        <v>0</v>
      </c>
      <c r="V16" s="1254"/>
      <c r="W16" s="1256">
        <f t="shared" si="11"/>
        <v>0</v>
      </c>
      <c r="X16" s="1254">
        <f t="shared" si="6"/>
        <v>0</v>
      </c>
      <c r="Y16" s="1255">
        <f t="shared" si="12"/>
        <v>0</v>
      </c>
    </row>
    <row r="17" spans="1:25" ht="20.149999999999999" customHeight="1" x14ac:dyDescent="0.35">
      <c r="A17" s="16">
        <v>7</v>
      </c>
      <c r="B17" s="1160" t="s">
        <v>104</v>
      </c>
      <c r="C17" s="1571" t="s">
        <v>1610</v>
      </c>
      <c r="D17" s="1148" t="s">
        <v>104</v>
      </c>
      <c r="E17" s="1226">
        <v>18</v>
      </c>
      <c r="F17" s="34">
        <v>23</v>
      </c>
      <c r="G17" s="1242">
        <f t="shared" si="7"/>
        <v>41</v>
      </c>
      <c r="H17" s="1226">
        <v>18</v>
      </c>
      <c r="I17" s="1252">
        <f t="shared" si="8"/>
        <v>100</v>
      </c>
      <c r="J17" s="34">
        <v>23</v>
      </c>
      <c r="K17" s="1252">
        <f t="shared" si="0"/>
        <v>100</v>
      </c>
      <c r="L17" s="34">
        <f t="shared" si="1"/>
        <v>41</v>
      </c>
      <c r="M17" s="1252">
        <f t="shared" si="2"/>
        <v>100</v>
      </c>
      <c r="N17" s="1226">
        <v>18</v>
      </c>
      <c r="O17" s="1252">
        <f t="shared" si="9"/>
        <v>100</v>
      </c>
      <c r="P17" s="34">
        <v>23</v>
      </c>
      <c r="Q17" s="1253">
        <f t="shared" si="3"/>
        <v>100</v>
      </c>
      <c r="R17" s="34">
        <f t="shared" si="4"/>
        <v>41</v>
      </c>
      <c r="S17" s="1252">
        <f t="shared" si="5"/>
        <v>100</v>
      </c>
      <c r="T17" s="1254"/>
      <c r="U17" s="1255">
        <f t="shared" si="10"/>
        <v>0</v>
      </c>
      <c r="V17" s="1254"/>
      <c r="W17" s="1256">
        <f t="shared" si="11"/>
        <v>0</v>
      </c>
      <c r="X17" s="1254">
        <f t="shared" si="6"/>
        <v>0</v>
      </c>
      <c r="Y17" s="1255">
        <f t="shared" si="12"/>
        <v>0</v>
      </c>
    </row>
    <row r="18" spans="1:25" ht="20.149999999999999" customHeight="1" x14ac:dyDescent="0.35">
      <c r="A18" s="16">
        <v>8</v>
      </c>
      <c r="B18" s="1160" t="s">
        <v>105</v>
      </c>
      <c r="C18" s="1571" t="s">
        <v>1611</v>
      </c>
      <c r="D18" s="1148" t="s">
        <v>591</v>
      </c>
      <c r="E18" s="1226">
        <v>19</v>
      </c>
      <c r="F18" s="34">
        <v>29</v>
      </c>
      <c r="G18" s="1242">
        <f t="shared" si="7"/>
        <v>48</v>
      </c>
      <c r="H18" s="1226">
        <v>19</v>
      </c>
      <c r="I18" s="1252">
        <f t="shared" si="8"/>
        <v>100</v>
      </c>
      <c r="J18" s="34">
        <v>29</v>
      </c>
      <c r="K18" s="1252">
        <f t="shared" si="0"/>
        <v>100</v>
      </c>
      <c r="L18" s="34">
        <f t="shared" si="1"/>
        <v>48</v>
      </c>
      <c r="M18" s="1252">
        <f t="shared" si="2"/>
        <v>100</v>
      </c>
      <c r="N18" s="1226">
        <v>19</v>
      </c>
      <c r="O18" s="1252">
        <f t="shared" si="9"/>
        <v>100</v>
      </c>
      <c r="P18" s="34">
        <v>29</v>
      </c>
      <c r="Q18" s="1253">
        <f t="shared" si="3"/>
        <v>100</v>
      </c>
      <c r="R18" s="34">
        <f t="shared" si="4"/>
        <v>48</v>
      </c>
      <c r="S18" s="1252">
        <f t="shared" si="5"/>
        <v>100</v>
      </c>
      <c r="T18" s="1254"/>
      <c r="U18" s="1255">
        <f t="shared" si="10"/>
        <v>0</v>
      </c>
      <c r="V18" s="1254"/>
      <c r="W18" s="1256">
        <f t="shared" si="11"/>
        <v>0</v>
      </c>
      <c r="X18" s="1254">
        <f t="shared" si="6"/>
        <v>0</v>
      </c>
      <c r="Y18" s="1255">
        <f t="shared" si="12"/>
        <v>0</v>
      </c>
    </row>
    <row r="19" spans="1:25" ht="20.149999999999999" customHeight="1" x14ac:dyDescent="0.35">
      <c r="A19" s="16">
        <v>9</v>
      </c>
      <c r="B19" s="1160" t="s">
        <v>106</v>
      </c>
      <c r="C19" s="1571" t="s">
        <v>1605</v>
      </c>
      <c r="D19" s="1148" t="s">
        <v>590</v>
      </c>
      <c r="E19" s="1226">
        <v>21</v>
      </c>
      <c r="F19" s="34">
        <v>28</v>
      </c>
      <c r="G19" s="1242">
        <f t="shared" si="7"/>
        <v>49</v>
      </c>
      <c r="H19" s="1226">
        <v>21</v>
      </c>
      <c r="I19" s="1252">
        <f t="shared" si="8"/>
        <v>100</v>
      </c>
      <c r="J19" s="34">
        <v>28</v>
      </c>
      <c r="K19" s="1252">
        <f t="shared" si="0"/>
        <v>100</v>
      </c>
      <c r="L19" s="34">
        <f t="shared" si="1"/>
        <v>49</v>
      </c>
      <c r="M19" s="1252">
        <f t="shared" si="2"/>
        <v>100</v>
      </c>
      <c r="N19" s="1226">
        <v>21</v>
      </c>
      <c r="O19" s="1252">
        <f t="shared" si="9"/>
        <v>100</v>
      </c>
      <c r="P19" s="34">
        <v>28</v>
      </c>
      <c r="Q19" s="1253">
        <f t="shared" si="3"/>
        <v>100</v>
      </c>
      <c r="R19" s="34">
        <f t="shared" si="4"/>
        <v>49</v>
      </c>
      <c r="S19" s="1252">
        <f t="shared" si="5"/>
        <v>100</v>
      </c>
      <c r="T19" s="1254"/>
      <c r="U19" s="1255">
        <f t="shared" si="10"/>
        <v>0</v>
      </c>
      <c r="V19" s="1254"/>
      <c r="W19" s="1256">
        <f t="shared" si="11"/>
        <v>0</v>
      </c>
      <c r="X19" s="1254">
        <f t="shared" si="6"/>
        <v>0</v>
      </c>
      <c r="Y19" s="1255">
        <f t="shared" si="12"/>
        <v>0</v>
      </c>
    </row>
    <row r="20" spans="1:25" ht="20.149999999999999" customHeight="1" x14ac:dyDescent="0.35">
      <c r="A20" s="16">
        <v>10</v>
      </c>
      <c r="B20" s="1160" t="s">
        <v>587</v>
      </c>
      <c r="C20" s="1571" t="s">
        <v>1604</v>
      </c>
      <c r="D20" s="1148" t="s">
        <v>587</v>
      </c>
      <c r="E20" s="1226">
        <v>27</v>
      </c>
      <c r="F20" s="34">
        <v>41</v>
      </c>
      <c r="G20" s="1242">
        <f t="shared" si="7"/>
        <v>68</v>
      </c>
      <c r="H20" s="1226">
        <v>27</v>
      </c>
      <c r="I20" s="1252">
        <f t="shared" si="8"/>
        <v>100</v>
      </c>
      <c r="J20" s="34">
        <v>41</v>
      </c>
      <c r="K20" s="1252">
        <f t="shared" si="0"/>
        <v>100</v>
      </c>
      <c r="L20" s="34">
        <f t="shared" si="1"/>
        <v>68</v>
      </c>
      <c r="M20" s="1252">
        <f t="shared" si="2"/>
        <v>100</v>
      </c>
      <c r="N20" s="1226">
        <v>27</v>
      </c>
      <c r="O20" s="1252">
        <f t="shared" si="9"/>
        <v>100</v>
      </c>
      <c r="P20" s="34">
        <v>41</v>
      </c>
      <c r="Q20" s="1253">
        <f t="shared" si="3"/>
        <v>100</v>
      </c>
      <c r="R20" s="34">
        <f t="shared" si="4"/>
        <v>68</v>
      </c>
      <c r="S20" s="1252">
        <f t="shared" si="5"/>
        <v>100</v>
      </c>
      <c r="T20" s="1254"/>
      <c r="U20" s="1255">
        <f t="shared" si="10"/>
        <v>0</v>
      </c>
      <c r="V20" s="1254"/>
      <c r="W20" s="1256">
        <f t="shared" si="11"/>
        <v>0</v>
      </c>
      <c r="X20" s="1254">
        <f t="shared" si="6"/>
        <v>0</v>
      </c>
      <c r="Y20" s="1255">
        <f t="shared" si="12"/>
        <v>0</v>
      </c>
    </row>
    <row r="21" spans="1:25" ht="20.149999999999999" customHeight="1" x14ac:dyDescent="0.35">
      <c r="A21" s="16">
        <v>11</v>
      </c>
      <c r="B21" s="1160" t="s">
        <v>108</v>
      </c>
      <c r="C21" s="1571" t="s">
        <v>1606</v>
      </c>
      <c r="D21" s="1148" t="s">
        <v>589</v>
      </c>
      <c r="E21" s="1226">
        <v>16</v>
      </c>
      <c r="F21" s="34">
        <v>29</v>
      </c>
      <c r="G21" s="1242">
        <f t="shared" si="7"/>
        <v>45</v>
      </c>
      <c r="H21" s="1226">
        <v>16</v>
      </c>
      <c r="I21" s="1252">
        <f t="shared" si="8"/>
        <v>100</v>
      </c>
      <c r="J21" s="34">
        <v>29</v>
      </c>
      <c r="K21" s="1252">
        <f t="shared" si="0"/>
        <v>100</v>
      </c>
      <c r="L21" s="34">
        <f t="shared" si="1"/>
        <v>45</v>
      </c>
      <c r="M21" s="1252">
        <f t="shared" si="2"/>
        <v>100</v>
      </c>
      <c r="N21" s="1226">
        <v>16</v>
      </c>
      <c r="O21" s="1252">
        <f t="shared" si="9"/>
        <v>100</v>
      </c>
      <c r="P21" s="34">
        <v>29</v>
      </c>
      <c r="Q21" s="1253">
        <f t="shared" si="3"/>
        <v>100</v>
      </c>
      <c r="R21" s="34">
        <f t="shared" si="4"/>
        <v>45</v>
      </c>
      <c r="S21" s="1252">
        <f t="shared" si="5"/>
        <v>100</v>
      </c>
      <c r="T21" s="1254"/>
      <c r="U21" s="1255">
        <f t="shared" si="10"/>
        <v>0</v>
      </c>
      <c r="V21" s="1254"/>
      <c r="W21" s="1256">
        <f t="shared" si="11"/>
        <v>0</v>
      </c>
      <c r="X21" s="1254">
        <f t="shared" si="6"/>
        <v>0</v>
      </c>
      <c r="Y21" s="1255">
        <f t="shared" si="12"/>
        <v>0</v>
      </c>
    </row>
    <row r="22" spans="1:25" ht="20.149999999999999" customHeight="1" x14ac:dyDescent="0.35">
      <c r="A22" s="16">
        <v>12</v>
      </c>
      <c r="B22" s="1160" t="s">
        <v>109</v>
      </c>
      <c r="C22" s="1571" t="s">
        <v>1597</v>
      </c>
      <c r="D22" s="1148" t="s">
        <v>109</v>
      </c>
      <c r="E22" s="1226">
        <v>13</v>
      </c>
      <c r="F22" s="34">
        <v>18</v>
      </c>
      <c r="G22" s="1242">
        <f t="shared" si="7"/>
        <v>31</v>
      </c>
      <c r="H22" s="1226">
        <v>13</v>
      </c>
      <c r="I22" s="1252">
        <f t="shared" si="8"/>
        <v>100</v>
      </c>
      <c r="J22" s="34">
        <v>18</v>
      </c>
      <c r="K22" s="1252">
        <f t="shared" si="0"/>
        <v>100</v>
      </c>
      <c r="L22" s="34">
        <f t="shared" si="1"/>
        <v>31</v>
      </c>
      <c r="M22" s="1252">
        <f t="shared" si="2"/>
        <v>100</v>
      </c>
      <c r="N22" s="1226">
        <v>13</v>
      </c>
      <c r="O22" s="1252">
        <f t="shared" si="9"/>
        <v>100</v>
      </c>
      <c r="P22" s="34">
        <v>18</v>
      </c>
      <c r="Q22" s="1253">
        <f t="shared" si="3"/>
        <v>100</v>
      </c>
      <c r="R22" s="34">
        <f t="shared" si="4"/>
        <v>31</v>
      </c>
      <c r="S22" s="1252">
        <f t="shared" si="5"/>
        <v>100</v>
      </c>
      <c r="T22" s="1254"/>
      <c r="U22" s="1255">
        <f t="shared" si="10"/>
        <v>0</v>
      </c>
      <c r="V22" s="1254"/>
      <c r="W22" s="1256">
        <f t="shared" si="11"/>
        <v>0</v>
      </c>
      <c r="X22" s="1254">
        <f t="shared" si="6"/>
        <v>0</v>
      </c>
      <c r="Y22" s="1255">
        <f t="shared" si="12"/>
        <v>0</v>
      </c>
    </row>
    <row r="23" spans="1:25" ht="20.149999999999999" customHeight="1" x14ac:dyDescent="0.35">
      <c r="A23" s="16">
        <v>13</v>
      </c>
      <c r="B23" s="1160" t="s">
        <v>110</v>
      </c>
      <c r="C23" s="1571" t="s">
        <v>1596</v>
      </c>
      <c r="D23" s="1148" t="s">
        <v>592</v>
      </c>
      <c r="E23" s="1226">
        <v>28</v>
      </c>
      <c r="F23" s="34">
        <v>41</v>
      </c>
      <c r="G23" s="1242">
        <f t="shared" si="7"/>
        <v>69</v>
      </c>
      <c r="H23" s="1226">
        <v>28</v>
      </c>
      <c r="I23" s="1252">
        <f t="shared" si="8"/>
        <v>100</v>
      </c>
      <c r="J23" s="34">
        <v>41</v>
      </c>
      <c r="K23" s="1252">
        <f t="shared" si="0"/>
        <v>100</v>
      </c>
      <c r="L23" s="34">
        <f t="shared" si="1"/>
        <v>69</v>
      </c>
      <c r="M23" s="1252">
        <f t="shared" si="2"/>
        <v>100</v>
      </c>
      <c r="N23" s="1226">
        <v>28</v>
      </c>
      <c r="O23" s="1252">
        <f t="shared" si="9"/>
        <v>100</v>
      </c>
      <c r="P23" s="34">
        <v>41</v>
      </c>
      <c r="Q23" s="1253">
        <f t="shared" si="3"/>
        <v>100</v>
      </c>
      <c r="R23" s="34">
        <f t="shared" si="4"/>
        <v>69</v>
      </c>
      <c r="S23" s="1252">
        <f t="shared" si="5"/>
        <v>100</v>
      </c>
      <c r="T23" s="1254"/>
      <c r="U23" s="1255">
        <f t="shared" si="10"/>
        <v>0</v>
      </c>
      <c r="V23" s="1254"/>
      <c r="W23" s="1256">
        <f t="shared" si="11"/>
        <v>0</v>
      </c>
      <c r="X23" s="1254">
        <f t="shared" si="6"/>
        <v>0</v>
      </c>
      <c r="Y23" s="1255">
        <f t="shared" si="12"/>
        <v>0</v>
      </c>
    </row>
    <row r="24" spans="1:25" ht="20.149999999999999" customHeight="1" x14ac:dyDescent="0.35">
      <c r="A24" s="16">
        <v>14</v>
      </c>
      <c r="B24" s="1160" t="s">
        <v>111</v>
      </c>
      <c r="C24" s="1571" t="s">
        <v>1598</v>
      </c>
      <c r="D24" s="1148" t="s">
        <v>111</v>
      </c>
      <c r="E24" s="1226">
        <v>32</v>
      </c>
      <c r="F24" s="34">
        <v>36</v>
      </c>
      <c r="G24" s="1242">
        <f t="shared" si="7"/>
        <v>68</v>
      </c>
      <c r="H24" s="1226">
        <v>32</v>
      </c>
      <c r="I24" s="1252">
        <f t="shared" si="8"/>
        <v>100</v>
      </c>
      <c r="J24" s="34">
        <v>36</v>
      </c>
      <c r="K24" s="1252">
        <f t="shared" si="0"/>
        <v>100</v>
      </c>
      <c r="L24" s="34">
        <f t="shared" si="1"/>
        <v>68</v>
      </c>
      <c r="M24" s="1252">
        <f t="shared" si="2"/>
        <v>100</v>
      </c>
      <c r="N24" s="1226">
        <v>32</v>
      </c>
      <c r="O24" s="1252">
        <f t="shared" si="9"/>
        <v>100</v>
      </c>
      <c r="P24" s="34">
        <v>36</v>
      </c>
      <c r="Q24" s="1253">
        <f t="shared" si="3"/>
        <v>100</v>
      </c>
      <c r="R24" s="34">
        <f t="shared" si="4"/>
        <v>68</v>
      </c>
      <c r="S24" s="1252">
        <f t="shared" si="5"/>
        <v>100</v>
      </c>
      <c r="T24" s="1254"/>
      <c r="U24" s="1255">
        <f t="shared" si="10"/>
        <v>0</v>
      </c>
      <c r="V24" s="1254"/>
      <c r="W24" s="1256">
        <f t="shared" si="11"/>
        <v>0</v>
      </c>
      <c r="X24" s="1254">
        <f t="shared" si="6"/>
        <v>0</v>
      </c>
      <c r="Y24" s="1255">
        <f t="shared" si="12"/>
        <v>0</v>
      </c>
    </row>
    <row r="25" spans="1:25" ht="20.149999999999999" customHeight="1" x14ac:dyDescent="0.35">
      <c r="A25" s="16">
        <v>15</v>
      </c>
      <c r="B25" s="1160" t="s">
        <v>1585</v>
      </c>
      <c r="C25" s="1571" t="s">
        <v>1600</v>
      </c>
      <c r="D25" s="1148" t="s">
        <v>112</v>
      </c>
      <c r="E25" s="1226">
        <v>14</v>
      </c>
      <c r="F25" s="34">
        <v>21</v>
      </c>
      <c r="G25" s="1242">
        <f t="shared" si="7"/>
        <v>35</v>
      </c>
      <c r="H25" s="1226">
        <v>14</v>
      </c>
      <c r="I25" s="1252">
        <f t="shared" si="8"/>
        <v>100</v>
      </c>
      <c r="J25" s="34">
        <v>21</v>
      </c>
      <c r="K25" s="1252">
        <f t="shared" si="0"/>
        <v>100</v>
      </c>
      <c r="L25" s="34">
        <f t="shared" si="1"/>
        <v>35</v>
      </c>
      <c r="M25" s="1252">
        <f t="shared" si="2"/>
        <v>100</v>
      </c>
      <c r="N25" s="1226">
        <v>14</v>
      </c>
      <c r="O25" s="1252">
        <f t="shared" si="9"/>
        <v>100</v>
      </c>
      <c r="P25" s="34">
        <v>21</v>
      </c>
      <c r="Q25" s="1253">
        <f t="shared" si="3"/>
        <v>100</v>
      </c>
      <c r="R25" s="34">
        <f t="shared" si="4"/>
        <v>35</v>
      </c>
      <c r="S25" s="1252">
        <f t="shared" si="5"/>
        <v>100</v>
      </c>
      <c r="T25" s="1254"/>
      <c r="U25" s="1255">
        <f t="shared" si="10"/>
        <v>0</v>
      </c>
      <c r="V25" s="1254"/>
      <c r="W25" s="1256">
        <f t="shared" si="11"/>
        <v>0</v>
      </c>
      <c r="X25" s="1254">
        <f t="shared" si="6"/>
        <v>0</v>
      </c>
      <c r="Y25" s="1255">
        <f t="shared" si="12"/>
        <v>0</v>
      </c>
    </row>
    <row r="26" spans="1:25" ht="20.149999999999999" customHeight="1" x14ac:dyDescent="0.35">
      <c r="A26" s="16">
        <v>16</v>
      </c>
      <c r="B26" s="1160" t="s">
        <v>113</v>
      </c>
      <c r="C26" s="1571" t="s">
        <v>1601</v>
      </c>
      <c r="D26" s="1148" t="s">
        <v>113</v>
      </c>
      <c r="E26" s="1226">
        <v>16</v>
      </c>
      <c r="F26" s="34">
        <v>22</v>
      </c>
      <c r="G26" s="1242">
        <f t="shared" si="7"/>
        <v>38</v>
      </c>
      <c r="H26" s="1226">
        <v>16</v>
      </c>
      <c r="I26" s="1252">
        <f t="shared" si="8"/>
        <v>100</v>
      </c>
      <c r="J26" s="34">
        <v>22</v>
      </c>
      <c r="K26" s="1252">
        <f t="shared" si="0"/>
        <v>100</v>
      </c>
      <c r="L26" s="34">
        <f t="shared" si="1"/>
        <v>38</v>
      </c>
      <c r="M26" s="1252">
        <f t="shared" si="2"/>
        <v>100</v>
      </c>
      <c r="N26" s="1226">
        <v>16</v>
      </c>
      <c r="O26" s="1252">
        <f t="shared" si="9"/>
        <v>100</v>
      </c>
      <c r="P26" s="34">
        <v>22</v>
      </c>
      <c r="Q26" s="1253">
        <f t="shared" si="3"/>
        <v>100</v>
      </c>
      <c r="R26" s="34">
        <f t="shared" si="4"/>
        <v>38</v>
      </c>
      <c r="S26" s="1252">
        <f t="shared" si="5"/>
        <v>100</v>
      </c>
      <c r="T26" s="1254"/>
      <c r="U26" s="1255">
        <f t="shared" si="10"/>
        <v>0</v>
      </c>
      <c r="V26" s="1254"/>
      <c r="W26" s="1256">
        <f t="shared" si="11"/>
        <v>0</v>
      </c>
      <c r="X26" s="1254">
        <f t="shared" si="6"/>
        <v>0</v>
      </c>
      <c r="Y26" s="1255">
        <f t="shared" si="12"/>
        <v>0</v>
      </c>
    </row>
    <row r="27" spans="1:25" ht="20.149999999999999" customHeight="1" x14ac:dyDescent="0.35">
      <c r="A27" s="16">
        <v>17</v>
      </c>
      <c r="B27" s="1160" t="s">
        <v>114</v>
      </c>
      <c r="C27" s="1571" t="s">
        <v>1599</v>
      </c>
      <c r="D27" s="1148" t="s">
        <v>114</v>
      </c>
      <c r="E27" s="1226">
        <v>23</v>
      </c>
      <c r="F27" s="34">
        <v>34</v>
      </c>
      <c r="G27" s="1242">
        <f t="shared" si="7"/>
        <v>57</v>
      </c>
      <c r="H27" s="1226">
        <v>23</v>
      </c>
      <c r="I27" s="1252">
        <f t="shared" si="8"/>
        <v>100</v>
      </c>
      <c r="J27" s="34">
        <v>34</v>
      </c>
      <c r="K27" s="1252">
        <f t="shared" si="0"/>
        <v>100</v>
      </c>
      <c r="L27" s="34">
        <f t="shared" si="1"/>
        <v>57</v>
      </c>
      <c r="M27" s="1252">
        <f t="shared" si="2"/>
        <v>100</v>
      </c>
      <c r="N27" s="1226">
        <v>23</v>
      </c>
      <c r="O27" s="1252">
        <f t="shared" si="9"/>
        <v>100</v>
      </c>
      <c r="P27" s="34">
        <v>34</v>
      </c>
      <c r="Q27" s="1253">
        <f t="shared" si="3"/>
        <v>100</v>
      </c>
      <c r="R27" s="34">
        <f t="shared" si="4"/>
        <v>57</v>
      </c>
      <c r="S27" s="1252">
        <f t="shared" si="5"/>
        <v>100</v>
      </c>
      <c r="T27" s="1254"/>
      <c r="U27" s="1255">
        <f t="shared" si="10"/>
        <v>0</v>
      </c>
      <c r="V27" s="1254"/>
      <c r="W27" s="1256">
        <f t="shared" si="11"/>
        <v>0</v>
      </c>
      <c r="X27" s="1254">
        <f t="shared" si="6"/>
        <v>0</v>
      </c>
      <c r="Y27" s="1255">
        <f t="shared" si="12"/>
        <v>0</v>
      </c>
    </row>
    <row r="28" spans="1:25" ht="20.149999999999999" customHeight="1" x14ac:dyDescent="0.35">
      <c r="A28" s="16">
        <v>18</v>
      </c>
      <c r="B28" s="1160" t="s">
        <v>115</v>
      </c>
      <c r="C28" s="1571" t="s">
        <v>1613</v>
      </c>
      <c r="D28" s="1148" t="s">
        <v>594</v>
      </c>
      <c r="E28" s="1226">
        <v>2</v>
      </c>
      <c r="F28" s="34">
        <v>4</v>
      </c>
      <c r="G28" s="1242">
        <f t="shared" si="7"/>
        <v>6</v>
      </c>
      <c r="H28" s="1226">
        <v>2</v>
      </c>
      <c r="I28" s="1252">
        <f t="shared" si="8"/>
        <v>100</v>
      </c>
      <c r="J28" s="34">
        <v>4</v>
      </c>
      <c r="K28" s="1252">
        <f t="shared" si="0"/>
        <v>100</v>
      </c>
      <c r="L28" s="34">
        <f t="shared" si="1"/>
        <v>6</v>
      </c>
      <c r="M28" s="1252">
        <f t="shared" si="2"/>
        <v>100</v>
      </c>
      <c r="N28" s="1226">
        <v>2</v>
      </c>
      <c r="O28" s="1252">
        <f t="shared" si="9"/>
        <v>100</v>
      </c>
      <c r="P28" s="34">
        <v>4</v>
      </c>
      <c r="Q28" s="1253">
        <f t="shared" si="3"/>
        <v>100</v>
      </c>
      <c r="R28" s="34">
        <f t="shared" si="4"/>
        <v>6</v>
      </c>
      <c r="S28" s="1252">
        <f t="shared" si="5"/>
        <v>100</v>
      </c>
      <c r="T28" s="1254"/>
      <c r="U28" s="1255">
        <f t="shared" si="10"/>
        <v>0</v>
      </c>
      <c r="V28" s="1254"/>
      <c r="W28" s="1256">
        <f t="shared" si="11"/>
        <v>0</v>
      </c>
      <c r="X28" s="1254">
        <f t="shared" si="6"/>
        <v>0</v>
      </c>
      <c r="Y28" s="1255">
        <f t="shared" si="12"/>
        <v>0</v>
      </c>
    </row>
    <row r="29" spans="1:25" ht="20.149999999999999" customHeight="1" x14ac:dyDescent="0.35">
      <c r="A29" s="16">
        <v>19</v>
      </c>
      <c r="B29" s="1160" t="s">
        <v>115</v>
      </c>
      <c r="C29" s="1571" t="s">
        <v>1613</v>
      </c>
      <c r="D29" s="1148" t="s">
        <v>597</v>
      </c>
      <c r="E29" s="1226">
        <v>5</v>
      </c>
      <c r="F29" s="34">
        <v>8</v>
      </c>
      <c r="G29" s="1242">
        <f t="shared" si="7"/>
        <v>13</v>
      </c>
      <c r="H29" s="1226">
        <v>5</v>
      </c>
      <c r="I29" s="1252">
        <f t="shared" si="8"/>
        <v>100</v>
      </c>
      <c r="J29" s="34">
        <v>8</v>
      </c>
      <c r="K29" s="1252">
        <f t="shared" si="0"/>
        <v>100</v>
      </c>
      <c r="L29" s="34">
        <f t="shared" si="1"/>
        <v>13</v>
      </c>
      <c r="M29" s="1252">
        <f t="shared" si="2"/>
        <v>100</v>
      </c>
      <c r="N29" s="1226">
        <v>5</v>
      </c>
      <c r="O29" s="1252">
        <f t="shared" si="9"/>
        <v>100</v>
      </c>
      <c r="P29" s="34">
        <v>8</v>
      </c>
      <c r="Q29" s="1253">
        <f t="shared" si="3"/>
        <v>100</v>
      </c>
      <c r="R29" s="34">
        <f t="shared" si="4"/>
        <v>13</v>
      </c>
      <c r="S29" s="1252">
        <f t="shared" si="5"/>
        <v>100</v>
      </c>
      <c r="T29" s="1254"/>
      <c r="U29" s="1255">
        <f t="shared" si="10"/>
        <v>0</v>
      </c>
      <c r="V29" s="1254"/>
      <c r="W29" s="1256">
        <f t="shared" si="11"/>
        <v>0</v>
      </c>
      <c r="X29" s="1254">
        <f t="shared" si="6"/>
        <v>0</v>
      </c>
      <c r="Y29" s="1255">
        <f t="shared" si="12"/>
        <v>0</v>
      </c>
    </row>
    <row r="30" spans="1:25" ht="20.149999999999999" customHeight="1" x14ac:dyDescent="0.35">
      <c r="A30" s="16">
        <v>20</v>
      </c>
      <c r="B30" s="1160" t="s">
        <v>115</v>
      </c>
      <c r="C30" s="1571" t="s">
        <v>1613</v>
      </c>
      <c r="D30" s="1148" t="s">
        <v>595</v>
      </c>
      <c r="E30" s="1226">
        <v>1</v>
      </c>
      <c r="F30" s="34">
        <v>3</v>
      </c>
      <c r="G30" s="1242">
        <f>SUM(E30:F30)</f>
        <v>4</v>
      </c>
      <c r="H30" s="1226">
        <v>1</v>
      </c>
      <c r="I30" s="1252">
        <f>H30/E30*100</f>
        <v>100</v>
      </c>
      <c r="J30" s="34">
        <v>3</v>
      </c>
      <c r="K30" s="1252">
        <f t="shared" si="0"/>
        <v>100</v>
      </c>
      <c r="L30" s="34">
        <f t="shared" si="1"/>
        <v>4</v>
      </c>
      <c r="M30" s="1252">
        <f t="shared" si="2"/>
        <v>100</v>
      </c>
      <c r="N30" s="1226">
        <v>1</v>
      </c>
      <c r="O30" s="1252">
        <f t="shared" si="9"/>
        <v>100</v>
      </c>
      <c r="P30" s="34">
        <v>3</v>
      </c>
      <c r="Q30" s="1253">
        <f t="shared" si="3"/>
        <v>100</v>
      </c>
      <c r="R30" s="34">
        <f t="shared" si="4"/>
        <v>4</v>
      </c>
      <c r="S30" s="1252">
        <f t="shared" si="5"/>
        <v>100</v>
      </c>
      <c r="T30" s="1254"/>
      <c r="U30" s="1255">
        <f t="shared" si="10"/>
        <v>0</v>
      </c>
      <c r="V30" s="1254"/>
      <c r="W30" s="1256">
        <f t="shared" si="11"/>
        <v>0</v>
      </c>
      <c r="X30" s="1254">
        <f t="shared" si="6"/>
        <v>0</v>
      </c>
      <c r="Y30" s="1255">
        <f t="shared" si="12"/>
        <v>0</v>
      </c>
    </row>
    <row r="31" spans="1:25" ht="20.149999999999999" customHeight="1" x14ac:dyDescent="0.35">
      <c r="A31" s="16">
        <v>21</v>
      </c>
      <c r="B31" s="1160" t="s">
        <v>116</v>
      </c>
      <c r="C31" s="1571" t="s">
        <v>1614</v>
      </c>
      <c r="D31" s="1148" t="s">
        <v>116</v>
      </c>
      <c r="E31" s="1226">
        <v>1</v>
      </c>
      <c r="F31" s="34">
        <v>1</v>
      </c>
      <c r="G31" s="1242">
        <f>SUM(E31:F31)</f>
        <v>2</v>
      </c>
      <c r="H31" s="1226">
        <v>1</v>
      </c>
      <c r="I31" s="1252">
        <f t="shared" ref="I31:I34" si="13">H31/E31*100</f>
        <v>100</v>
      </c>
      <c r="J31" s="34">
        <v>1</v>
      </c>
      <c r="K31" s="1252">
        <f t="shared" si="0"/>
        <v>100</v>
      </c>
      <c r="L31" s="34">
        <f t="shared" si="1"/>
        <v>2</v>
      </c>
      <c r="M31" s="1252">
        <f t="shared" si="2"/>
        <v>100</v>
      </c>
      <c r="N31" s="1226">
        <v>1</v>
      </c>
      <c r="O31" s="1252">
        <f t="shared" si="9"/>
        <v>100</v>
      </c>
      <c r="P31" s="34">
        <v>1</v>
      </c>
      <c r="Q31" s="1253">
        <f t="shared" si="3"/>
        <v>100</v>
      </c>
      <c r="R31" s="34">
        <f t="shared" si="4"/>
        <v>2</v>
      </c>
      <c r="S31" s="1252">
        <f t="shared" si="5"/>
        <v>100</v>
      </c>
      <c r="T31" s="1254"/>
      <c r="U31" s="1255"/>
      <c r="V31" s="1254"/>
      <c r="W31" s="1256"/>
      <c r="X31" s="1254"/>
      <c r="Y31" s="1255"/>
    </row>
    <row r="32" spans="1:25" ht="20.149999999999999" customHeight="1" x14ac:dyDescent="0.35">
      <c r="A32" s="16"/>
      <c r="B32" s="243"/>
      <c r="C32" s="243"/>
      <c r="D32" s="1250"/>
      <c r="E32" s="1226"/>
      <c r="F32" s="34"/>
      <c r="G32" s="1242">
        <f t="shared" si="7"/>
        <v>0</v>
      </c>
      <c r="H32" s="34"/>
      <c r="I32" s="1252" t="e">
        <f t="shared" si="13"/>
        <v>#DIV/0!</v>
      </c>
      <c r="J32" s="34"/>
      <c r="K32" s="1252"/>
      <c r="L32" s="34"/>
      <c r="M32" s="1252"/>
      <c r="N32" s="34"/>
      <c r="O32" s="1252"/>
      <c r="P32" s="34"/>
      <c r="Q32" s="1253"/>
      <c r="R32" s="34"/>
      <c r="S32" s="1252"/>
      <c r="T32" s="1254"/>
      <c r="U32" s="1255"/>
      <c r="V32" s="1254"/>
      <c r="W32" s="1256"/>
      <c r="X32" s="1254"/>
      <c r="Y32" s="1255"/>
    </row>
    <row r="33" spans="1:25" ht="20.149999999999999" customHeight="1" x14ac:dyDescent="0.35">
      <c r="A33" s="16"/>
      <c r="B33" s="243"/>
      <c r="C33" s="243"/>
      <c r="D33" s="1251"/>
      <c r="E33" s="1226"/>
      <c r="F33" s="34"/>
      <c r="G33" s="1242">
        <f t="shared" si="7"/>
        <v>0</v>
      </c>
      <c r="H33" s="34"/>
      <c r="I33" s="1252" t="e">
        <f t="shared" si="13"/>
        <v>#DIV/0!</v>
      </c>
      <c r="J33" s="34"/>
      <c r="K33" s="1252"/>
      <c r="L33" s="34"/>
      <c r="M33" s="1252"/>
      <c r="N33" s="34"/>
      <c r="O33" s="1252"/>
      <c r="P33" s="34"/>
      <c r="Q33" s="1253"/>
      <c r="R33" s="34"/>
      <c r="S33" s="1252"/>
      <c r="T33" s="1254"/>
      <c r="U33" s="1255"/>
      <c r="V33" s="1254"/>
      <c r="W33" s="1256"/>
      <c r="X33" s="1254"/>
      <c r="Y33" s="1255"/>
    </row>
    <row r="34" spans="1:25" ht="20.149999999999999" customHeight="1" thickBot="1" x14ac:dyDescent="0.4">
      <c r="A34" s="44" t="s">
        <v>713</v>
      </c>
      <c r="B34" s="45"/>
      <c r="C34" s="509"/>
      <c r="D34" s="1194"/>
      <c r="E34" s="768">
        <f>SUM(E11:E33)</f>
        <v>426</v>
      </c>
      <c r="F34" s="768">
        <f>SUM(F11:F33)</f>
        <v>594</v>
      </c>
      <c r="G34" s="745">
        <f>SUM(E34:F34)</f>
        <v>1020</v>
      </c>
      <c r="H34" s="768">
        <f>SUM(H11:H33)</f>
        <v>426</v>
      </c>
      <c r="I34" s="766">
        <f t="shared" si="13"/>
        <v>100</v>
      </c>
      <c r="J34" s="768">
        <f>SUM(J11:J33)</f>
        <v>594</v>
      </c>
      <c r="K34" s="769">
        <f>J34/F34*100</f>
        <v>100</v>
      </c>
      <c r="L34" s="768">
        <f>SUM(L11:L33)</f>
        <v>1020</v>
      </c>
      <c r="M34" s="769">
        <f>L34/G34*100</f>
        <v>100</v>
      </c>
      <c r="N34" s="768">
        <f>SUM(N11:N33)</f>
        <v>426</v>
      </c>
      <c r="O34" s="769">
        <f>N34/E34*100</f>
        <v>100</v>
      </c>
      <c r="P34" s="768">
        <f>SUM(P11:P33)</f>
        <v>594</v>
      </c>
      <c r="Q34" s="770">
        <f>P34/F34*100</f>
        <v>100</v>
      </c>
      <c r="R34" s="768">
        <f>SUM(R11:R33)</f>
        <v>1020</v>
      </c>
      <c r="S34" s="769">
        <f>R34/G34*100</f>
        <v>100</v>
      </c>
      <c r="T34" s="771">
        <f>SUM(T11:T33)</f>
        <v>0</v>
      </c>
      <c r="U34" s="772">
        <f>T34/E34*100</f>
        <v>0</v>
      </c>
      <c r="V34" s="771">
        <f>SUM(V11:V33)</f>
        <v>0</v>
      </c>
      <c r="W34" s="773">
        <f>V34/F34*100</f>
        <v>0</v>
      </c>
      <c r="X34" s="771">
        <f>SUM(X11:X33)</f>
        <v>0</v>
      </c>
      <c r="Y34" s="772">
        <f>X34/G34*100</f>
        <v>0</v>
      </c>
    </row>
    <row r="35" spans="1:25" ht="18.75" customHeight="1" x14ac:dyDescent="0.35">
      <c r="A35" s="396"/>
      <c r="B35" s="396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49"/>
      <c r="R35" s="49"/>
      <c r="S35" s="49"/>
    </row>
    <row r="36" spans="1:25" x14ac:dyDescent="0.35">
      <c r="A36" s="27" t="s">
        <v>1533</v>
      </c>
    </row>
    <row r="38" spans="1:25" x14ac:dyDescent="0.35">
      <c r="K38" s="774"/>
      <c r="Q38" s="774"/>
    </row>
  </sheetData>
  <sheetProtection algorithmName="SHA-512" hashValue="PaSW1VKD3hGvO1YsMKJpbugxFo+qLOiqRMFI+Xh38inBBgpq84p3UF1768N5ckRI1u6iicVn7DA+5DYAHv+OOA==" saltValue="x4bC4VF1XZ9+VZruiGST+A==" spinCount="100000" sheet="1" objects="1" scenarios="1" sort="0" autoFilter="0" pivotTables="0"/>
  <mergeCells count="19">
    <mergeCell ref="A4:Y4"/>
    <mergeCell ref="A5:Y5"/>
    <mergeCell ref="V8:W8"/>
    <mergeCell ref="A3:Y3"/>
    <mergeCell ref="A7:A9"/>
    <mergeCell ref="B7:B9"/>
    <mergeCell ref="D7:D9"/>
    <mergeCell ref="E7:G8"/>
    <mergeCell ref="H7:M7"/>
    <mergeCell ref="N7:S7"/>
    <mergeCell ref="T7:Y7"/>
    <mergeCell ref="H8:I8"/>
    <mergeCell ref="J8:K8"/>
    <mergeCell ref="X8:Y8"/>
    <mergeCell ref="L8:M8"/>
    <mergeCell ref="N8:O8"/>
    <mergeCell ref="P8:Q8"/>
    <mergeCell ref="R8:S8"/>
    <mergeCell ref="T8:U8"/>
  </mergeCells>
  <conditionalFormatting sqref="K38 Q38">
    <cfRule type="cellIs" dxfId="1" priority="1" stopIfTrue="1" operator="notEqual">
      <formula>#REF!</formula>
    </cfRule>
  </conditionalFormatting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3"/>
  <sheetViews>
    <sheetView zoomScale="60" zoomScaleNormal="60" workbookViewId="0">
      <selection activeCell="G31" sqref="G31"/>
    </sheetView>
  </sheetViews>
  <sheetFormatPr defaultColWidth="9.1796875" defaultRowHeight="15.5" x14ac:dyDescent="0.35"/>
  <cols>
    <col min="1" max="1" width="5.7265625" style="53" customWidth="1"/>
    <col min="2" max="2" width="67.54296875" style="53" customWidth="1"/>
    <col min="3" max="6" width="15.7265625" style="53" customWidth="1"/>
    <col min="7" max="7" width="17.81640625" style="53" customWidth="1"/>
    <col min="8" max="8" width="15.7265625" style="53" customWidth="1"/>
    <col min="9" max="256" width="9.1796875" style="53"/>
    <col min="257" max="257" width="5.7265625" style="53" customWidth="1"/>
    <col min="258" max="258" width="67.54296875" style="53" customWidth="1"/>
    <col min="259" max="264" width="15.7265625" style="53" customWidth="1"/>
    <col min="265" max="512" width="9.1796875" style="53"/>
    <col min="513" max="513" width="5.7265625" style="53" customWidth="1"/>
    <col min="514" max="514" width="67.54296875" style="53" customWidth="1"/>
    <col min="515" max="520" width="15.7265625" style="53" customWidth="1"/>
    <col min="521" max="768" width="9.1796875" style="53"/>
    <col min="769" max="769" width="5.7265625" style="53" customWidth="1"/>
    <col min="770" max="770" width="67.54296875" style="53" customWidth="1"/>
    <col min="771" max="776" width="15.7265625" style="53" customWidth="1"/>
    <col min="777" max="1024" width="9.1796875" style="53"/>
    <col min="1025" max="1025" width="5.7265625" style="53" customWidth="1"/>
    <col min="1026" max="1026" width="67.54296875" style="53" customWidth="1"/>
    <col min="1027" max="1032" width="15.7265625" style="53" customWidth="1"/>
    <col min="1033" max="1280" width="9.1796875" style="53"/>
    <col min="1281" max="1281" width="5.7265625" style="53" customWidth="1"/>
    <col min="1282" max="1282" width="67.54296875" style="53" customWidth="1"/>
    <col min="1283" max="1288" width="15.7265625" style="53" customWidth="1"/>
    <col min="1289" max="1536" width="9.1796875" style="53"/>
    <col min="1537" max="1537" width="5.7265625" style="53" customWidth="1"/>
    <col min="1538" max="1538" width="67.54296875" style="53" customWidth="1"/>
    <col min="1539" max="1544" width="15.7265625" style="53" customWidth="1"/>
    <col min="1545" max="1792" width="9.1796875" style="53"/>
    <col min="1793" max="1793" width="5.7265625" style="53" customWidth="1"/>
    <col min="1794" max="1794" width="67.54296875" style="53" customWidth="1"/>
    <col min="1795" max="1800" width="15.7265625" style="53" customWidth="1"/>
    <col min="1801" max="2048" width="9.1796875" style="53"/>
    <col min="2049" max="2049" width="5.7265625" style="53" customWidth="1"/>
    <col min="2050" max="2050" width="67.54296875" style="53" customWidth="1"/>
    <col min="2051" max="2056" width="15.7265625" style="53" customWidth="1"/>
    <col min="2057" max="2304" width="9.1796875" style="53"/>
    <col min="2305" max="2305" width="5.7265625" style="53" customWidth="1"/>
    <col min="2306" max="2306" width="67.54296875" style="53" customWidth="1"/>
    <col min="2307" max="2312" width="15.7265625" style="53" customWidth="1"/>
    <col min="2313" max="2560" width="9.1796875" style="53"/>
    <col min="2561" max="2561" width="5.7265625" style="53" customWidth="1"/>
    <col min="2562" max="2562" width="67.54296875" style="53" customWidth="1"/>
    <col min="2563" max="2568" width="15.7265625" style="53" customWidth="1"/>
    <col min="2569" max="2816" width="9.1796875" style="53"/>
    <col min="2817" max="2817" width="5.7265625" style="53" customWidth="1"/>
    <col min="2818" max="2818" width="67.54296875" style="53" customWidth="1"/>
    <col min="2819" max="2824" width="15.7265625" style="53" customWidth="1"/>
    <col min="2825" max="3072" width="9.1796875" style="53"/>
    <col min="3073" max="3073" width="5.7265625" style="53" customWidth="1"/>
    <col min="3074" max="3074" width="67.54296875" style="53" customWidth="1"/>
    <col min="3075" max="3080" width="15.7265625" style="53" customWidth="1"/>
    <col min="3081" max="3328" width="9.1796875" style="53"/>
    <col min="3329" max="3329" width="5.7265625" style="53" customWidth="1"/>
    <col min="3330" max="3330" width="67.54296875" style="53" customWidth="1"/>
    <col min="3331" max="3336" width="15.7265625" style="53" customWidth="1"/>
    <col min="3337" max="3584" width="9.1796875" style="53"/>
    <col min="3585" max="3585" width="5.7265625" style="53" customWidth="1"/>
    <col min="3586" max="3586" width="67.54296875" style="53" customWidth="1"/>
    <col min="3587" max="3592" width="15.7265625" style="53" customWidth="1"/>
    <col min="3593" max="3840" width="9.1796875" style="53"/>
    <col min="3841" max="3841" width="5.7265625" style="53" customWidth="1"/>
    <col min="3842" max="3842" width="67.54296875" style="53" customWidth="1"/>
    <col min="3843" max="3848" width="15.7265625" style="53" customWidth="1"/>
    <col min="3849" max="4096" width="9.1796875" style="53"/>
    <col min="4097" max="4097" width="5.7265625" style="53" customWidth="1"/>
    <col min="4098" max="4098" width="67.54296875" style="53" customWidth="1"/>
    <col min="4099" max="4104" width="15.7265625" style="53" customWidth="1"/>
    <col min="4105" max="4352" width="9.1796875" style="53"/>
    <col min="4353" max="4353" width="5.7265625" style="53" customWidth="1"/>
    <col min="4354" max="4354" width="67.54296875" style="53" customWidth="1"/>
    <col min="4355" max="4360" width="15.7265625" style="53" customWidth="1"/>
    <col min="4361" max="4608" width="9.1796875" style="53"/>
    <col min="4609" max="4609" width="5.7265625" style="53" customWidth="1"/>
    <col min="4610" max="4610" width="67.54296875" style="53" customWidth="1"/>
    <col min="4611" max="4616" width="15.7265625" style="53" customWidth="1"/>
    <col min="4617" max="4864" width="9.1796875" style="53"/>
    <col min="4865" max="4865" width="5.7265625" style="53" customWidth="1"/>
    <col min="4866" max="4866" width="67.54296875" style="53" customWidth="1"/>
    <col min="4867" max="4872" width="15.7265625" style="53" customWidth="1"/>
    <col min="4873" max="5120" width="9.1796875" style="53"/>
    <col min="5121" max="5121" width="5.7265625" style="53" customWidth="1"/>
    <col min="5122" max="5122" width="67.54296875" style="53" customWidth="1"/>
    <col min="5123" max="5128" width="15.7265625" style="53" customWidth="1"/>
    <col min="5129" max="5376" width="9.1796875" style="53"/>
    <col min="5377" max="5377" width="5.7265625" style="53" customWidth="1"/>
    <col min="5378" max="5378" width="67.54296875" style="53" customWidth="1"/>
    <col min="5379" max="5384" width="15.7265625" style="53" customWidth="1"/>
    <col min="5385" max="5632" width="9.1796875" style="53"/>
    <col min="5633" max="5633" width="5.7265625" style="53" customWidth="1"/>
    <col min="5634" max="5634" width="67.54296875" style="53" customWidth="1"/>
    <col min="5635" max="5640" width="15.7265625" style="53" customWidth="1"/>
    <col min="5641" max="5888" width="9.1796875" style="53"/>
    <col min="5889" max="5889" width="5.7265625" style="53" customWidth="1"/>
    <col min="5890" max="5890" width="67.54296875" style="53" customWidth="1"/>
    <col min="5891" max="5896" width="15.7265625" style="53" customWidth="1"/>
    <col min="5897" max="6144" width="9.1796875" style="53"/>
    <col min="6145" max="6145" width="5.7265625" style="53" customWidth="1"/>
    <col min="6146" max="6146" width="67.54296875" style="53" customWidth="1"/>
    <col min="6147" max="6152" width="15.7265625" style="53" customWidth="1"/>
    <col min="6153" max="6400" width="9.1796875" style="53"/>
    <col min="6401" max="6401" width="5.7265625" style="53" customWidth="1"/>
    <col min="6402" max="6402" width="67.54296875" style="53" customWidth="1"/>
    <col min="6403" max="6408" width="15.7265625" style="53" customWidth="1"/>
    <col min="6409" max="6656" width="9.1796875" style="53"/>
    <col min="6657" max="6657" width="5.7265625" style="53" customWidth="1"/>
    <col min="6658" max="6658" width="67.54296875" style="53" customWidth="1"/>
    <col min="6659" max="6664" width="15.7265625" style="53" customWidth="1"/>
    <col min="6665" max="6912" width="9.1796875" style="53"/>
    <col min="6913" max="6913" width="5.7265625" style="53" customWidth="1"/>
    <col min="6914" max="6914" width="67.54296875" style="53" customWidth="1"/>
    <col min="6915" max="6920" width="15.7265625" style="53" customWidth="1"/>
    <col min="6921" max="7168" width="9.1796875" style="53"/>
    <col min="7169" max="7169" width="5.7265625" style="53" customWidth="1"/>
    <col min="7170" max="7170" width="67.54296875" style="53" customWidth="1"/>
    <col min="7171" max="7176" width="15.7265625" style="53" customWidth="1"/>
    <col min="7177" max="7424" width="9.1796875" style="53"/>
    <col min="7425" max="7425" width="5.7265625" style="53" customWidth="1"/>
    <col min="7426" max="7426" width="67.54296875" style="53" customWidth="1"/>
    <col min="7427" max="7432" width="15.7265625" style="53" customWidth="1"/>
    <col min="7433" max="7680" width="9.1796875" style="53"/>
    <col min="7681" max="7681" width="5.7265625" style="53" customWidth="1"/>
    <col min="7682" max="7682" width="67.54296875" style="53" customWidth="1"/>
    <col min="7683" max="7688" width="15.7265625" style="53" customWidth="1"/>
    <col min="7689" max="7936" width="9.1796875" style="53"/>
    <col min="7937" max="7937" width="5.7265625" style="53" customWidth="1"/>
    <col min="7938" max="7938" width="67.54296875" style="53" customWidth="1"/>
    <col min="7939" max="7944" width="15.7265625" style="53" customWidth="1"/>
    <col min="7945" max="8192" width="9.1796875" style="53"/>
    <col min="8193" max="8193" width="5.7265625" style="53" customWidth="1"/>
    <col min="8194" max="8194" width="67.54296875" style="53" customWidth="1"/>
    <col min="8195" max="8200" width="15.7265625" style="53" customWidth="1"/>
    <col min="8201" max="8448" width="9.1796875" style="53"/>
    <col min="8449" max="8449" width="5.7265625" style="53" customWidth="1"/>
    <col min="8450" max="8450" width="67.54296875" style="53" customWidth="1"/>
    <col min="8451" max="8456" width="15.7265625" style="53" customWidth="1"/>
    <col min="8457" max="8704" width="9.1796875" style="53"/>
    <col min="8705" max="8705" width="5.7265625" style="53" customWidth="1"/>
    <col min="8706" max="8706" width="67.54296875" style="53" customWidth="1"/>
    <col min="8707" max="8712" width="15.7265625" style="53" customWidth="1"/>
    <col min="8713" max="8960" width="9.1796875" style="53"/>
    <col min="8961" max="8961" width="5.7265625" style="53" customWidth="1"/>
    <col min="8962" max="8962" width="67.54296875" style="53" customWidth="1"/>
    <col min="8963" max="8968" width="15.7265625" style="53" customWidth="1"/>
    <col min="8969" max="9216" width="9.1796875" style="53"/>
    <col min="9217" max="9217" width="5.7265625" style="53" customWidth="1"/>
    <col min="9218" max="9218" width="67.54296875" style="53" customWidth="1"/>
    <col min="9219" max="9224" width="15.7265625" style="53" customWidth="1"/>
    <col min="9225" max="9472" width="9.1796875" style="53"/>
    <col min="9473" max="9473" width="5.7265625" style="53" customWidth="1"/>
    <col min="9474" max="9474" width="67.54296875" style="53" customWidth="1"/>
    <col min="9475" max="9480" width="15.7265625" style="53" customWidth="1"/>
    <col min="9481" max="9728" width="9.1796875" style="53"/>
    <col min="9729" max="9729" width="5.7265625" style="53" customWidth="1"/>
    <col min="9730" max="9730" width="67.54296875" style="53" customWidth="1"/>
    <col min="9731" max="9736" width="15.7265625" style="53" customWidth="1"/>
    <col min="9737" max="9984" width="9.1796875" style="53"/>
    <col min="9985" max="9985" width="5.7265625" style="53" customWidth="1"/>
    <col min="9986" max="9986" width="67.54296875" style="53" customWidth="1"/>
    <col min="9987" max="9992" width="15.7265625" style="53" customWidth="1"/>
    <col min="9993" max="10240" width="9.1796875" style="53"/>
    <col min="10241" max="10241" width="5.7265625" style="53" customWidth="1"/>
    <col min="10242" max="10242" width="67.54296875" style="53" customWidth="1"/>
    <col min="10243" max="10248" width="15.7265625" style="53" customWidth="1"/>
    <col min="10249" max="10496" width="9.1796875" style="53"/>
    <col min="10497" max="10497" width="5.7265625" style="53" customWidth="1"/>
    <col min="10498" max="10498" width="67.54296875" style="53" customWidth="1"/>
    <col min="10499" max="10504" width="15.7265625" style="53" customWidth="1"/>
    <col min="10505" max="10752" width="9.1796875" style="53"/>
    <col min="10753" max="10753" width="5.7265625" style="53" customWidth="1"/>
    <col min="10754" max="10754" width="67.54296875" style="53" customWidth="1"/>
    <col min="10755" max="10760" width="15.7265625" style="53" customWidth="1"/>
    <col min="10761" max="11008" width="9.1796875" style="53"/>
    <col min="11009" max="11009" width="5.7265625" style="53" customWidth="1"/>
    <col min="11010" max="11010" width="67.54296875" style="53" customWidth="1"/>
    <col min="11011" max="11016" width="15.7265625" style="53" customWidth="1"/>
    <col min="11017" max="11264" width="9.1796875" style="53"/>
    <col min="11265" max="11265" width="5.7265625" style="53" customWidth="1"/>
    <col min="11266" max="11266" width="67.54296875" style="53" customWidth="1"/>
    <col min="11267" max="11272" width="15.7265625" style="53" customWidth="1"/>
    <col min="11273" max="11520" width="9.1796875" style="53"/>
    <col min="11521" max="11521" width="5.7265625" style="53" customWidth="1"/>
    <col min="11522" max="11522" width="67.54296875" style="53" customWidth="1"/>
    <col min="11523" max="11528" width="15.7265625" style="53" customWidth="1"/>
    <col min="11529" max="11776" width="9.1796875" style="53"/>
    <col min="11777" max="11777" width="5.7265625" style="53" customWidth="1"/>
    <col min="11778" max="11778" width="67.54296875" style="53" customWidth="1"/>
    <col min="11779" max="11784" width="15.7265625" style="53" customWidth="1"/>
    <col min="11785" max="12032" width="9.1796875" style="53"/>
    <col min="12033" max="12033" width="5.7265625" style="53" customWidth="1"/>
    <col min="12034" max="12034" width="67.54296875" style="53" customWidth="1"/>
    <col min="12035" max="12040" width="15.7265625" style="53" customWidth="1"/>
    <col min="12041" max="12288" width="9.1796875" style="53"/>
    <col min="12289" max="12289" width="5.7265625" style="53" customWidth="1"/>
    <col min="12290" max="12290" width="67.54296875" style="53" customWidth="1"/>
    <col min="12291" max="12296" width="15.7265625" style="53" customWidth="1"/>
    <col min="12297" max="12544" width="9.1796875" style="53"/>
    <col min="12545" max="12545" width="5.7265625" style="53" customWidth="1"/>
    <col min="12546" max="12546" width="67.54296875" style="53" customWidth="1"/>
    <col min="12547" max="12552" width="15.7265625" style="53" customWidth="1"/>
    <col min="12553" max="12800" width="9.1796875" style="53"/>
    <col min="12801" max="12801" width="5.7265625" style="53" customWidth="1"/>
    <col min="12802" max="12802" width="67.54296875" style="53" customWidth="1"/>
    <col min="12803" max="12808" width="15.7265625" style="53" customWidth="1"/>
    <col min="12809" max="13056" width="9.1796875" style="53"/>
    <col min="13057" max="13057" width="5.7265625" style="53" customWidth="1"/>
    <col min="13058" max="13058" width="67.54296875" style="53" customWidth="1"/>
    <col min="13059" max="13064" width="15.7265625" style="53" customWidth="1"/>
    <col min="13065" max="13312" width="9.1796875" style="53"/>
    <col min="13313" max="13313" width="5.7265625" style="53" customWidth="1"/>
    <col min="13314" max="13314" width="67.54296875" style="53" customWidth="1"/>
    <col min="13315" max="13320" width="15.7265625" style="53" customWidth="1"/>
    <col min="13321" max="13568" width="9.1796875" style="53"/>
    <col min="13569" max="13569" width="5.7265625" style="53" customWidth="1"/>
    <col min="13570" max="13570" width="67.54296875" style="53" customWidth="1"/>
    <col min="13571" max="13576" width="15.7265625" style="53" customWidth="1"/>
    <col min="13577" max="13824" width="9.1796875" style="53"/>
    <col min="13825" max="13825" width="5.7265625" style="53" customWidth="1"/>
    <col min="13826" max="13826" width="67.54296875" style="53" customWidth="1"/>
    <col min="13827" max="13832" width="15.7265625" style="53" customWidth="1"/>
    <col min="13833" max="14080" width="9.1796875" style="53"/>
    <col min="14081" max="14081" width="5.7265625" style="53" customWidth="1"/>
    <col min="14082" max="14082" width="67.54296875" style="53" customWidth="1"/>
    <col min="14083" max="14088" width="15.7265625" style="53" customWidth="1"/>
    <col min="14089" max="14336" width="9.1796875" style="53"/>
    <col min="14337" max="14337" width="5.7265625" style="53" customWidth="1"/>
    <col min="14338" max="14338" width="67.54296875" style="53" customWidth="1"/>
    <col min="14339" max="14344" width="15.7265625" style="53" customWidth="1"/>
    <col min="14345" max="14592" width="9.1796875" style="53"/>
    <col min="14593" max="14593" width="5.7265625" style="53" customWidth="1"/>
    <col min="14594" max="14594" width="67.54296875" style="53" customWidth="1"/>
    <col min="14595" max="14600" width="15.7265625" style="53" customWidth="1"/>
    <col min="14601" max="14848" width="9.1796875" style="53"/>
    <col min="14849" max="14849" width="5.7265625" style="53" customWidth="1"/>
    <col min="14850" max="14850" width="67.54296875" style="53" customWidth="1"/>
    <col min="14851" max="14856" width="15.7265625" style="53" customWidth="1"/>
    <col min="14857" max="15104" width="9.1796875" style="53"/>
    <col min="15105" max="15105" width="5.7265625" style="53" customWidth="1"/>
    <col min="15106" max="15106" width="67.54296875" style="53" customWidth="1"/>
    <col min="15107" max="15112" width="15.7265625" style="53" customWidth="1"/>
    <col min="15113" max="15360" width="9.1796875" style="53"/>
    <col min="15361" max="15361" width="5.7265625" style="53" customWidth="1"/>
    <col min="15362" max="15362" width="67.54296875" style="53" customWidth="1"/>
    <col min="15363" max="15368" width="15.7265625" style="53" customWidth="1"/>
    <col min="15369" max="15616" width="9.1796875" style="53"/>
    <col min="15617" max="15617" width="5.7265625" style="53" customWidth="1"/>
    <col min="15618" max="15618" width="67.54296875" style="53" customWidth="1"/>
    <col min="15619" max="15624" width="15.7265625" style="53" customWidth="1"/>
    <col min="15625" max="15872" width="9.1796875" style="53"/>
    <col min="15873" max="15873" width="5.7265625" style="53" customWidth="1"/>
    <col min="15874" max="15874" width="67.54296875" style="53" customWidth="1"/>
    <col min="15875" max="15880" width="15.7265625" style="53" customWidth="1"/>
    <col min="15881" max="16128" width="9.1796875" style="53"/>
    <col min="16129" max="16129" width="5.7265625" style="53" customWidth="1"/>
    <col min="16130" max="16130" width="67.54296875" style="53" customWidth="1"/>
    <col min="16131" max="16136" width="15.7265625" style="53" customWidth="1"/>
    <col min="16137" max="16384" width="9.1796875" style="53"/>
  </cols>
  <sheetData>
    <row r="1" spans="1:8" x14ac:dyDescent="0.35">
      <c r="A1" s="1608" t="s">
        <v>46</v>
      </c>
      <c r="B1" s="1609"/>
      <c r="C1" s="52"/>
      <c r="D1" s="5"/>
    </row>
    <row r="2" spans="1:8" x14ac:dyDescent="0.35">
      <c r="A2" s="54"/>
      <c r="B2" s="55"/>
      <c r="C2" s="52"/>
      <c r="D2" s="5"/>
    </row>
    <row r="3" spans="1:8" ht="15" customHeight="1" x14ac:dyDescent="0.35">
      <c r="A3" s="1610" t="s">
        <v>47</v>
      </c>
      <c r="B3" s="1610"/>
      <c r="C3" s="1610"/>
      <c r="D3" s="1610"/>
      <c r="E3" s="1610"/>
      <c r="F3" s="1610"/>
      <c r="G3" s="1610"/>
      <c r="H3" s="1610"/>
    </row>
    <row r="4" spans="1:8" x14ac:dyDescent="0.35">
      <c r="A4" s="56" t="s">
        <v>48</v>
      </c>
      <c r="B4" s="56"/>
      <c r="C4" s="56"/>
      <c r="D4" s="56"/>
      <c r="E4" s="56"/>
      <c r="F4" s="56"/>
      <c r="G4" s="56"/>
      <c r="H4" s="56"/>
    </row>
    <row r="5" spans="1:8" x14ac:dyDescent="0.35">
      <c r="A5" s="57"/>
      <c r="B5" s="2"/>
      <c r="C5" s="28" t="str">
        <f>'1'!F5</f>
        <v>KABUPATEN/KOTA</v>
      </c>
      <c r="D5" s="7" t="str">
        <f>'1'!G5</f>
        <v>KEPULAUAN TALAUD</v>
      </c>
      <c r="E5" s="57"/>
      <c r="F5" s="57"/>
      <c r="G5" s="57"/>
      <c r="H5" s="57"/>
    </row>
    <row r="6" spans="1:8" x14ac:dyDescent="0.35">
      <c r="A6" s="57"/>
      <c r="B6" s="2"/>
      <c r="C6" s="28" t="str">
        <f>'1'!F6</f>
        <v>TAHUN</v>
      </c>
      <c r="D6" s="7">
        <f>'1'!G6</f>
        <v>2024</v>
      </c>
      <c r="E6" s="57"/>
      <c r="F6" s="57"/>
      <c r="G6" s="57"/>
      <c r="H6" s="57"/>
    </row>
    <row r="7" spans="1:8" ht="16" thickBot="1" x14ac:dyDescent="0.4">
      <c r="A7" s="58"/>
      <c r="B7" s="59"/>
      <c r="C7" s="59"/>
      <c r="D7" s="59"/>
      <c r="E7" s="59"/>
    </row>
    <row r="8" spans="1:8" ht="23.25" customHeight="1" x14ac:dyDescent="0.35">
      <c r="A8" s="1611" t="s">
        <v>5</v>
      </c>
      <c r="B8" s="1611" t="s">
        <v>49</v>
      </c>
      <c r="C8" s="1612" t="s">
        <v>8</v>
      </c>
      <c r="D8" s="1613"/>
      <c r="E8" s="1614"/>
      <c r="F8" s="1612" t="s">
        <v>50</v>
      </c>
      <c r="G8" s="1613"/>
      <c r="H8" s="1614"/>
    </row>
    <row r="9" spans="1:8" ht="35.25" customHeight="1" x14ac:dyDescent="0.35">
      <c r="A9" s="1602"/>
      <c r="B9" s="1602"/>
      <c r="C9" s="60" t="s">
        <v>25</v>
      </c>
      <c r="D9" s="60" t="s">
        <v>26</v>
      </c>
      <c r="E9" s="61" t="s">
        <v>51</v>
      </c>
      <c r="F9" s="62" t="s">
        <v>25</v>
      </c>
      <c r="G9" s="60" t="s">
        <v>52</v>
      </c>
      <c r="H9" s="61" t="s">
        <v>51</v>
      </c>
    </row>
    <row r="10" spans="1:8" s="63" customFormat="1" ht="11.5" x14ac:dyDescent="0.25">
      <c r="A10" s="13">
        <v>1</v>
      </c>
      <c r="B10" s="13">
        <v>2</v>
      </c>
      <c r="C10" s="13">
        <v>3</v>
      </c>
      <c r="D10" s="13">
        <v>4</v>
      </c>
      <c r="E10" s="13">
        <v>5</v>
      </c>
      <c r="F10" s="13">
        <v>6</v>
      </c>
      <c r="G10" s="13">
        <v>7</v>
      </c>
      <c r="H10" s="13">
        <v>8</v>
      </c>
    </row>
    <row r="11" spans="1:8" ht="25" customHeight="1" x14ac:dyDescent="0.35">
      <c r="A11" s="33">
        <v>1</v>
      </c>
      <c r="B11" s="118" t="s">
        <v>53</v>
      </c>
      <c r="C11" s="113">
        <f>SUM('2'!C14:C26)</f>
        <v>39.369999999999997</v>
      </c>
      <c r="D11" s="113">
        <f>SUM('2'!D14:D26)</f>
        <v>37.270000000000003</v>
      </c>
      <c r="E11" s="113">
        <f>SUM(C11:D11)</f>
        <v>76.64</v>
      </c>
      <c r="F11" s="65"/>
      <c r="G11" s="65"/>
      <c r="H11" s="65"/>
    </row>
    <row r="12" spans="1:8" ht="25" customHeight="1" x14ac:dyDescent="0.35">
      <c r="A12" s="66">
        <v>2</v>
      </c>
      <c r="B12" s="67" t="s">
        <v>54</v>
      </c>
      <c r="C12" s="114"/>
      <c r="D12" s="114"/>
      <c r="E12" s="115"/>
      <c r="F12" s="116">
        <v>100</v>
      </c>
      <c r="G12" s="116">
        <v>99.89</v>
      </c>
      <c r="H12" s="116">
        <v>99.95</v>
      </c>
    </row>
    <row r="13" spans="1:8" ht="31" x14ac:dyDescent="0.35">
      <c r="A13" s="66">
        <v>3</v>
      </c>
      <c r="B13" s="67" t="s">
        <v>122</v>
      </c>
      <c r="C13" s="68"/>
      <c r="D13" s="68"/>
      <c r="E13" s="69"/>
      <c r="F13" s="70"/>
      <c r="G13" s="70"/>
      <c r="H13" s="70"/>
    </row>
    <row r="14" spans="1:8" s="72" customFormat="1" ht="20.149999999999999" customHeight="1" x14ac:dyDescent="0.35">
      <c r="A14" s="66"/>
      <c r="B14" s="71" t="s">
        <v>55</v>
      </c>
      <c r="C14" s="114"/>
      <c r="D14" s="114"/>
      <c r="E14" s="117"/>
      <c r="F14" s="70">
        <v>7.28</v>
      </c>
      <c r="G14" s="70">
        <v>8.32</v>
      </c>
      <c r="H14" s="70">
        <v>7.79</v>
      </c>
    </row>
    <row r="15" spans="1:8" s="72" customFormat="1" ht="20.149999999999999" customHeight="1" x14ac:dyDescent="0.35">
      <c r="A15" s="66"/>
      <c r="B15" s="71" t="s">
        <v>56</v>
      </c>
      <c r="C15" s="114"/>
      <c r="D15" s="114"/>
      <c r="E15" s="117"/>
      <c r="F15" s="70">
        <v>19.38</v>
      </c>
      <c r="G15" s="70">
        <v>20.37</v>
      </c>
      <c r="H15" s="70">
        <v>19.87</v>
      </c>
    </row>
    <row r="16" spans="1:8" s="72" customFormat="1" ht="20.149999999999999" customHeight="1" x14ac:dyDescent="0.35">
      <c r="A16" s="66"/>
      <c r="B16" s="71" t="s">
        <v>57</v>
      </c>
      <c r="C16" s="114"/>
      <c r="D16" s="114"/>
      <c r="E16" s="117"/>
      <c r="F16" s="70">
        <v>26.89</v>
      </c>
      <c r="G16" s="70">
        <v>23.43</v>
      </c>
      <c r="H16" s="70">
        <v>25.19</v>
      </c>
    </row>
    <row r="17" spans="1:8" s="72" customFormat="1" ht="20.149999999999999" customHeight="1" x14ac:dyDescent="0.35">
      <c r="A17" s="66"/>
      <c r="B17" s="71" t="s">
        <v>123</v>
      </c>
      <c r="C17" s="114"/>
      <c r="D17" s="114"/>
      <c r="E17" s="117"/>
      <c r="F17" s="70">
        <v>33.1</v>
      </c>
      <c r="G17" s="70">
        <v>29.66</v>
      </c>
      <c r="H17" s="70">
        <v>31.4</v>
      </c>
    </row>
    <row r="18" spans="1:8" s="72" customFormat="1" ht="20.149999999999999" customHeight="1" x14ac:dyDescent="0.35">
      <c r="A18" s="119"/>
      <c r="B18" s="120" t="s">
        <v>124</v>
      </c>
      <c r="C18" s="121"/>
      <c r="D18" s="121"/>
      <c r="E18" s="122"/>
      <c r="F18" s="123">
        <v>13.36</v>
      </c>
      <c r="G18" s="123">
        <v>18.22</v>
      </c>
      <c r="H18" s="123">
        <v>15.75</v>
      </c>
    </row>
    <row r="20" spans="1:8" ht="14.25" customHeight="1" x14ac:dyDescent="0.35">
      <c r="A20" s="1607" t="s">
        <v>125</v>
      </c>
      <c r="B20" s="1607"/>
      <c r="C20" s="1607"/>
      <c r="D20" s="1607"/>
      <c r="E20" s="1607"/>
    </row>
    <row r="23" spans="1:8" x14ac:dyDescent="0.35">
      <c r="C23" s="53" t="s">
        <v>58</v>
      </c>
    </row>
  </sheetData>
  <sheetProtection algorithmName="SHA-512" hashValue="gGCIYPJJWLA9jfBYRKhg29Yyxi2JIIAzuORrKMRrfn9PGhB61ivY3d8yzAaIOKBE9+ITi9sIsQYr839K+8h+Hg==" saltValue="NpHRLxpXej6vPIzQSHXbUw==" spinCount="100000" sheet="1" objects="1" scenarios="1" sort="0" autoFilter="0" pivotTables="0"/>
  <mergeCells count="7">
    <mergeCell ref="A20:E20"/>
    <mergeCell ref="A1:B1"/>
    <mergeCell ref="A3:H3"/>
    <mergeCell ref="A8:A9"/>
    <mergeCell ref="B8:B9"/>
    <mergeCell ref="C8:E8"/>
    <mergeCell ref="F8:H8"/>
  </mergeCells>
  <pageMargins left="0.7" right="0.7" top="0.75" bottom="0.75" header="0.3" footer="0.3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T39"/>
  <sheetViews>
    <sheetView topLeftCell="A7" zoomScale="80" zoomScaleNormal="80" workbookViewId="0">
      <selection activeCell="D15" sqref="D15"/>
    </sheetView>
  </sheetViews>
  <sheetFormatPr defaultColWidth="9.1796875" defaultRowHeight="15.5" x14ac:dyDescent="0.35"/>
  <cols>
    <col min="1" max="1" width="5.7265625" style="3" customWidth="1"/>
    <col min="2" max="4" width="22.7265625" style="3" customWidth="1"/>
    <col min="5" max="10" width="18.7265625" style="3" customWidth="1"/>
    <col min="11" max="13" width="10.7265625" style="3" customWidth="1"/>
    <col min="14" max="14" width="9.1796875" style="3"/>
    <col min="15" max="15" width="12.81640625" style="3" customWidth="1"/>
    <col min="16" max="257" width="9.1796875" style="3"/>
    <col min="258" max="258" width="5.7265625" style="3" customWidth="1"/>
    <col min="259" max="260" width="22.7265625" style="3" customWidth="1"/>
    <col min="261" max="266" width="18.7265625" style="3" customWidth="1"/>
    <col min="267" max="269" width="10.7265625" style="3" customWidth="1"/>
    <col min="270" max="513" width="9.1796875" style="3"/>
    <col min="514" max="514" width="5.7265625" style="3" customWidth="1"/>
    <col min="515" max="516" width="22.7265625" style="3" customWidth="1"/>
    <col min="517" max="522" width="18.7265625" style="3" customWidth="1"/>
    <col min="523" max="525" width="10.7265625" style="3" customWidth="1"/>
    <col min="526" max="769" width="9.1796875" style="3"/>
    <col min="770" max="770" width="5.7265625" style="3" customWidth="1"/>
    <col min="771" max="772" width="22.7265625" style="3" customWidth="1"/>
    <col min="773" max="778" width="18.7265625" style="3" customWidth="1"/>
    <col min="779" max="781" width="10.7265625" style="3" customWidth="1"/>
    <col min="782" max="1025" width="9.1796875" style="3"/>
    <col min="1026" max="1026" width="5.7265625" style="3" customWidth="1"/>
    <col min="1027" max="1028" width="22.7265625" style="3" customWidth="1"/>
    <col min="1029" max="1034" width="18.7265625" style="3" customWidth="1"/>
    <col min="1035" max="1037" width="10.7265625" style="3" customWidth="1"/>
    <col min="1038" max="1281" width="9.1796875" style="3"/>
    <col min="1282" max="1282" width="5.7265625" style="3" customWidth="1"/>
    <col min="1283" max="1284" width="22.7265625" style="3" customWidth="1"/>
    <col min="1285" max="1290" width="18.7265625" style="3" customWidth="1"/>
    <col min="1291" max="1293" width="10.7265625" style="3" customWidth="1"/>
    <col min="1294" max="1537" width="9.1796875" style="3"/>
    <col min="1538" max="1538" width="5.7265625" style="3" customWidth="1"/>
    <col min="1539" max="1540" width="22.7265625" style="3" customWidth="1"/>
    <col min="1541" max="1546" width="18.7265625" style="3" customWidth="1"/>
    <col min="1547" max="1549" width="10.7265625" style="3" customWidth="1"/>
    <col min="1550" max="1793" width="9.1796875" style="3"/>
    <col min="1794" max="1794" width="5.7265625" style="3" customWidth="1"/>
    <col min="1795" max="1796" width="22.7265625" style="3" customWidth="1"/>
    <col min="1797" max="1802" width="18.7265625" style="3" customWidth="1"/>
    <col min="1803" max="1805" width="10.7265625" style="3" customWidth="1"/>
    <col min="1806" max="2049" width="9.1796875" style="3"/>
    <col min="2050" max="2050" width="5.7265625" style="3" customWidth="1"/>
    <col min="2051" max="2052" width="22.7265625" style="3" customWidth="1"/>
    <col min="2053" max="2058" width="18.7265625" style="3" customWidth="1"/>
    <col min="2059" max="2061" width="10.7265625" style="3" customWidth="1"/>
    <col min="2062" max="2305" width="9.1796875" style="3"/>
    <col min="2306" max="2306" width="5.7265625" style="3" customWidth="1"/>
    <col min="2307" max="2308" width="22.7265625" style="3" customWidth="1"/>
    <col min="2309" max="2314" width="18.7265625" style="3" customWidth="1"/>
    <col min="2315" max="2317" width="10.7265625" style="3" customWidth="1"/>
    <col min="2318" max="2561" width="9.1796875" style="3"/>
    <col min="2562" max="2562" width="5.7265625" style="3" customWidth="1"/>
    <col min="2563" max="2564" width="22.7265625" style="3" customWidth="1"/>
    <col min="2565" max="2570" width="18.7265625" style="3" customWidth="1"/>
    <col min="2571" max="2573" width="10.7265625" style="3" customWidth="1"/>
    <col min="2574" max="2817" width="9.1796875" style="3"/>
    <col min="2818" max="2818" width="5.7265625" style="3" customWidth="1"/>
    <col min="2819" max="2820" width="22.7265625" style="3" customWidth="1"/>
    <col min="2821" max="2826" width="18.7265625" style="3" customWidth="1"/>
    <col min="2827" max="2829" width="10.7265625" style="3" customWidth="1"/>
    <col min="2830" max="3073" width="9.1796875" style="3"/>
    <col min="3074" max="3074" width="5.7265625" style="3" customWidth="1"/>
    <col min="3075" max="3076" width="22.7265625" style="3" customWidth="1"/>
    <col min="3077" max="3082" width="18.7265625" style="3" customWidth="1"/>
    <col min="3083" max="3085" width="10.7265625" style="3" customWidth="1"/>
    <col min="3086" max="3329" width="9.1796875" style="3"/>
    <col min="3330" max="3330" width="5.7265625" style="3" customWidth="1"/>
    <col min="3331" max="3332" width="22.7265625" style="3" customWidth="1"/>
    <col min="3333" max="3338" width="18.7265625" style="3" customWidth="1"/>
    <col min="3339" max="3341" width="10.7265625" style="3" customWidth="1"/>
    <col min="3342" max="3585" width="9.1796875" style="3"/>
    <col min="3586" max="3586" width="5.7265625" style="3" customWidth="1"/>
    <col min="3587" max="3588" width="22.7265625" style="3" customWidth="1"/>
    <col min="3589" max="3594" width="18.7265625" style="3" customWidth="1"/>
    <col min="3595" max="3597" width="10.7265625" style="3" customWidth="1"/>
    <col min="3598" max="3841" width="9.1796875" style="3"/>
    <col min="3842" max="3842" width="5.7265625" style="3" customWidth="1"/>
    <col min="3843" max="3844" width="22.7265625" style="3" customWidth="1"/>
    <col min="3845" max="3850" width="18.7265625" style="3" customWidth="1"/>
    <col min="3851" max="3853" width="10.7265625" style="3" customWidth="1"/>
    <col min="3854" max="4097" width="9.1796875" style="3"/>
    <col min="4098" max="4098" width="5.7265625" style="3" customWidth="1"/>
    <col min="4099" max="4100" width="22.7265625" style="3" customWidth="1"/>
    <col min="4101" max="4106" width="18.7265625" style="3" customWidth="1"/>
    <col min="4107" max="4109" width="10.7265625" style="3" customWidth="1"/>
    <col min="4110" max="4353" width="9.1796875" style="3"/>
    <col min="4354" max="4354" width="5.7265625" style="3" customWidth="1"/>
    <col min="4355" max="4356" width="22.7265625" style="3" customWidth="1"/>
    <col min="4357" max="4362" width="18.7265625" style="3" customWidth="1"/>
    <col min="4363" max="4365" width="10.7265625" style="3" customWidth="1"/>
    <col min="4366" max="4609" width="9.1796875" style="3"/>
    <col min="4610" max="4610" width="5.7265625" style="3" customWidth="1"/>
    <col min="4611" max="4612" width="22.7265625" style="3" customWidth="1"/>
    <col min="4613" max="4618" width="18.7265625" style="3" customWidth="1"/>
    <col min="4619" max="4621" width="10.7265625" style="3" customWidth="1"/>
    <col min="4622" max="4865" width="9.1796875" style="3"/>
    <col min="4866" max="4866" width="5.7265625" style="3" customWidth="1"/>
    <col min="4867" max="4868" width="22.7265625" style="3" customWidth="1"/>
    <col min="4869" max="4874" width="18.7265625" style="3" customWidth="1"/>
    <col min="4875" max="4877" width="10.7265625" style="3" customWidth="1"/>
    <col min="4878" max="5121" width="9.1796875" style="3"/>
    <col min="5122" max="5122" width="5.7265625" style="3" customWidth="1"/>
    <col min="5123" max="5124" width="22.7265625" style="3" customWidth="1"/>
    <col min="5125" max="5130" width="18.7265625" style="3" customWidth="1"/>
    <col min="5131" max="5133" width="10.7265625" style="3" customWidth="1"/>
    <col min="5134" max="5377" width="9.1796875" style="3"/>
    <col min="5378" max="5378" width="5.7265625" style="3" customWidth="1"/>
    <col min="5379" max="5380" width="22.7265625" style="3" customWidth="1"/>
    <col min="5381" max="5386" width="18.7265625" style="3" customWidth="1"/>
    <col min="5387" max="5389" width="10.7265625" style="3" customWidth="1"/>
    <col min="5390" max="5633" width="9.1796875" style="3"/>
    <col min="5634" max="5634" width="5.7265625" style="3" customWidth="1"/>
    <col min="5635" max="5636" width="22.7265625" style="3" customWidth="1"/>
    <col min="5637" max="5642" width="18.7265625" style="3" customWidth="1"/>
    <col min="5643" max="5645" width="10.7265625" style="3" customWidth="1"/>
    <col min="5646" max="5889" width="9.1796875" style="3"/>
    <col min="5890" max="5890" width="5.7265625" style="3" customWidth="1"/>
    <col min="5891" max="5892" width="22.7265625" style="3" customWidth="1"/>
    <col min="5893" max="5898" width="18.7265625" style="3" customWidth="1"/>
    <col min="5899" max="5901" width="10.7265625" style="3" customWidth="1"/>
    <col min="5902" max="6145" width="9.1796875" style="3"/>
    <col min="6146" max="6146" width="5.7265625" style="3" customWidth="1"/>
    <col min="6147" max="6148" width="22.7265625" style="3" customWidth="1"/>
    <col min="6149" max="6154" width="18.7265625" style="3" customWidth="1"/>
    <col min="6155" max="6157" width="10.7265625" style="3" customWidth="1"/>
    <col min="6158" max="6401" width="9.1796875" style="3"/>
    <col min="6402" max="6402" width="5.7265625" style="3" customWidth="1"/>
    <col min="6403" max="6404" width="22.7265625" style="3" customWidth="1"/>
    <col min="6405" max="6410" width="18.7265625" style="3" customWidth="1"/>
    <col min="6411" max="6413" width="10.7265625" style="3" customWidth="1"/>
    <col min="6414" max="6657" width="9.1796875" style="3"/>
    <col min="6658" max="6658" width="5.7265625" style="3" customWidth="1"/>
    <col min="6659" max="6660" width="22.7265625" style="3" customWidth="1"/>
    <col min="6661" max="6666" width="18.7265625" style="3" customWidth="1"/>
    <col min="6667" max="6669" width="10.7265625" style="3" customWidth="1"/>
    <col min="6670" max="6913" width="9.1796875" style="3"/>
    <col min="6914" max="6914" width="5.7265625" style="3" customWidth="1"/>
    <col min="6915" max="6916" width="22.7265625" style="3" customWidth="1"/>
    <col min="6917" max="6922" width="18.7265625" style="3" customWidth="1"/>
    <col min="6923" max="6925" width="10.7265625" style="3" customWidth="1"/>
    <col min="6926" max="7169" width="9.1796875" style="3"/>
    <col min="7170" max="7170" width="5.7265625" style="3" customWidth="1"/>
    <col min="7171" max="7172" width="22.7265625" style="3" customWidth="1"/>
    <col min="7173" max="7178" width="18.7265625" style="3" customWidth="1"/>
    <col min="7179" max="7181" width="10.7265625" style="3" customWidth="1"/>
    <col min="7182" max="7425" width="9.1796875" style="3"/>
    <col min="7426" max="7426" width="5.7265625" style="3" customWidth="1"/>
    <col min="7427" max="7428" width="22.7265625" style="3" customWidth="1"/>
    <col min="7429" max="7434" width="18.7265625" style="3" customWidth="1"/>
    <col min="7435" max="7437" width="10.7265625" style="3" customWidth="1"/>
    <col min="7438" max="7681" width="9.1796875" style="3"/>
    <col min="7682" max="7682" width="5.7265625" style="3" customWidth="1"/>
    <col min="7683" max="7684" width="22.7265625" style="3" customWidth="1"/>
    <col min="7685" max="7690" width="18.7265625" style="3" customWidth="1"/>
    <col min="7691" max="7693" width="10.7265625" style="3" customWidth="1"/>
    <col min="7694" max="7937" width="9.1796875" style="3"/>
    <col min="7938" max="7938" width="5.7265625" style="3" customWidth="1"/>
    <col min="7939" max="7940" width="22.7265625" style="3" customWidth="1"/>
    <col min="7941" max="7946" width="18.7265625" style="3" customWidth="1"/>
    <col min="7947" max="7949" width="10.7265625" style="3" customWidth="1"/>
    <col min="7950" max="8193" width="9.1796875" style="3"/>
    <col min="8194" max="8194" width="5.7265625" style="3" customWidth="1"/>
    <col min="8195" max="8196" width="22.7265625" style="3" customWidth="1"/>
    <col min="8197" max="8202" width="18.7265625" style="3" customWidth="1"/>
    <col min="8203" max="8205" width="10.7265625" style="3" customWidth="1"/>
    <col min="8206" max="8449" width="9.1796875" style="3"/>
    <col min="8450" max="8450" width="5.7265625" style="3" customWidth="1"/>
    <col min="8451" max="8452" width="22.7265625" style="3" customWidth="1"/>
    <col min="8453" max="8458" width="18.7265625" style="3" customWidth="1"/>
    <col min="8459" max="8461" width="10.7265625" style="3" customWidth="1"/>
    <col min="8462" max="8705" width="9.1796875" style="3"/>
    <col min="8706" max="8706" width="5.7265625" style="3" customWidth="1"/>
    <col min="8707" max="8708" width="22.7265625" style="3" customWidth="1"/>
    <col min="8709" max="8714" width="18.7265625" style="3" customWidth="1"/>
    <col min="8715" max="8717" width="10.7265625" style="3" customWidth="1"/>
    <col min="8718" max="8961" width="9.1796875" style="3"/>
    <col min="8962" max="8962" width="5.7265625" style="3" customWidth="1"/>
    <col min="8963" max="8964" width="22.7265625" style="3" customWidth="1"/>
    <col min="8965" max="8970" width="18.7265625" style="3" customWidth="1"/>
    <col min="8971" max="8973" width="10.7265625" style="3" customWidth="1"/>
    <col min="8974" max="9217" width="9.1796875" style="3"/>
    <col min="9218" max="9218" width="5.7265625" style="3" customWidth="1"/>
    <col min="9219" max="9220" width="22.7265625" style="3" customWidth="1"/>
    <col min="9221" max="9226" width="18.7265625" style="3" customWidth="1"/>
    <col min="9227" max="9229" width="10.7265625" style="3" customWidth="1"/>
    <col min="9230" max="9473" width="9.1796875" style="3"/>
    <col min="9474" max="9474" width="5.7265625" style="3" customWidth="1"/>
    <col min="9475" max="9476" width="22.7265625" style="3" customWidth="1"/>
    <col min="9477" max="9482" width="18.7265625" style="3" customWidth="1"/>
    <col min="9483" max="9485" width="10.7265625" style="3" customWidth="1"/>
    <col min="9486" max="9729" width="9.1796875" style="3"/>
    <col min="9730" max="9730" width="5.7265625" style="3" customWidth="1"/>
    <col min="9731" max="9732" width="22.7265625" style="3" customWidth="1"/>
    <col min="9733" max="9738" width="18.7265625" style="3" customWidth="1"/>
    <col min="9739" max="9741" width="10.7265625" style="3" customWidth="1"/>
    <col min="9742" max="9985" width="9.1796875" style="3"/>
    <col min="9986" max="9986" width="5.7265625" style="3" customWidth="1"/>
    <col min="9987" max="9988" width="22.7265625" style="3" customWidth="1"/>
    <col min="9989" max="9994" width="18.7265625" style="3" customWidth="1"/>
    <col min="9995" max="9997" width="10.7265625" style="3" customWidth="1"/>
    <col min="9998" max="10241" width="9.1796875" style="3"/>
    <col min="10242" max="10242" width="5.7265625" style="3" customWidth="1"/>
    <col min="10243" max="10244" width="22.7265625" style="3" customWidth="1"/>
    <col min="10245" max="10250" width="18.7265625" style="3" customWidth="1"/>
    <col min="10251" max="10253" width="10.7265625" style="3" customWidth="1"/>
    <col min="10254" max="10497" width="9.1796875" style="3"/>
    <col min="10498" max="10498" width="5.7265625" style="3" customWidth="1"/>
    <col min="10499" max="10500" width="22.7265625" style="3" customWidth="1"/>
    <col min="10501" max="10506" width="18.7265625" style="3" customWidth="1"/>
    <col min="10507" max="10509" width="10.7265625" style="3" customWidth="1"/>
    <col min="10510" max="10753" width="9.1796875" style="3"/>
    <col min="10754" max="10754" width="5.7265625" style="3" customWidth="1"/>
    <col min="10755" max="10756" width="22.7265625" style="3" customWidth="1"/>
    <col min="10757" max="10762" width="18.7265625" style="3" customWidth="1"/>
    <col min="10763" max="10765" width="10.7265625" style="3" customWidth="1"/>
    <col min="10766" max="11009" width="9.1796875" style="3"/>
    <col min="11010" max="11010" width="5.7265625" style="3" customWidth="1"/>
    <col min="11011" max="11012" width="22.7265625" style="3" customWidth="1"/>
    <col min="11013" max="11018" width="18.7265625" style="3" customWidth="1"/>
    <col min="11019" max="11021" width="10.7265625" style="3" customWidth="1"/>
    <col min="11022" max="11265" width="9.1796875" style="3"/>
    <col min="11266" max="11266" width="5.7265625" style="3" customWidth="1"/>
    <col min="11267" max="11268" width="22.7265625" style="3" customWidth="1"/>
    <col min="11269" max="11274" width="18.7265625" style="3" customWidth="1"/>
    <col min="11275" max="11277" width="10.7265625" style="3" customWidth="1"/>
    <col min="11278" max="11521" width="9.1796875" style="3"/>
    <col min="11522" max="11522" width="5.7265625" style="3" customWidth="1"/>
    <col min="11523" max="11524" width="22.7265625" style="3" customWidth="1"/>
    <col min="11525" max="11530" width="18.7265625" style="3" customWidth="1"/>
    <col min="11531" max="11533" width="10.7265625" style="3" customWidth="1"/>
    <col min="11534" max="11777" width="9.1796875" style="3"/>
    <col min="11778" max="11778" width="5.7265625" style="3" customWidth="1"/>
    <col min="11779" max="11780" width="22.7265625" style="3" customWidth="1"/>
    <col min="11781" max="11786" width="18.7265625" style="3" customWidth="1"/>
    <col min="11787" max="11789" width="10.7265625" style="3" customWidth="1"/>
    <col min="11790" max="12033" width="9.1796875" style="3"/>
    <col min="12034" max="12034" width="5.7265625" style="3" customWidth="1"/>
    <col min="12035" max="12036" width="22.7265625" style="3" customWidth="1"/>
    <col min="12037" max="12042" width="18.7265625" style="3" customWidth="1"/>
    <col min="12043" max="12045" width="10.7265625" style="3" customWidth="1"/>
    <col min="12046" max="12289" width="9.1796875" style="3"/>
    <col min="12290" max="12290" width="5.7265625" style="3" customWidth="1"/>
    <col min="12291" max="12292" width="22.7265625" style="3" customWidth="1"/>
    <col min="12293" max="12298" width="18.7265625" style="3" customWidth="1"/>
    <col min="12299" max="12301" width="10.7265625" style="3" customWidth="1"/>
    <col min="12302" max="12545" width="9.1796875" style="3"/>
    <col min="12546" max="12546" width="5.7265625" style="3" customWidth="1"/>
    <col min="12547" max="12548" width="22.7265625" style="3" customWidth="1"/>
    <col min="12549" max="12554" width="18.7265625" style="3" customWidth="1"/>
    <col min="12555" max="12557" width="10.7265625" style="3" customWidth="1"/>
    <col min="12558" max="12801" width="9.1796875" style="3"/>
    <col min="12802" max="12802" width="5.7265625" style="3" customWidth="1"/>
    <col min="12803" max="12804" width="22.7265625" style="3" customWidth="1"/>
    <col min="12805" max="12810" width="18.7265625" style="3" customWidth="1"/>
    <col min="12811" max="12813" width="10.7265625" style="3" customWidth="1"/>
    <col min="12814" max="13057" width="9.1796875" style="3"/>
    <col min="13058" max="13058" width="5.7265625" style="3" customWidth="1"/>
    <col min="13059" max="13060" width="22.7265625" style="3" customWidth="1"/>
    <col min="13061" max="13066" width="18.7265625" style="3" customWidth="1"/>
    <col min="13067" max="13069" width="10.7265625" style="3" customWidth="1"/>
    <col min="13070" max="13313" width="9.1796875" style="3"/>
    <col min="13314" max="13314" width="5.7265625" style="3" customWidth="1"/>
    <col min="13315" max="13316" width="22.7265625" style="3" customWidth="1"/>
    <col min="13317" max="13322" width="18.7265625" style="3" customWidth="1"/>
    <col min="13323" max="13325" width="10.7265625" style="3" customWidth="1"/>
    <col min="13326" max="13569" width="9.1796875" style="3"/>
    <col min="13570" max="13570" width="5.7265625" style="3" customWidth="1"/>
    <col min="13571" max="13572" width="22.7265625" style="3" customWidth="1"/>
    <col min="13573" max="13578" width="18.7265625" style="3" customWidth="1"/>
    <col min="13579" max="13581" width="10.7265625" style="3" customWidth="1"/>
    <col min="13582" max="13825" width="9.1796875" style="3"/>
    <col min="13826" max="13826" width="5.7265625" style="3" customWidth="1"/>
    <col min="13827" max="13828" width="22.7265625" style="3" customWidth="1"/>
    <col min="13829" max="13834" width="18.7265625" style="3" customWidth="1"/>
    <col min="13835" max="13837" width="10.7265625" style="3" customWidth="1"/>
    <col min="13838" max="14081" width="9.1796875" style="3"/>
    <col min="14082" max="14082" width="5.7265625" style="3" customWidth="1"/>
    <col min="14083" max="14084" width="22.7265625" style="3" customWidth="1"/>
    <col min="14085" max="14090" width="18.7265625" style="3" customWidth="1"/>
    <col min="14091" max="14093" width="10.7265625" style="3" customWidth="1"/>
    <col min="14094" max="14337" width="9.1796875" style="3"/>
    <col min="14338" max="14338" width="5.7265625" style="3" customWidth="1"/>
    <col min="14339" max="14340" width="22.7265625" style="3" customWidth="1"/>
    <col min="14341" max="14346" width="18.7265625" style="3" customWidth="1"/>
    <col min="14347" max="14349" width="10.7265625" style="3" customWidth="1"/>
    <col min="14350" max="14593" width="9.1796875" style="3"/>
    <col min="14594" max="14594" width="5.7265625" style="3" customWidth="1"/>
    <col min="14595" max="14596" width="22.7265625" style="3" customWidth="1"/>
    <col min="14597" max="14602" width="18.7265625" style="3" customWidth="1"/>
    <col min="14603" max="14605" width="10.7265625" style="3" customWidth="1"/>
    <col min="14606" max="14849" width="9.1796875" style="3"/>
    <col min="14850" max="14850" width="5.7265625" style="3" customWidth="1"/>
    <col min="14851" max="14852" width="22.7265625" style="3" customWidth="1"/>
    <col min="14853" max="14858" width="18.7265625" style="3" customWidth="1"/>
    <col min="14859" max="14861" width="10.7265625" style="3" customWidth="1"/>
    <col min="14862" max="15105" width="9.1796875" style="3"/>
    <col min="15106" max="15106" width="5.7265625" style="3" customWidth="1"/>
    <col min="15107" max="15108" width="22.7265625" style="3" customWidth="1"/>
    <col min="15109" max="15114" width="18.7265625" style="3" customWidth="1"/>
    <col min="15115" max="15117" width="10.7265625" style="3" customWidth="1"/>
    <col min="15118" max="15361" width="9.1796875" style="3"/>
    <col min="15362" max="15362" width="5.7265625" style="3" customWidth="1"/>
    <col min="15363" max="15364" width="22.7265625" style="3" customWidth="1"/>
    <col min="15365" max="15370" width="18.7265625" style="3" customWidth="1"/>
    <col min="15371" max="15373" width="10.7265625" style="3" customWidth="1"/>
    <col min="15374" max="15617" width="9.1796875" style="3"/>
    <col min="15618" max="15618" width="5.7265625" style="3" customWidth="1"/>
    <col min="15619" max="15620" width="22.7265625" style="3" customWidth="1"/>
    <col min="15621" max="15626" width="18.7265625" style="3" customWidth="1"/>
    <col min="15627" max="15629" width="10.7265625" style="3" customWidth="1"/>
    <col min="15630" max="15873" width="9.1796875" style="3"/>
    <col min="15874" max="15874" width="5.7265625" style="3" customWidth="1"/>
    <col min="15875" max="15876" width="22.7265625" style="3" customWidth="1"/>
    <col min="15877" max="15882" width="18.7265625" style="3" customWidth="1"/>
    <col min="15883" max="15885" width="10.7265625" style="3" customWidth="1"/>
    <col min="15886" max="16129" width="9.1796875" style="3"/>
    <col min="16130" max="16130" width="5.7265625" style="3" customWidth="1"/>
    <col min="16131" max="16132" width="22.7265625" style="3" customWidth="1"/>
    <col min="16133" max="16138" width="18.7265625" style="3" customWidth="1"/>
    <col min="16139" max="16141" width="10.7265625" style="3" customWidth="1"/>
    <col min="16142" max="16384" width="9.1796875" style="3"/>
  </cols>
  <sheetData>
    <row r="1" spans="1:20" x14ac:dyDescent="0.35">
      <c r="A1" s="1" t="s">
        <v>1286</v>
      </c>
    </row>
    <row r="3" spans="1:20" x14ac:dyDescent="0.35">
      <c r="A3" s="1615" t="s">
        <v>1287</v>
      </c>
      <c r="B3" s="1615"/>
      <c r="C3" s="1615"/>
      <c r="D3" s="1615"/>
      <c r="E3" s="1615"/>
      <c r="F3" s="1615"/>
      <c r="G3" s="1615"/>
      <c r="H3" s="1615"/>
      <c r="I3" s="1615"/>
      <c r="J3" s="1615"/>
    </row>
    <row r="4" spans="1:20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5"/>
      <c r="L4" s="5"/>
      <c r="M4" s="5"/>
    </row>
    <row r="5" spans="1:20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5"/>
      <c r="L5" s="5"/>
      <c r="M5" s="5"/>
    </row>
    <row r="6" spans="1:20" ht="16" thickBot="1" x14ac:dyDescent="0.4">
      <c r="A6" s="5"/>
      <c r="B6" s="5"/>
      <c r="C6" s="5"/>
      <c r="D6" s="5"/>
      <c r="E6" s="58"/>
      <c r="F6" s="58"/>
      <c r="G6" s="58"/>
      <c r="H6" s="58"/>
      <c r="I6" s="58"/>
      <c r="J6" s="58"/>
      <c r="K6" s="5"/>
      <c r="L6" s="5"/>
      <c r="M6" s="5"/>
    </row>
    <row r="7" spans="1:20" ht="15" customHeight="1" x14ac:dyDescent="0.35">
      <c r="A7" s="1618" t="s">
        <v>5</v>
      </c>
      <c r="B7" s="1618" t="s">
        <v>6</v>
      </c>
      <c r="C7" s="130"/>
      <c r="D7" s="1657" t="s">
        <v>61</v>
      </c>
      <c r="E7" s="1602" t="s">
        <v>1288</v>
      </c>
      <c r="F7" s="1602"/>
      <c r="G7" s="1602"/>
      <c r="H7" s="1602" t="s">
        <v>1289</v>
      </c>
      <c r="I7" s="1602"/>
      <c r="J7" s="1602"/>
      <c r="L7" s="72"/>
      <c r="M7" s="72"/>
      <c r="N7" s="72"/>
      <c r="O7" s="72"/>
      <c r="P7" s="72"/>
    </row>
    <row r="8" spans="1:20" ht="15" customHeight="1" x14ac:dyDescent="0.35">
      <c r="A8" s="1596"/>
      <c r="B8" s="1596"/>
      <c r="C8" s="10" t="s">
        <v>1595</v>
      </c>
      <c r="D8" s="1658"/>
      <c r="E8" s="1678" t="s">
        <v>8</v>
      </c>
      <c r="F8" s="1678" t="s">
        <v>1290</v>
      </c>
      <c r="G8" s="1678"/>
      <c r="H8" s="1678" t="s">
        <v>8</v>
      </c>
      <c r="I8" s="1678" t="s">
        <v>1291</v>
      </c>
      <c r="J8" s="1678"/>
      <c r="L8" s="72"/>
      <c r="M8" s="72"/>
      <c r="N8" s="72"/>
      <c r="O8" s="72"/>
      <c r="P8" s="72"/>
    </row>
    <row r="9" spans="1:20" x14ac:dyDescent="0.35">
      <c r="A9" s="1597"/>
      <c r="B9" s="1597"/>
      <c r="C9" s="12" t="s">
        <v>6</v>
      </c>
      <c r="D9" s="1659"/>
      <c r="E9" s="1678"/>
      <c r="F9" s="32" t="s">
        <v>8</v>
      </c>
      <c r="G9" s="125" t="s">
        <v>65</v>
      </c>
      <c r="H9" s="1678"/>
      <c r="I9" s="32" t="s">
        <v>8</v>
      </c>
      <c r="J9" s="125" t="s">
        <v>65</v>
      </c>
      <c r="O9" s="744"/>
      <c r="P9" s="744"/>
      <c r="Q9" s="744"/>
      <c r="R9" s="744"/>
      <c r="S9" s="744"/>
      <c r="T9" s="744"/>
    </row>
    <row r="10" spans="1:20" s="15" customFormat="1" ht="14.5" x14ac:dyDescent="0.35">
      <c r="A10" s="13">
        <v>1</v>
      </c>
      <c r="B10" s="13">
        <v>2</v>
      </c>
      <c r="C10" s="244"/>
      <c r="D10" s="244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O10" s="744"/>
      <c r="P10" s="744"/>
      <c r="Q10" s="744"/>
      <c r="R10" s="744"/>
      <c r="S10" s="744"/>
      <c r="T10" s="744"/>
    </row>
    <row r="11" spans="1:20" ht="17.149999999999999" customHeight="1" x14ac:dyDescent="0.35">
      <c r="A11" s="33">
        <v>1</v>
      </c>
      <c r="B11" s="331" t="s">
        <v>98</v>
      </c>
      <c r="C11" s="1570" t="s">
        <v>1602</v>
      </c>
      <c r="D11" s="64" t="str">
        <f>'[8]38'!C11</f>
        <v>Melonguane</v>
      </c>
      <c r="E11" s="1257">
        <f>'[8]38'!F11</f>
        <v>168</v>
      </c>
      <c r="F11" s="1257">
        <v>44</v>
      </c>
      <c r="G11" s="1258">
        <f t="shared" ref="G11:G31" si="0">F11/E11*100</f>
        <v>26.190476190476193</v>
      </c>
      <c r="H11" s="1259">
        <v>84</v>
      </c>
      <c r="I11" s="1260">
        <v>0</v>
      </c>
      <c r="J11" s="1258">
        <f t="shared" ref="J11:J31" si="1">I11/H11*100</f>
        <v>0</v>
      </c>
      <c r="O11" s="744"/>
      <c r="P11" s="744"/>
      <c r="Q11" s="744"/>
      <c r="R11" s="744"/>
      <c r="S11" s="744"/>
      <c r="T11" s="744"/>
    </row>
    <row r="12" spans="1:20" ht="17.149999999999999" customHeight="1" x14ac:dyDescent="0.35">
      <c r="A12" s="16">
        <v>2</v>
      </c>
      <c r="B12" s="243" t="s">
        <v>99</v>
      </c>
      <c r="C12" s="1571" t="s">
        <v>1603</v>
      </c>
      <c r="D12" s="64" t="str">
        <f>'[8]38'!C12</f>
        <v>Tule</v>
      </c>
      <c r="E12" s="1257">
        <f>'[8]38'!F12</f>
        <v>40</v>
      </c>
      <c r="F12" s="1257">
        <v>35</v>
      </c>
      <c r="G12" s="1258">
        <f t="shared" si="0"/>
        <v>87.5</v>
      </c>
      <c r="H12" s="1261">
        <v>48</v>
      </c>
      <c r="I12" s="1262">
        <v>24</v>
      </c>
      <c r="J12" s="1258">
        <f t="shared" si="1"/>
        <v>50</v>
      </c>
      <c r="O12" s="744"/>
      <c r="P12" s="744"/>
      <c r="Q12" s="744"/>
      <c r="R12" s="744"/>
      <c r="S12" s="744"/>
      <c r="T12" s="744"/>
    </row>
    <row r="13" spans="1:20" ht="17.149999999999999" customHeight="1" x14ac:dyDescent="0.35">
      <c r="A13" s="16">
        <v>3</v>
      </c>
      <c r="B13" s="243" t="s">
        <v>100</v>
      </c>
      <c r="C13" s="1571" t="s">
        <v>1609</v>
      </c>
      <c r="D13" s="64" t="str">
        <f>'[8]38'!C13</f>
        <v>Pulutan</v>
      </c>
      <c r="E13" s="1257">
        <f>'[8]38'!F13</f>
        <v>22</v>
      </c>
      <c r="F13" s="1257">
        <v>15</v>
      </c>
      <c r="G13" s="1258">
        <f t="shared" si="0"/>
        <v>68.181818181818173</v>
      </c>
      <c r="H13" s="1261">
        <v>28</v>
      </c>
      <c r="I13" s="1262">
        <v>14</v>
      </c>
      <c r="J13" s="1258">
        <f t="shared" si="1"/>
        <v>50</v>
      </c>
      <c r="O13" s="744"/>
      <c r="P13" s="744"/>
      <c r="Q13" s="744"/>
      <c r="R13" s="744"/>
      <c r="S13" s="744"/>
      <c r="T13" s="744"/>
    </row>
    <row r="14" spans="1:20" ht="17.149999999999999" customHeight="1" x14ac:dyDescent="0.35">
      <c r="A14" s="16">
        <v>4</v>
      </c>
      <c r="B14" s="243" t="s">
        <v>101</v>
      </c>
      <c r="C14" s="1571" t="s">
        <v>1607</v>
      </c>
      <c r="D14" s="64" t="str">
        <f>'[8]38'!C14</f>
        <v>Rainis</v>
      </c>
      <c r="E14" s="1257">
        <f>'[8]38'!F14</f>
        <v>69</v>
      </c>
      <c r="F14" s="1257">
        <v>48</v>
      </c>
      <c r="G14" s="1258">
        <f t="shared" si="0"/>
        <v>69.565217391304344</v>
      </c>
      <c r="H14" s="1261">
        <v>26</v>
      </c>
      <c r="I14" s="1263">
        <v>6</v>
      </c>
      <c r="J14" s="1258">
        <f t="shared" si="1"/>
        <v>23.076923076923077</v>
      </c>
      <c r="O14" s="744"/>
      <c r="P14" s="744"/>
      <c r="Q14" s="744"/>
      <c r="R14" s="744"/>
      <c r="S14" s="744"/>
      <c r="T14" s="744"/>
    </row>
    <row r="15" spans="1:20" ht="17.149999999999999" customHeight="1" x14ac:dyDescent="0.35">
      <c r="A15" s="16">
        <v>5</v>
      </c>
      <c r="B15" s="243" t="s">
        <v>599</v>
      </c>
      <c r="C15" s="1571" t="s">
        <v>1608</v>
      </c>
      <c r="D15" s="64" t="str">
        <f>'[8]38'!C15</f>
        <v>Dapalan</v>
      </c>
      <c r="E15" s="1257">
        <f>'[8]38'!F15</f>
        <v>78</v>
      </c>
      <c r="F15" s="1257">
        <v>67</v>
      </c>
      <c r="G15" s="1258">
        <f t="shared" si="0"/>
        <v>85.897435897435898</v>
      </c>
      <c r="H15" s="1261">
        <v>196</v>
      </c>
      <c r="I15" s="1263">
        <v>136</v>
      </c>
      <c r="J15" s="1258">
        <f t="shared" si="1"/>
        <v>69.387755102040813</v>
      </c>
      <c r="O15" s="744"/>
      <c r="P15" s="744"/>
      <c r="Q15" s="744"/>
      <c r="R15" s="744"/>
      <c r="S15" s="744"/>
      <c r="T15" s="744"/>
    </row>
    <row r="16" spans="1:20" ht="17.149999999999999" customHeight="1" x14ac:dyDescent="0.35">
      <c r="A16" s="16">
        <v>6</v>
      </c>
      <c r="B16" s="243" t="s">
        <v>103</v>
      </c>
      <c r="C16" s="1571" t="s">
        <v>1612</v>
      </c>
      <c r="D16" s="64" t="str">
        <f>'[8]38'!C16</f>
        <v>Gemeh</v>
      </c>
      <c r="E16" s="1257">
        <f>'[8]38'!F16</f>
        <v>69</v>
      </c>
      <c r="F16" s="1257">
        <v>23</v>
      </c>
      <c r="G16" s="1258">
        <f t="shared" si="0"/>
        <v>33.333333333333329</v>
      </c>
      <c r="H16" s="1261">
        <v>123</v>
      </c>
      <c r="I16" s="1263">
        <v>30</v>
      </c>
      <c r="J16" s="1258">
        <f t="shared" si="1"/>
        <v>24.390243902439025</v>
      </c>
      <c r="O16" s="744"/>
      <c r="P16" s="744"/>
      <c r="Q16" s="744"/>
      <c r="R16" s="744"/>
      <c r="S16" s="744"/>
      <c r="T16" s="744"/>
    </row>
    <row r="17" spans="1:20" ht="17.149999999999999" customHeight="1" x14ac:dyDescent="0.35">
      <c r="A17" s="16">
        <v>7</v>
      </c>
      <c r="B17" s="243" t="s">
        <v>104</v>
      </c>
      <c r="C17" s="1571" t="s">
        <v>1610</v>
      </c>
      <c r="D17" s="64" t="str">
        <f>'[8]38'!C17</f>
        <v>Essang</v>
      </c>
      <c r="E17" s="1257">
        <f>'[8]38'!F17</f>
        <v>41</v>
      </c>
      <c r="F17" s="1257">
        <v>28</v>
      </c>
      <c r="G17" s="1258">
        <f t="shared" si="0"/>
        <v>68.292682926829272</v>
      </c>
      <c r="H17" s="1261">
        <v>103</v>
      </c>
      <c r="I17" s="1263">
        <v>43</v>
      </c>
      <c r="J17" s="1258">
        <f t="shared" si="1"/>
        <v>41.747572815533978</v>
      </c>
      <c r="O17" s="744"/>
      <c r="P17" s="744"/>
      <c r="Q17" s="744"/>
      <c r="R17" s="744"/>
      <c r="S17" s="744"/>
      <c r="T17" s="744"/>
    </row>
    <row r="18" spans="1:20" ht="17.149999999999999" customHeight="1" x14ac:dyDescent="0.35">
      <c r="A18" s="16">
        <v>8</v>
      </c>
      <c r="B18" s="243" t="s">
        <v>105</v>
      </c>
      <c r="C18" s="1571" t="s">
        <v>1611</v>
      </c>
      <c r="D18" s="64" t="str">
        <f>'[8]38'!C18</f>
        <v>Sambuara</v>
      </c>
      <c r="E18" s="1257">
        <f>'[8]38'!F18</f>
        <v>48</v>
      </c>
      <c r="F18" s="1257">
        <v>35</v>
      </c>
      <c r="G18" s="1258">
        <f t="shared" si="0"/>
        <v>72.916666666666657</v>
      </c>
      <c r="H18" s="1261">
        <v>124</v>
      </c>
      <c r="I18" s="1262">
        <v>22</v>
      </c>
      <c r="J18" s="1258">
        <f t="shared" si="1"/>
        <v>17.741935483870968</v>
      </c>
      <c r="O18" s="744"/>
      <c r="P18" s="744"/>
      <c r="Q18" s="744"/>
      <c r="R18" s="744"/>
      <c r="S18" s="744"/>
      <c r="T18" s="744"/>
    </row>
    <row r="19" spans="1:20" ht="17.149999999999999" customHeight="1" x14ac:dyDescent="0.35">
      <c r="A19" s="16">
        <v>9</v>
      </c>
      <c r="B19" s="243" t="s">
        <v>106</v>
      </c>
      <c r="C19" s="1571" t="s">
        <v>1605</v>
      </c>
      <c r="D19" s="64" t="str">
        <f>'[8]38'!C19</f>
        <v>Lobbo</v>
      </c>
      <c r="E19" s="1257">
        <f>'[8]38'!F19</f>
        <v>49</v>
      </c>
      <c r="F19" s="1257">
        <v>20</v>
      </c>
      <c r="G19" s="1258">
        <f t="shared" si="0"/>
        <v>40.816326530612244</v>
      </c>
      <c r="H19" s="1261">
        <v>24</v>
      </c>
      <c r="I19" s="1262">
        <v>5</v>
      </c>
      <c r="J19" s="1258">
        <f t="shared" si="1"/>
        <v>20.833333333333336</v>
      </c>
      <c r="O19" s="744"/>
      <c r="P19" s="744"/>
      <c r="Q19" s="744"/>
      <c r="R19" s="744"/>
      <c r="S19" s="744"/>
      <c r="T19" s="744"/>
    </row>
    <row r="20" spans="1:20" ht="17.149999999999999" customHeight="1" x14ac:dyDescent="0.35">
      <c r="A20" s="16">
        <v>10</v>
      </c>
      <c r="B20" s="243" t="s">
        <v>587</v>
      </c>
      <c r="C20" s="1571" t="s">
        <v>1604</v>
      </c>
      <c r="D20" s="64" t="str">
        <f>'[8]38'!C20</f>
        <v>Beo</v>
      </c>
      <c r="E20" s="1257">
        <f>'[8]38'!F20</f>
        <v>68</v>
      </c>
      <c r="F20" s="1257">
        <v>7</v>
      </c>
      <c r="G20" s="1258">
        <f t="shared" si="0"/>
        <v>10.294117647058822</v>
      </c>
      <c r="H20" s="1261">
        <v>41</v>
      </c>
      <c r="I20" s="1263">
        <v>2</v>
      </c>
      <c r="J20" s="1258">
        <f t="shared" si="1"/>
        <v>4.8780487804878048</v>
      </c>
      <c r="O20" s="744"/>
      <c r="P20" s="744"/>
      <c r="Q20" s="744"/>
      <c r="R20" s="744"/>
      <c r="S20" s="744"/>
      <c r="T20" s="744"/>
    </row>
    <row r="21" spans="1:20" ht="17.149999999999999" customHeight="1" x14ac:dyDescent="0.35">
      <c r="A21" s="16">
        <v>11</v>
      </c>
      <c r="B21" s="243" t="s">
        <v>108</v>
      </c>
      <c r="C21" s="1571" t="s">
        <v>1606</v>
      </c>
      <c r="D21" s="64" t="str">
        <f>'[8]38'!C21</f>
        <v>Tarohan</v>
      </c>
      <c r="E21" s="1257">
        <f>'[8]38'!F21</f>
        <v>45</v>
      </c>
      <c r="F21" s="1257">
        <v>35</v>
      </c>
      <c r="G21" s="1258">
        <f t="shared" si="0"/>
        <v>77.777777777777786</v>
      </c>
      <c r="H21" s="1261">
        <v>39</v>
      </c>
      <c r="I21" s="1262">
        <v>4</v>
      </c>
      <c r="J21" s="1258">
        <f t="shared" si="1"/>
        <v>10.256410256410255</v>
      </c>
      <c r="O21" s="744"/>
      <c r="P21" s="744"/>
      <c r="Q21" s="744"/>
      <c r="R21" s="744"/>
      <c r="S21" s="744"/>
      <c r="T21" s="744"/>
    </row>
    <row r="22" spans="1:20" ht="17.149999999999999" customHeight="1" x14ac:dyDescent="0.35">
      <c r="A22" s="16">
        <v>12</v>
      </c>
      <c r="B22" s="243" t="s">
        <v>109</v>
      </c>
      <c r="C22" s="1571" t="s">
        <v>1597</v>
      </c>
      <c r="D22" s="64" t="str">
        <f>'[8]38'!C22</f>
        <v>Damau</v>
      </c>
      <c r="E22" s="1257">
        <f>'[8]38'!F22</f>
        <v>31</v>
      </c>
      <c r="F22" s="1257">
        <v>25</v>
      </c>
      <c r="G22" s="1258">
        <f t="shared" si="0"/>
        <v>80.645161290322577</v>
      </c>
      <c r="H22" s="1261">
        <v>24</v>
      </c>
      <c r="I22" s="1263">
        <v>5</v>
      </c>
      <c r="J22" s="1258">
        <f t="shared" si="1"/>
        <v>20.833333333333336</v>
      </c>
      <c r="O22" s="744"/>
      <c r="P22" s="744"/>
      <c r="Q22" s="744"/>
      <c r="R22" s="744"/>
      <c r="S22" s="744"/>
      <c r="T22" s="777"/>
    </row>
    <row r="23" spans="1:20" ht="17.149999999999999" customHeight="1" x14ac:dyDescent="0.35">
      <c r="A23" s="16">
        <v>13</v>
      </c>
      <c r="B23" s="243" t="s">
        <v>110</v>
      </c>
      <c r="C23" s="1571" t="s">
        <v>1596</v>
      </c>
      <c r="D23" s="64" t="str">
        <f>'[8]38'!C23</f>
        <v>Mangaran</v>
      </c>
      <c r="E23" s="1257">
        <f>'[8]38'!F23</f>
        <v>69</v>
      </c>
      <c r="F23" s="1257">
        <v>17</v>
      </c>
      <c r="G23" s="1258">
        <f t="shared" si="0"/>
        <v>24.637681159420293</v>
      </c>
      <c r="H23" s="1261">
        <v>25</v>
      </c>
      <c r="I23" s="1263">
        <v>0</v>
      </c>
      <c r="J23" s="1258">
        <f t="shared" si="1"/>
        <v>0</v>
      </c>
      <c r="O23" s="744"/>
      <c r="P23" s="744"/>
      <c r="Q23" s="744"/>
      <c r="R23" s="744"/>
      <c r="S23" s="744"/>
      <c r="T23" s="744"/>
    </row>
    <row r="24" spans="1:20" ht="17.149999999999999" customHeight="1" x14ac:dyDescent="0.35">
      <c r="A24" s="16">
        <v>14</v>
      </c>
      <c r="B24" s="243" t="s">
        <v>111</v>
      </c>
      <c r="C24" s="1571" t="s">
        <v>1598</v>
      </c>
      <c r="D24" s="64" t="str">
        <f>'[8]38'!C24</f>
        <v>Lirung</v>
      </c>
      <c r="E24" s="1257">
        <f>'[8]38'!F24</f>
        <v>68</v>
      </c>
      <c r="F24" s="1257">
        <v>59</v>
      </c>
      <c r="G24" s="1258">
        <f t="shared" si="0"/>
        <v>86.764705882352942</v>
      </c>
      <c r="H24" s="1261">
        <v>57</v>
      </c>
      <c r="I24" s="1263">
        <v>34</v>
      </c>
      <c r="J24" s="1258">
        <f t="shared" si="1"/>
        <v>59.649122807017541</v>
      </c>
      <c r="O24" s="744"/>
      <c r="P24" s="744"/>
      <c r="Q24" s="744"/>
      <c r="R24" s="744"/>
      <c r="S24" s="744"/>
      <c r="T24" s="744"/>
    </row>
    <row r="25" spans="1:20" ht="17.149999999999999" customHeight="1" x14ac:dyDescent="0.35">
      <c r="A25" s="16">
        <v>15</v>
      </c>
      <c r="B25" s="243" t="s">
        <v>1585</v>
      </c>
      <c r="C25" s="1571" t="s">
        <v>1600</v>
      </c>
      <c r="D25" s="64" t="str">
        <f>'[8]38'!C25</f>
        <v>Kalongan</v>
      </c>
      <c r="E25" s="1257">
        <f>'[8]38'!F25</f>
        <v>35</v>
      </c>
      <c r="F25" s="1257">
        <v>24</v>
      </c>
      <c r="G25" s="1258">
        <f t="shared" si="0"/>
        <v>68.571428571428569</v>
      </c>
      <c r="H25" s="1261">
        <v>81</v>
      </c>
      <c r="I25" s="1263">
        <v>27</v>
      </c>
      <c r="J25" s="1258">
        <f t="shared" si="1"/>
        <v>33.333333333333329</v>
      </c>
      <c r="O25" s="744"/>
      <c r="P25" s="744"/>
      <c r="Q25" s="744"/>
      <c r="R25" s="744"/>
      <c r="S25" s="744"/>
      <c r="T25" s="744"/>
    </row>
    <row r="26" spans="1:20" ht="17.149999999999999" customHeight="1" x14ac:dyDescent="0.35">
      <c r="A26" s="16">
        <v>16</v>
      </c>
      <c r="B26" s="243" t="s">
        <v>113</v>
      </c>
      <c r="C26" s="1571" t="s">
        <v>1601</v>
      </c>
      <c r="D26" s="64" t="str">
        <f>'[8]38'!C26</f>
        <v>Moronge</v>
      </c>
      <c r="E26" s="1257">
        <f>'[8]38'!F26</f>
        <v>38</v>
      </c>
      <c r="F26" s="1257">
        <v>0</v>
      </c>
      <c r="G26" s="1258">
        <f t="shared" si="0"/>
        <v>0</v>
      </c>
      <c r="H26" s="1261">
        <v>10</v>
      </c>
      <c r="I26" s="1262">
        <v>0</v>
      </c>
      <c r="J26" s="1258">
        <f t="shared" si="1"/>
        <v>0</v>
      </c>
      <c r="O26" s="744"/>
      <c r="P26" s="744"/>
      <c r="Q26" s="744"/>
      <c r="R26" s="744"/>
      <c r="S26" s="744"/>
      <c r="T26" s="744"/>
    </row>
    <row r="27" spans="1:20" ht="17.149999999999999" customHeight="1" x14ac:dyDescent="0.35">
      <c r="A27" s="16">
        <v>17</v>
      </c>
      <c r="B27" s="243" t="s">
        <v>114</v>
      </c>
      <c r="C27" s="1571" t="s">
        <v>1599</v>
      </c>
      <c r="D27" s="64" t="str">
        <f>'[8]38'!C27</f>
        <v>Salibabu</v>
      </c>
      <c r="E27" s="1257">
        <f>'[8]38'!F27</f>
        <v>57</v>
      </c>
      <c r="F27" s="1257">
        <v>47</v>
      </c>
      <c r="G27" s="1258">
        <f t="shared" si="0"/>
        <v>82.456140350877192</v>
      </c>
      <c r="H27" s="1261">
        <v>95</v>
      </c>
      <c r="I27" s="1263">
        <v>36</v>
      </c>
      <c r="J27" s="1258">
        <f t="shared" si="1"/>
        <v>37.894736842105267</v>
      </c>
      <c r="O27" s="744"/>
      <c r="P27" s="744"/>
      <c r="Q27" s="744"/>
      <c r="R27" s="744"/>
      <c r="S27" s="744"/>
      <c r="T27" s="744"/>
    </row>
    <row r="28" spans="1:20" ht="17.149999999999999" customHeight="1" x14ac:dyDescent="0.35">
      <c r="A28" s="16">
        <v>18</v>
      </c>
      <c r="B28" s="243" t="s">
        <v>115</v>
      </c>
      <c r="C28" s="1571" t="s">
        <v>1613</v>
      </c>
      <c r="D28" s="64" t="str">
        <f>'[8]38'!C28</f>
        <v>Karatung</v>
      </c>
      <c r="E28" s="1257">
        <f>'[8]38'!F28</f>
        <v>6</v>
      </c>
      <c r="F28" s="1257">
        <v>0</v>
      </c>
      <c r="G28" s="1258">
        <f t="shared" si="0"/>
        <v>0</v>
      </c>
      <c r="H28" s="1257">
        <v>3</v>
      </c>
      <c r="I28" s="1264">
        <v>0</v>
      </c>
      <c r="J28" s="1258">
        <f t="shared" si="1"/>
        <v>0</v>
      </c>
      <c r="O28" s="744"/>
      <c r="P28" s="744"/>
      <c r="Q28" s="744"/>
      <c r="R28" s="744"/>
      <c r="S28" s="744"/>
      <c r="T28" s="744"/>
    </row>
    <row r="29" spans="1:20" ht="17.149999999999999" customHeight="1" x14ac:dyDescent="0.35">
      <c r="A29" s="16">
        <v>19</v>
      </c>
      <c r="B29" s="243" t="s">
        <v>115</v>
      </c>
      <c r="C29" s="1571" t="s">
        <v>1613</v>
      </c>
      <c r="D29" s="64" t="str">
        <f>'[8]38'!C29</f>
        <v>Marampit</v>
      </c>
      <c r="E29" s="1257">
        <f>'[8]38'!F29</f>
        <v>13</v>
      </c>
      <c r="F29" s="1257">
        <v>10</v>
      </c>
      <c r="G29" s="1258">
        <f t="shared" si="0"/>
        <v>76.923076923076934</v>
      </c>
      <c r="H29" s="1261">
        <v>5</v>
      </c>
      <c r="I29" s="1263">
        <v>3</v>
      </c>
      <c r="J29" s="1258">
        <f t="shared" si="1"/>
        <v>60</v>
      </c>
      <c r="O29" s="744"/>
      <c r="P29" s="744"/>
      <c r="Q29" s="744"/>
      <c r="R29" s="744"/>
      <c r="S29" s="744"/>
      <c r="T29" s="744"/>
    </row>
    <row r="30" spans="1:20" ht="17.149999999999999" customHeight="1" x14ac:dyDescent="0.35">
      <c r="A30" s="16">
        <v>20</v>
      </c>
      <c r="B30" s="243" t="s">
        <v>115</v>
      </c>
      <c r="C30" s="1571" t="s">
        <v>1613</v>
      </c>
      <c r="D30" s="64" t="str">
        <f>'[8]38'!C30</f>
        <v>Kakorotan</v>
      </c>
      <c r="E30" s="1257">
        <f>'[8]38'!F30</f>
        <v>4</v>
      </c>
      <c r="F30" s="1257">
        <v>2</v>
      </c>
      <c r="G30" s="1258">
        <f t="shared" si="0"/>
        <v>50</v>
      </c>
      <c r="H30" s="1257">
        <v>1</v>
      </c>
      <c r="I30" s="1264">
        <v>0</v>
      </c>
      <c r="J30" s="1258">
        <f t="shared" si="1"/>
        <v>0</v>
      </c>
      <c r="O30" s="744"/>
      <c r="P30" s="744"/>
      <c r="Q30" s="744"/>
      <c r="R30" s="744"/>
      <c r="S30" s="744"/>
      <c r="T30" s="744"/>
    </row>
    <row r="31" spans="1:20" ht="17.149999999999999" customHeight="1" x14ac:dyDescent="0.35">
      <c r="A31" s="16">
        <v>21</v>
      </c>
      <c r="B31" s="243" t="s">
        <v>116</v>
      </c>
      <c r="C31" s="1571" t="s">
        <v>1614</v>
      </c>
      <c r="D31" s="64" t="str">
        <f>'[8]38'!C31</f>
        <v>Miangas</v>
      </c>
      <c r="E31" s="1257">
        <f>'[8]38'!F31</f>
        <v>2</v>
      </c>
      <c r="F31" s="1257">
        <v>0</v>
      </c>
      <c r="G31" s="1258">
        <f t="shared" si="0"/>
        <v>0</v>
      </c>
      <c r="H31" s="1257">
        <v>1</v>
      </c>
      <c r="I31" s="1264">
        <v>0</v>
      </c>
      <c r="J31" s="1258">
        <f t="shared" si="1"/>
        <v>0</v>
      </c>
      <c r="P31" s="748"/>
      <c r="Q31" s="748"/>
      <c r="R31" s="748"/>
      <c r="S31" s="748"/>
      <c r="T31" s="748"/>
    </row>
    <row r="32" spans="1:20" ht="17.149999999999999" customHeight="1" x14ac:dyDescent="0.35">
      <c r="A32" s="238"/>
      <c r="B32" s="17"/>
      <c r="C32" s="17"/>
      <c r="D32" s="17"/>
      <c r="E32" s="1257">
        <f>'[8]38'!F32</f>
        <v>0</v>
      </c>
      <c r="F32" s="1257"/>
      <c r="G32" s="1258"/>
      <c r="H32" s="1257"/>
      <c r="I32" s="1257"/>
      <c r="J32" s="1258"/>
    </row>
    <row r="33" spans="1:10" ht="17.149999999999999" customHeight="1" x14ac:dyDescent="0.35">
      <c r="A33" s="238"/>
      <c r="B33" s="17"/>
      <c r="C33" s="17"/>
      <c r="D33" s="17"/>
      <c r="E33" s="1257">
        <f>'[8]38'!F33</f>
        <v>0</v>
      </c>
      <c r="F33" s="1257"/>
      <c r="G33" s="1258"/>
      <c r="H33" s="1257"/>
      <c r="I33" s="1257"/>
      <c r="J33" s="1258"/>
    </row>
    <row r="34" spans="1:10" ht="17.149999999999999" customHeight="1" x14ac:dyDescent="0.35">
      <c r="A34" s="238"/>
      <c r="B34" s="17"/>
      <c r="C34" s="17"/>
      <c r="D34" s="17"/>
      <c r="E34" s="592"/>
      <c r="F34" s="592"/>
      <c r="G34" s="410"/>
      <c r="H34" s="592"/>
      <c r="I34" s="592"/>
      <c r="J34" s="410"/>
    </row>
    <row r="35" spans="1:10" ht="17.149999999999999" customHeight="1" x14ac:dyDescent="0.35">
      <c r="A35" s="778"/>
      <c r="B35" s="21"/>
      <c r="C35" s="21"/>
      <c r="D35" s="21"/>
      <c r="E35" s="779"/>
      <c r="F35" s="779"/>
      <c r="G35" s="417"/>
      <c r="H35" s="779"/>
      <c r="I35" s="779"/>
      <c r="J35" s="417"/>
    </row>
    <row r="36" spans="1:10" ht="20.149999999999999" customHeight="1" thickBot="1" x14ac:dyDescent="0.4">
      <c r="A36" s="44" t="s">
        <v>713</v>
      </c>
      <c r="B36" s="45"/>
      <c r="C36" s="45"/>
      <c r="D36" s="394"/>
      <c r="E36" s="780">
        <f>SUM(E11:E35)</f>
        <v>1020</v>
      </c>
      <c r="F36" s="780">
        <f>SUM(F11:F35)</f>
        <v>541</v>
      </c>
      <c r="G36" s="412">
        <f>F36/E36*100</f>
        <v>53.03921568627451</v>
      </c>
      <c r="H36" s="780">
        <f>SUM(H11:H35)</f>
        <v>1138</v>
      </c>
      <c r="I36" s="780">
        <f>SUM(I11:I35)</f>
        <v>391</v>
      </c>
      <c r="J36" s="412">
        <f>I36/H36*100</f>
        <v>34.3585237258348</v>
      </c>
    </row>
    <row r="37" spans="1:10" ht="20.149999999999999" customHeight="1" x14ac:dyDescent="0.35"/>
    <row r="38" spans="1:10" x14ac:dyDescent="0.35">
      <c r="A38" s="27" t="s">
        <v>1529</v>
      </c>
    </row>
    <row r="39" spans="1:10" x14ac:dyDescent="0.35">
      <c r="A39" s="27" t="s">
        <v>1292</v>
      </c>
    </row>
  </sheetData>
  <sheetProtection algorithmName="SHA-512" hashValue="SioKgPRUi6xWYJFofeVJGlwf68vOlaCpS/duDlU314nfeQwPBi5KpxJIBuyXISUwM2XDvaAMqx+vdYOa+oKELw==" saltValue="jJoLBIuUAqK2+Dm4cEBqfg==" spinCount="100000" sheet="1" objects="1" scenarios="1" sort="0" autoFilter="0" pivotTables="0"/>
  <mergeCells count="12">
    <mergeCell ref="A3:J3"/>
    <mergeCell ref="A7:A9"/>
    <mergeCell ref="B7:B9"/>
    <mergeCell ref="D7:D9"/>
    <mergeCell ref="E7:G7"/>
    <mergeCell ref="H7:J7"/>
    <mergeCell ref="E8:E9"/>
    <mergeCell ref="F8:G8"/>
    <mergeCell ref="H8:H9"/>
    <mergeCell ref="I8:J8"/>
    <mergeCell ref="A4:J4"/>
    <mergeCell ref="A5:J5"/>
  </mergeCells>
  <pageMargins left="0.7" right="0.7" top="0.75" bottom="0.7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38"/>
  <sheetViews>
    <sheetView zoomScale="60" zoomScaleNormal="60" workbookViewId="0">
      <pane xSplit="4" ySplit="10" topLeftCell="E25" activePane="bottomRight" state="frozen"/>
      <selection activeCell="G31" sqref="G31"/>
      <selection pane="topRight" activeCell="G31" sqref="G31"/>
      <selection pane="bottomLeft" activeCell="G31" sqref="G31"/>
      <selection pane="bottomRight" activeCell="H23" sqref="H23"/>
    </sheetView>
  </sheetViews>
  <sheetFormatPr defaultColWidth="9.1796875" defaultRowHeight="15.5" x14ac:dyDescent="0.35"/>
  <cols>
    <col min="1" max="1" width="5.7265625" style="3" customWidth="1"/>
    <col min="2" max="4" width="21.7265625" style="3" customWidth="1"/>
    <col min="5" max="13" width="15.7265625" style="3" customWidth="1"/>
    <col min="14" max="14" width="9.7265625" style="3" bestFit="1" customWidth="1"/>
    <col min="15" max="15" width="8.26953125" style="3" customWidth="1"/>
    <col min="16" max="16" width="9.1796875" style="3"/>
    <col min="17" max="17" width="8.26953125" style="3" customWidth="1"/>
    <col min="18" max="18" width="9.1796875" style="3"/>
    <col min="19" max="22" width="8.26953125" style="3" customWidth="1"/>
    <col min="23" max="23" width="9.1796875" style="3"/>
    <col min="24" max="24" width="8.26953125" style="3" customWidth="1"/>
    <col min="25" max="25" width="9.1796875" style="3"/>
    <col min="26" max="26" width="8.26953125" style="3" customWidth="1"/>
    <col min="27" max="27" width="9.1796875" style="3"/>
    <col min="28" max="28" width="8.26953125" style="3" customWidth="1"/>
    <col min="29" max="257" width="9.1796875" style="3"/>
    <col min="258" max="258" width="5.7265625" style="3" customWidth="1"/>
    <col min="259" max="260" width="21.7265625" style="3" customWidth="1"/>
    <col min="261" max="269" width="15.7265625" style="3" customWidth="1"/>
    <col min="270" max="270" width="9.7265625" style="3" bestFit="1" customWidth="1"/>
    <col min="271" max="271" width="8.26953125" style="3" customWidth="1"/>
    <col min="272" max="272" width="9.1796875" style="3"/>
    <col min="273" max="273" width="8.26953125" style="3" customWidth="1"/>
    <col min="274" max="274" width="9.1796875" style="3"/>
    <col min="275" max="278" width="8.26953125" style="3" customWidth="1"/>
    <col min="279" max="279" width="9.1796875" style="3"/>
    <col min="280" max="280" width="8.26953125" style="3" customWidth="1"/>
    <col min="281" max="281" width="9.1796875" style="3"/>
    <col min="282" max="282" width="8.26953125" style="3" customWidth="1"/>
    <col min="283" max="283" width="9.1796875" style="3"/>
    <col min="284" max="284" width="8.26953125" style="3" customWidth="1"/>
    <col min="285" max="513" width="9.1796875" style="3"/>
    <col min="514" max="514" width="5.7265625" style="3" customWidth="1"/>
    <col min="515" max="516" width="21.7265625" style="3" customWidth="1"/>
    <col min="517" max="525" width="15.7265625" style="3" customWidth="1"/>
    <col min="526" max="526" width="9.7265625" style="3" bestFit="1" customWidth="1"/>
    <col min="527" max="527" width="8.26953125" style="3" customWidth="1"/>
    <col min="528" max="528" width="9.1796875" style="3"/>
    <col min="529" max="529" width="8.26953125" style="3" customWidth="1"/>
    <col min="530" max="530" width="9.1796875" style="3"/>
    <col min="531" max="534" width="8.26953125" style="3" customWidth="1"/>
    <col min="535" max="535" width="9.1796875" style="3"/>
    <col min="536" max="536" width="8.26953125" style="3" customWidth="1"/>
    <col min="537" max="537" width="9.1796875" style="3"/>
    <col min="538" max="538" width="8.26953125" style="3" customWidth="1"/>
    <col min="539" max="539" width="9.1796875" style="3"/>
    <col min="540" max="540" width="8.26953125" style="3" customWidth="1"/>
    <col min="541" max="769" width="9.1796875" style="3"/>
    <col min="770" max="770" width="5.7265625" style="3" customWidth="1"/>
    <col min="771" max="772" width="21.7265625" style="3" customWidth="1"/>
    <col min="773" max="781" width="15.7265625" style="3" customWidth="1"/>
    <col min="782" max="782" width="9.7265625" style="3" bestFit="1" customWidth="1"/>
    <col min="783" max="783" width="8.26953125" style="3" customWidth="1"/>
    <col min="784" max="784" width="9.1796875" style="3"/>
    <col min="785" max="785" width="8.26953125" style="3" customWidth="1"/>
    <col min="786" max="786" width="9.1796875" style="3"/>
    <col min="787" max="790" width="8.26953125" style="3" customWidth="1"/>
    <col min="791" max="791" width="9.1796875" style="3"/>
    <col min="792" max="792" width="8.26953125" style="3" customWidth="1"/>
    <col min="793" max="793" width="9.1796875" style="3"/>
    <col min="794" max="794" width="8.26953125" style="3" customWidth="1"/>
    <col min="795" max="795" width="9.1796875" style="3"/>
    <col min="796" max="796" width="8.26953125" style="3" customWidth="1"/>
    <col min="797" max="1025" width="9.1796875" style="3"/>
    <col min="1026" max="1026" width="5.7265625" style="3" customWidth="1"/>
    <col min="1027" max="1028" width="21.7265625" style="3" customWidth="1"/>
    <col min="1029" max="1037" width="15.7265625" style="3" customWidth="1"/>
    <col min="1038" max="1038" width="9.7265625" style="3" bestFit="1" customWidth="1"/>
    <col min="1039" max="1039" width="8.26953125" style="3" customWidth="1"/>
    <col min="1040" max="1040" width="9.1796875" style="3"/>
    <col min="1041" max="1041" width="8.26953125" style="3" customWidth="1"/>
    <col min="1042" max="1042" width="9.1796875" style="3"/>
    <col min="1043" max="1046" width="8.26953125" style="3" customWidth="1"/>
    <col min="1047" max="1047" width="9.1796875" style="3"/>
    <col min="1048" max="1048" width="8.26953125" style="3" customWidth="1"/>
    <col min="1049" max="1049" width="9.1796875" style="3"/>
    <col min="1050" max="1050" width="8.26953125" style="3" customWidth="1"/>
    <col min="1051" max="1051" width="9.1796875" style="3"/>
    <col min="1052" max="1052" width="8.26953125" style="3" customWidth="1"/>
    <col min="1053" max="1281" width="9.1796875" style="3"/>
    <col min="1282" max="1282" width="5.7265625" style="3" customWidth="1"/>
    <col min="1283" max="1284" width="21.7265625" style="3" customWidth="1"/>
    <col min="1285" max="1293" width="15.7265625" style="3" customWidth="1"/>
    <col min="1294" max="1294" width="9.7265625" style="3" bestFit="1" customWidth="1"/>
    <col min="1295" max="1295" width="8.26953125" style="3" customWidth="1"/>
    <col min="1296" max="1296" width="9.1796875" style="3"/>
    <col min="1297" max="1297" width="8.26953125" style="3" customWidth="1"/>
    <col min="1298" max="1298" width="9.1796875" style="3"/>
    <col min="1299" max="1302" width="8.26953125" style="3" customWidth="1"/>
    <col min="1303" max="1303" width="9.1796875" style="3"/>
    <col min="1304" max="1304" width="8.26953125" style="3" customWidth="1"/>
    <col min="1305" max="1305" width="9.1796875" style="3"/>
    <col min="1306" max="1306" width="8.26953125" style="3" customWidth="1"/>
    <col min="1307" max="1307" width="9.1796875" style="3"/>
    <col min="1308" max="1308" width="8.26953125" style="3" customWidth="1"/>
    <col min="1309" max="1537" width="9.1796875" style="3"/>
    <col min="1538" max="1538" width="5.7265625" style="3" customWidth="1"/>
    <col min="1539" max="1540" width="21.7265625" style="3" customWidth="1"/>
    <col min="1541" max="1549" width="15.7265625" style="3" customWidth="1"/>
    <col min="1550" max="1550" width="9.7265625" style="3" bestFit="1" customWidth="1"/>
    <col min="1551" max="1551" width="8.26953125" style="3" customWidth="1"/>
    <col min="1552" max="1552" width="9.1796875" style="3"/>
    <col min="1553" max="1553" width="8.26953125" style="3" customWidth="1"/>
    <col min="1554" max="1554" width="9.1796875" style="3"/>
    <col min="1555" max="1558" width="8.26953125" style="3" customWidth="1"/>
    <col min="1559" max="1559" width="9.1796875" style="3"/>
    <col min="1560" max="1560" width="8.26953125" style="3" customWidth="1"/>
    <col min="1561" max="1561" width="9.1796875" style="3"/>
    <col min="1562" max="1562" width="8.26953125" style="3" customWidth="1"/>
    <col min="1563" max="1563" width="9.1796875" style="3"/>
    <col min="1564" max="1564" width="8.26953125" style="3" customWidth="1"/>
    <col min="1565" max="1793" width="9.1796875" style="3"/>
    <col min="1794" max="1794" width="5.7265625" style="3" customWidth="1"/>
    <col min="1795" max="1796" width="21.7265625" style="3" customWidth="1"/>
    <col min="1797" max="1805" width="15.7265625" style="3" customWidth="1"/>
    <col min="1806" max="1806" width="9.7265625" style="3" bestFit="1" customWidth="1"/>
    <col min="1807" max="1807" width="8.26953125" style="3" customWidth="1"/>
    <col min="1808" max="1808" width="9.1796875" style="3"/>
    <col min="1809" max="1809" width="8.26953125" style="3" customWidth="1"/>
    <col min="1810" max="1810" width="9.1796875" style="3"/>
    <col min="1811" max="1814" width="8.26953125" style="3" customWidth="1"/>
    <col min="1815" max="1815" width="9.1796875" style="3"/>
    <col min="1816" max="1816" width="8.26953125" style="3" customWidth="1"/>
    <col min="1817" max="1817" width="9.1796875" style="3"/>
    <col min="1818" max="1818" width="8.26953125" style="3" customWidth="1"/>
    <col min="1819" max="1819" width="9.1796875" style="3"/>
    <col min="1820" max="1820" width="8.26953125" style="3" customWidth="1"/>
    <col min="1821" max="2049" width="9.1796875" style="3"/>
    <col min="2050" max="2050" width="5.7265625" style="3" customWidth="1"/>
    <col min="2051" max="2052" width="21.7265625" style="3" customWidth="1"/>
    <col min="2053" max="2061" width="15.7265625" style="3" customWidth="1"/>
    <col min="2062" max="2062" width="9.7265625" style="3" bestFit="1" customWidth="1"/>
    <col min="2063" max="2063" width="8.26953125" style="3" customWidth="1"/>
    <col min="2064" max="2064" width="9.1796875" style="3"/>
    <col min="2065" max="2065" width="8.26953125" style="3" customWidth="1"/>
    <col min="2066" max="2066" width="9.1796875" style="3"/>
    <col min="2067" max="2070" width="8.26953125" style="3" customWidth="1"/>
    <col min="2071" max="2071" width="9.1796875" style="3"/>
    <col min="2072" max="2072" width="8.26953125" style="3" customWidth="1"/>
    <col min="2073" max="2073" width="9.1796875" style="3"/>
    <col min="2074" max="2074" width="8.26953125" style="3" customWidth="1"/>
    <col min="2075" max="2075" width="9.1796875" style="3"/>
    <col min="2076" max="2076" width="8.26953125" style="3" customWidth="1"/>
    <col min="2077" max="2305" width="9.1796875" style="3"/>
    <col min="2306" max="2306" width="5.7265625" style="3" customWidth="1"/>
    <col min="2307" max="2308" width="21.7265625" style="3" customWidth="1"/>
    <col min="2309" max="2317" width="15.7265625" style="3" customWidth="1"/>
    <col min="2318" max="2318" width="9.7265625" style="3" bestFit="1" customWidth="1"/>
    <col min="2319" max="2319" width="8.26953125" style="3" customWidth="1"/>
    <col min="2320" max="2320" width="9.1796875" style="3"/>
    <col min="2321" max="2321" width="8.26953125" style="3" customWidth="1"/>
    <col min="2322" max="2322" width="9.1796875" style="3"/>
    <col min="2323" max="2326" width="8.26953125" style="3" customWidth="1"/>
    <col min="2327" max="2327" width="9.1796875" style="3"/>
    <col min="2328" max="2328" width="8.26953125" style="3" customWidth="1"/>
    <col min="2329" max="2329" width="9.1796875" style="3"/>
    <col min="2330" max="2330" width="8.26953125" style="3" customWidth="1"/>
    <col min="2331" max="2331" width="9.1796875" style="3"/>
    <col min="2332" max="2332" width="8.26953125" style="3" customWidth="1"/>
    <col min="2333" max="2561" width="9.1796875" style="3"/>
    <col min="2562" max="2562" width="5.7265625" style="3" customWidth="1"/>
    <col min="2563" max="2564" width="21.7265625" style="3" customWidth="1"/>
    <col min="2565" max="2573" width="15.7265625" style="3" customWidth="1"/>
    <col min="2574" max="2574" width="9.7265625" style="3" bestFit="1" customWidth="1"/>
    <col min="2575" max="2575" width="8.26953125" style="3" customWidth="1"/>
    <col min="2576" max="2576" width="9.1796875" style="3"/>
    <col min="2577" max="2577" width="8.26953125" style="3" customWidth="1"/>
    <col min="2578" max="2578" width="9.1796875" style="3"/>
    <col min="2579" max="2582" width="8.26953125" style="3" customWidth="1"/>
    <col min="2583" max="2583" width="9.1796875" style="3"/>
    <col min="2584" max="2584" width="8.26953125" style="3" customWidth="1"/>
    <col min="2585" max="2585" width="9.1796875" style="3"/>
    <col min="2586" max="2586" width="8.26953125" style="3" customWidth="1"/>
    <col min="2587" max="2587" width="9.1796875" style="3"/>
    <col min="2588" max="2588" width="8.26953125" style="3" customWidth="1"/>
    <col min="2589" max="2817" width="9.1796875" style="3"/>
    <col min="2818" max="2818" width="5.7265625" style="3" customWidth="1"/>
    <col min="2819" max="2820" width="21.7265625" style="3" customWidth="1"/>
    <col min="2821" max="2829" width="15.7265625" style="3" customWidth="1"/>
    <col min="2830" max="2830" width="9.7265625" style="3" bestFit="1" customWidth="1"/>
    <col min="2831" max="2831" width="8.26953125" style="3" customWidth="1"/>
    <col min="2832" max="2832" width="9.1796875" style="3"/>
    <col min="2833" max="2833" width="8.26953125" style="3" customWidth="1"/>
    <col min="2834" max="2834" width="9.1796875" style="3"/>
    <col min="2835" max="2838" width="8.26953125" style="3" customWidth="1"/>
    <col min="2839" max="2839" width="9.1796875" style="3"/>
    <col min="2840" max="2840" width="8.26953125" style="3" customWidth="1"/>
    <col min="2841" max="2841" width="9.1796875" style="3"/>
    <col min="2842" max="2842" width="8.26953125" style="3" customWidth="1"/>
    <col min="2843" max="2843" width="9.1796875" style="3"/>
    <col min="2844" max="2844" width="8.26953125" style="3" customWidth="1"/>
    <col min="2845" max="3073" width="9.1796875" style="3"/>
    <col min="3074" max="3074" width="5.7265625" style="3" customWidth="1"/>
    <col min="3075" max="3076" width="21.7265625" style="3" customWidth="1"/>
    <col min="3077" max="3085" width="15.7265625" style="3" customWidth="1"/>
    <col min="3086" max="3086" width="9.7265625" style="3" bestFit="1" customWidth="1"/>
    <col min="3087" max="3087" width="8.26953125" style="3" customWidth="1"/>
    <col min="3088" max="3088" width="9.1796875" style="3"/>
    <col min="3089" max="3089" width="8.26953125" style="3" customWidth="1"/>
    <col min="3090" max="3090" width="9.1796875" style="3"/>
    <col min="3091" max="3094" width="8.26953125" style="3" customWidth="1"/>
    <col min="3095" max="3095" width="9.1796875" style="3"/>
    <col min="3096" max="3096" width="8.26953125" style="3" customWidth="1"/>
    <col min="3097" max="3097" width="9.1796875" style="3"/>
    <col min="3098" max="3098" width="8.26953125" style="3" customWidth="1"/>
    <col min="3099" max="3099" width="9.1796875" style="3"/>
    <col min="3100" max="3100" width="8.26953125" style="3" customWidth="1"/>
    <col min="3101" max="3329" width="9.1796875" style="3"/>
    <col min="3330" max="3330" width="5.7265625" style="3" customWidth="1"/>
    <col min="3331" max="3332" width="21.7265625" style="3" customWidth="1"/>
    <col min="3333" max="3341" width="15.7265625" style="3" customWidth="1"/>
    <col min="3342" max="3342" width="9.7265625" style="3" bestFit="1" customWidth="1"/>
    <col min="3343" max="3343" width="8.26953125" style="3" customWidth="1"/>
    <col min="3344" max="3344" width="9.1796875" style="3"/>
    <col min="3345" max="3345" width="8.26953125" style="3" customWidth="1"/>
    <col min="3346" max="3346" width="9.1796875" style="3"/>
    <col min="3347" max="3350" width="8.26953125" style="3" customWidth="1"/>
    <col min="3351" max="3351" width="9.1796875" style="3"/>
    <col min="3352" max="3352" width="8.26953125" style="3" customWidth="1"/>
    <col min="3353" max="3353" width="9.1796875" style="3"/>
    <col min="3354" max="3354" width="8.26953125" style="3" customWidth="1"/>
    <col min="3355" max="3355" width="9.1796875" style="3"/>
    <col min="3356" max="3356" width="8.26953125" style="3" customWidth="1"/>
    <col min="3357" max="3585" width="9.1796875" style="3"/>
    <col min="3586" max="3586" width="5.7265625" style="3" customWidth="1"/>
    <col min="3587" max="3588" width="21.7265625" style="3" customWidth="1"/>
    <col min="3589" max="3597" width="15.7265625" style="3" customWidth="1"/>
    <col min="3598" max="3598" width="9.7265625" style="3" bestFit="1" customWidth="1"/>
    <col min="3599" max="3599" width="8.26953125" style="3" customWidth="1"/>
    <col min="3600" max="3600" width="9.1796875" style="3"/>
    <col min="3601" max="3601" width="8.26953125" style="3" customWidth="1"/>
    <col min="3602" max="3602" width="9.1796875" style="3"/>
    <col min="3603" max="3606" width="8.26953125" style="3" customWidth="1"/>
    <col min="3607" max="3607" width="9.1796875" style="3"/>
    <col min="3608" max="3608" width="8.26953125" style="3" customWidth="1"/>
    <col min="3609" max="3609" width="9.1796875" style="3"/>
    <col min="3610" max="3610" width="8.26953125" style="3" customWidth="1"/>
    <col min="3611" max="3611" width="9.1796875" style="3"/>
    <col min="3612" max="3612" width="8.26953125" style="3" customWidth="1"/>
    <col min="3613" max="3841" width="9.1796875" style="3"/>
    <col min="3842" max="3842" width="5.7265625" style="3" customWidth="1"/>
    <col min="3843" max="3844" width="21.7265625" style="3" customWidth="1"/>
    <col min="3845" max="3853" width="15.7265625" style="3" customWidth="1"/>
    <col min="3854" max="3854" width="9.7265625" style="3" bestFit="1" customWidth="1"/>
    <col min="3855" max="3855" width="8.26953125" style="3" customWidth="1"/>
    <col min="3856" max="3856" width="9.1796875" style="3"/>
    <col min="3857" max="3857" width="8.26953125" style="3" customWidth="1"/>
    <col min="3858" max="3858" width="9.1796875" style="3"/>
    <col min="3859" max="3862" width="8.26953125" style="3" customWidth="1"/>
    <col min="3863" max="3863" width="9.1796875" style="3"/>
    <col min="3864" max="3864" width="8.26953125" style="3" customWidth="1"/>
    <col min="3865" max="3865" width="9.1796875" style="3"/>
    <col min="3866" max="3866" width="8.26953125" style="3" customWidth="1"/>
    <col min="3867" max="3867" width="9.1796875" style="3"/>
    <col min="3868" max="3868" width="8.26953125" style="3" customWidth="1"/>
    <col min="3869" max="4097" width="9.1796875" style="3"/>
    <col min="4098" max="4098" width="5.7265625" style="3" customWidth="1"/>
    <col min="4099" max="4100" width="21.7265625" style="3" customWidth="1"/>
    <col min="4101" max="4109" width="15.7265625" style="3" customWidth="1"/>
    <col min="4110" max="4110" width="9.7265625" style="3" bestFit="1" customWidth="1"/>
    <col min="4111" max="4111" width="8.26953125" style="3" customWidth="1"/>
    <col min="4112" max="4112" width="9.1796875" style="3"/>
    <col min="4113" max="4113" width="8.26953125" style="3" customWidth="1"/>
    <col min="4114" max="4114" width="9.1796875" style="3"/>
    <col min="4115" max="4118" width="8.26953125" style="3" customWidth="1"/>
    <col min="4119" max="4119" width="9.1796875" style="3"/>
    <col min="4120" max="4120" width="8.26953125" style="3" customWidth="1"/>
    <col min="4121" max="4121" width="9.1796875" style="3"/>
    <col min="4122" max="4122" width="8.26953125" style="3" customWidth="1"/>
    <col min="4123" max="4123" width="9.1796875" style="3"/>
    <col min="4124" max="4124" width="8.26953125" style="3" customWidth="1"/>
    <col min="4125" max="4353" width="9.1796875" style="3"/>
    <col min="4354" max="4354" width="5.7265625" style="3" customWidth="1"/>
    <col min="4355" max="4356" width="21.7265625" style="3" customWidth="1"/>
    <col min="4357" max="4365" width="15.7265625" style="3" customWidth="1"/>
    <col min="4366" max="4366" width="9.7265625" style="3" bestFit="1" customWidth="1"/>
    <col min="4367" max="4367" width="8.26953125" style="3" customWidth="1"/>
    <col min="4368" max="4368" width="9.1796875" style="3"/>
    <col min="4369" max="4369" width="8.26953125" style="3" customWidth="1"/>
    <col min="4370" max="4370" width="9.1796875" style="3"/>
    <col min="4371" max="4374" width="8.26953125" style="3" customWidth="1"/>
    <col min="4375" max="4375" width="9.1796875" style="3"/>
    <col min="4376" max="4376" width="8.26953125" style="3" customWidth="1"/>
    <col min="4377" max="4377" width="9.1796875" style="3"/>
    <col min="4378" max="4378" width="8.26953125" style="3" customWidth="1"/>
    <col min="4379" max="4379" width="9.1796875" style="3"/>
    <col min="4380" max="4380" width="8.26953125" style="3" customWidth="1"/>
    <col min="4381" max="4609" width="9.1796875" style="3"/>
    <col min="4610" max="4610" width="5.7265625" style="3" customWidth="1"/>
    <col min="4611" max="4612" width="21.7265625" style="3" customWidth="1"/>
    <col min="4613" max="4621" width="15.7265625" style="3" customWidth="1"/>
    <col min="4622" max="4622" width="9.7265625" style="3" bestFit="1" customWidth="1"/>
    <col min="4623" max="4623" width="8.26953125" style="3" customWidth="1"/>
    <col min="4624" max="4624" width="9.1796875" style="3"/>
    <col min="4625" max="4625" width="8.26953125" style="3" customWidth="1"/>
    <col min="4626" max="4626" width="9.1796875" style="3"/>
    <col min="4627" max="4630" width="8.26953125" style="3" customWidth="1"/>
    <col min="4631" max="4631" width="9.1796875" style="3"/>
    <col min="4632" max="4632" width="8.26953125" style="3" customWidth="1"/>
    <col min="4633" max="4633" width="9.1796875" style="3"/>
    <col min="4634" max="4634" width="8.26953125" style="3" customWidth="1"/>
    <col min="4635" max="4635" width="9.1796875" style="3"/>
    <col min="4636" max="4636" width="8.26953125" style="3" customWidth="1"/>
    <col min="4637" max="4865" width="9.1796875" style="3"/>
    <col min="4866" max="4866" width="5.7265625" style="3" customWidth="1"/>
    <col min="4867" max="4868" width="21.7265625" style="3" customWidth="1"/>
    <col min="4869" max="4877" width="15.7265625" style="3" customWidth="1"/>
    <col min="4878" max="4878" width="9.7265625" style="3" bestFit="1" customWidth="1"/>
    <col min="4879" max="4879" width="8.26953125" style="3" customWidth="1"/>
    <col min="4880" max="4880" width="9.1796875" style="3"/>
    <col min="4881" max="4881" width="8.26953125" style="3" customWidth="1"/>
    <col min="4882" max="4882" width="9.1796875" style="3"/>
    <col min="4883" max="4886" width="8.26953125" style="3" customWidth="1"/>
    <col min="4887" max="4887" width="9.1796875" style="3"/>
    <col min="4888" max="4888" width="8.26953125" style="3" customWidth="1"/>
    <col min="4889" max="4889" width="9.1796875" style="3"/>
    <col min="4890" max="4890" width="8.26953125" style="3" customWidth="1"/>
    <col min="4891" max="4891" width="9.1796875" style="3"/>
    <col min="4892" max="4892" width="8.26953125" style="3" customWidth="1"/>
    <col min="4893" max="5121" width="9.1796875" style="3"/>
    <col min="5122" max="5122" width="5.7265625" style="3" customWidth="1"/>
    <col min="5123" max="5124" width="21.7265625" style="3" customWidth="1"/>
    <col min="5125" max="5133" width="15.7265625" style="3" customWidth="1"/>
    <col min="5134" max="5134" width="9.7265625" style="3" bestFit="1" customWidth="1"/>
    <col min="5135" max="5135" width="8.26953125" style="3" customWidth="1"/>
    <col min="5136" max="5136" width="9.1796875" style="3"/>
    <col min="5137" max="5137" width="8.26953125" style="3" customWidth="1"/>
    <col min="5138" max="5138" width="9.1796875" style="3"/>
    <col min="5139" max="5142" width="8.26953125" style="3" customWidth="1"/>
    <col min="5143" max="5143" width="9.1796875" style="3"/>
    <col min="5144" max="5144" width="8.26953125" style="3" customWidth="1"/>
    <col min="5145" max="5145" width="9.1796875" style="3"/>
    <col min="5146" max="5146" width="8.26953125" style="3" customWidth="1"/>
    <col min="5147" max="5147" width="9.1796875" style="3"/>
    <col min="5148" max="5148" width="8.26953125" style="3" customWidth="1"/>
    <col min="5149" max="5377" width="9.1796875" style="3"/>
    <col min="5378" max="5378" width="5.7265625" style="3" customWidth="1"/>
    <col min="5379" max="5380" width="21.7265625" style="3" customWidth="1"/>
    <col min="5381" max="5389" width="15.7265625" style="3" customWidth="1"/>
    <col min="5390" max="5390" width="9.7265625" style="3" bestFit="1" customWidth="1"/>
    <col min="5391" max="5391" width="8.26953125" style="3" customWidth="1"/>
    <col min="5392" max="5392" width="9.1796875" style="3"/>
    <col min="5393" max="5393" width="8.26953125" style="3" customWidth="1"/>
    <col min="5394" max="5394" width="9.1796875" style="3"/>
    <col min="5395" max="5398" width="8.26953125" style="3" customWidth="1"/>
    <col min="5399" max="5399" width="9.1796875" style="3"/>
    <col min="5400" max="5400" width="8.26953125" style="3" customWidth="1"/>
    <col min="5401" max="5401" width="9.1796875" style="3"/>
    <col min="5402" max="5402" width="8.26953125" style="3" customWidth="1"/>
    <col min="5403" max="5403" width="9.1796875" style="3"/>
    <col min="5404" max="5404" width="8.26953125" style="3" customWidth="1"/>
    <col min="5405" max="5633" width="9.1796875" style="3"/>
    <col min="5634" max="5634" width="5.7265625" style="3" customWidth="1"/>
    <col min="5635" max="5636" width="21.7265625" style="3" customWidth="1"/>
    <col min="5637" max="5645" width="15.7265625" style="3" customWidth="1"/>
    <col min="5646" max="5646" width="9.7265625" style="3" bestFit="1" customWidth="1"/>
    <col min="5647" max="5647" width="8.26953125" style="3" customWidth="1"/>
    <col min="5648" max="5648" width="9.1796875" style="3"/>
    <col min="5649" max="5649" width="8.26953125" style="3" customWidth="1"/>
    <col min="5650" max="5650" width="9.1796875" style="3"/>
    <col min="5651" max="5654" width="8.26953125" style="3" customWidth="1"/>
    <col min="5655" max="5655" width="9.1796875" style="3"/>
    <col min="5656" max="5656" width="8.26953125" style="3" customWidth="1"/>
    <col min="5657" max="5657" width="9.1796875" style="3"/>
    <col min="5658" max="5658" width="8.26953125" style="3" customWidth="1"/>
    <col min="5659" max="5659" width="9.1796875" style="3"/>
    <col min="5660" max="5660" width="8.26953125" style="3" customWidth="1"/>
    <col min="5661" max="5889" width="9.1796875" style="3"/>
    <col min="5890" max="5890" width="5.7265625" style="3" customWidth="1"/>
    <col min="5891" max="5892" width="21.7265625" style="3" customWidth="1"/>
    <col min="5893" max="5901" width="15.7265625" style="3" customWidth="1"/>
    <col min="5902" max="5902" width="9.7265625" style="3" bestFit="1" customWidth="1"/>
    <col min="5903" max="5903" width="8.26953125" style="3" customWidth="1"/>
    <col min="5904" max="5904" width="9.1796875" style="3"/>
    <col min="5905" max="5905" width="8.26953125" style="3" customWidth="1"/>
    <col min="5906" max="5906" width="9.1796875" style="3"/>
    <col min="5907" max="5910" width="8.26953125" style="3" customWidth="1"/>
    <col min="5911" max="5911" width="9.1796875" style="3"/>
    <col min="5912" max="5912" width="8.26953125" style="3" customWidth="1"/>
    <col min="5913" max="5913" width="9.1796875" style="3"/>
    <col min="5914" max="5914" width="8.26953125" style="3" customWidth="1"/>
    <col min="5915" max="5915" width="9.1796875" style="3"/>
    <col min="5916" max="5916" width="8.26953125" style="3" customWidth="1"/>
    <col min="5917" max="6145" width="9.1796875" style="3"/>
    <col min="6146" max="6146" width="5.7265625" style="3" customWidth="1"/>
    <col min="6147" max="6148" width="21.7265625" style="3" customWidth="1"/>
    <col min="6149" max="6157" width="15.7265625" style="3" customWidth="1"/>
    <col min="6158" max="6158" width="9.7265625" style="3" bestFit="1" customWidth="1"/>
    <col min="6159" max="6159" width="8.26953125" style="3" customWidth="1"/>
    <col min="6160" max="6160" width="9.1796875" style="3"/>
    <col min="6161" max="6161" width="8.26953125" style="3" customWidth="1"/>
    <col min="6162" max="6162" width="9.1796875" style="3"/>
    <col min="6163" max="6166" width="8.26953125" style="3" customWidth="1"/>
    <col min="6167" max="6167" width="9.1796875" style="3"/>
    <col min="6168" max="6168" width="8.26953125" style="3" customWidth="1"/>
    <col min="6169" max="6169" width="9.1796875" style="3"/>
    <col min="6170" max="6170" width="8.26953125" style="3" customWidth="1"/>
    <col min="6171" max="6171" width="9.1796875" style="3"/>
    <col min="6172" max="6172" width="8.26953125" style="3" customWidth="1"/>
    <col min="6173" max="6401" width="9.1796875" style="3"/>
    <col min="6402" max="6402" width="5.7265625" style="3" customWidth="1"/>
    <col min="6403" max="6404" width="21.7265625" style="3" customWidth="1"/>
    <col min="6405" max="6413" width="15.7265625" style="3" customWidth="1"/>
    <col min="6414" max="6414" width="9.7265625" style="3" bestFit="1" customWidth="1"/>
    <col min="6415" max="6415" width="8.26953125" style="3" customWidth="1"/>
    <col min="6416" max="6416" width="9.1796875" style="3"/>
    <col min="6417" max="6417" width="8.26953125" style="3" customWidth="1"/>
    <col min="6418" max="6418" width="9.1796875" style="3"/>
    <col min="6419" max="6422" width="8.26953125" style="3" customWidth="1"/>
    <col min="6423" max="6423" width="9.1796875" style="3"/>
    <col min="6424" max="6424" width="8.26953125" style="3" customWidth="1"/>
    <col min="6425" max="6425" width="9.1796875" style="3"/>
    <col min="6426" max="6426" width="8.26953125" style="3" customWidth="1"/>
    <col min="6427" max="6427" width="9.1796875" style="3"/>
    <col min="6428" max="6428" width="8.26953125" style="3" customWidth="1"/>
    <col min="6429" max="6657" width="9.1796875" style="3"/>
    <col min="6658" max="6658" width="5.7265625" style="3" customWidth="1"/>
    <col min="6659" max="6660" width="21.7265625" style="3" customWidth="1"/>
    <col min="6661" max="6669" width="15.7265625" style="3" customWidth="1"/>
    <col min="6670" max="6670" width="9.7265625" style="3" bestFit="1" customWidth="1"/>
    <col min="6671" max="6671" width="8.26953125" style="3" customWidth="1"/>
    <col min="6672" max="6672" width="9.1796875" style="3"/>
    <col min="6673" max="6673" width="8.26953125" style="3" customWidth="1"/>
    <col min="6674" max="6674" width="9.1796875" style="3"/>
    <col min="6675" max="6678" width="8.26953125" style="3" customWidth="1"/>
    <col min="6679" max="6679" width="9.1796875" style="3"/>
    <col min="6680" max="6680" width="8.26953125" style="3" customWidth="1"/>
    <col min="6681" max="6681" width="9.1796875" style="3"/>
    <col min="6682" max="6682" width="8.26953125" style="3" customWidth="1"/>
    <col min="6683" max="6683" width="9.1796875" style="3"/>
    <col min="6684" max="6684" width="8.26953125" style="3" customWidth="1"/>
    <col min="6685" max="6913" width="9.1796875" style="3"/>
    <col min="6914" max="6914" width="5.7265625" style="3" customWidth="1"/>
    <col min="6915" max="6916" width="21.7265625" style="3" customWidth="1"/>
    <col min="6917" max="6925" width="15.7265625" style="3" customWidth="1"/>
    <col min="6926" max="6926" width="9.7265625" style="3" bestFit="1" customWidth="1"/>
    <col min="6927" max="6927" width="8.26953125" style="3" customWidth="1"/>
    <col min="6928" max="6928" width="9.1796875" style="3"/>
    <col min="6929" max="6929" width="8.26953125" style="3" customWidth="1"/>
    <col min="6930" max="6930" width="9.1796875" style="3"/>
    <col min="6931" max="6934" width="8.26953125" style="3" customWidth="1"/>
    <col min="6935" max="6935" width="9.1796875" style="3"/>
    <col min="6936" max="6936" width="8.26953125" style="3" customWidth="1"/>
    <col min="6937" max="6937" width="9.1796875" style="3"/>
    <col min="6938" max="6938" width="8.26953125" style="3" customWidth="1"/>
    <col min="6939" max="6939" width="9.1796875" style="3"/>
    <col min="6940" max="6940" width="8.26953125" style="3" customWidth="1"/>
    <col min="6941" max="7169" width="9.1796875" style="3"/>
    <col min="7170" max="7170" width="5.7265625" style="3" customWidth="1"/>
    <col min="7171" max="7172" width="21.7265625" style="3" customWidth="1"/>
    <col min="7173" max="7181" width="15.7265625" style="3" customWidth="1"/>
    <col min="7182" max="7182" width="9.7265625" style="3" bestFit="1" customWidth="1"/>
    <col min="7183" max="7183" width="8.26953125" style="3" customWidth="1"/>
    <col min="7184" max="7184" width="9.1796875" style="3"/>
    <col min="7185" max="7185" width="8.26953125" style="3" customWidth="1"/>
    <col min="7186" max="7186" width="9.1796875" style="3"/>
    <col min="7187" max="7190" width="8.26953125" style="3" customWidth="1"/>
    <col min="7191" max="7191" width="9.1796875" style="3"/>
    <col min="7192" max="7192" width="8.26953125" style="3" customWidth="1"/>
    <col min="7193" max="7193" width="9.1796875" style="3"/>
    <col min="7194" max="7194" width="8.26953125" style="3" customWidth="1"/>
    <col min="7195" max="7195" width="9.1796875" style="3"/>
    <col min="7196" max="7196" width="8.26953125" style="3" customWidth="1"/>
    <col min="7197" max="7425" width="9.1796875" style="3"/>
    <col min="7426" max="7426" width="5.7265625" style="3" customWidth="1"/>
    <col min="7427" max="7428" width="21.7265625" style="3" customWidth="1"/>
    <col min="7429" max="7437" width="15.7265625" style="3" customWidth="1"/>
    <col min="7438" max="7438" width="9.7265625" style="3" bestFit="1" customWidth="1"/>
    <col min="7439" max="7439" width="8.26953125" style="3" customWidth="1"/>
    <col min="7440" max="7440" width="9.1796875" style="3"/>
    <col min="7441" max="7441" width="8.26953125" style="3" customWidth="1"/>
    <col min="7442" max="7442" width="9.1796875" style="3"/>
    <col min="7443" max="7446" width="8.26953125" style="3" customWidth="1"/>
    <col min="7447" max="7447" width="9.1796875" style="3"/>
    <col min="7448" max="7448" width="8.26953125" style="3" customWidth="1"/>
    <col min="7449" max="7449" width="9.1796875" style="3"/>
    <col min="7450" max="7450" width="8.26953125" style="3" customWidth="1"/>
    <col min="7451" max="7451" width="9.1796875" style="3"/>
    <col min="7452" max="7452" width="8.26953125" style="3" customWidth="1"/>
    <col min="7453" max="7681" width="9.1796875" style="3"/>
    <col min="7682" max="7682" width="5.7265625" style="3" customWidth="1"/>
    <col min="7683" max="7684" width="21.7265625" style="3" customWidth="1"/>
    <col min="7685" max="7693" width="15.7265625" style="3" customWidth="1"/>
    <col min="7694" max="7694" width="9.7265625" style="3" bestFit="1" customWidth="1"/>
    <col min="7695" max="7695" width="8.26953125" style="3" customWidth="1"/>
    <col min="7696" max="7696" width="9.1796875" style="3"/>
    <col min="7697" max="7697" width="8.26953125" style="3" customWidth="1"/>
    <col min="7698" max="7698" width="9.1796875" style="3"/>
    <col min="7699" max="7702" width="8.26953125" style="3" customWidth="1"/>
    <col min="7703" max="7703" width="9.1796875" style="3"/>
    <col min="7704" max="7704" width="8.26953125" style="3" customWidth="1"/>
    <col min="7705" max="7705" width="9.1796875" style="3"/>
    <col min="7706" max="7706" width="8.26953125" style="3" customWidth="1"/>
    <col min="7707" max="7707" width="9.1796875" style="3"/>
    <col min="7708" max="7708" width="8.26953125" style="3" customWidth="1"/>
    <col min="7709" max="7937" width="9.1796875" style="3"/>
    <col min="7938" max="7938" width="5.7265625" style="3" customWidth="1"/>
    <col min="7939" max="7940" width="21.7265625" style="3" customWidth="1"/>
    <col min="7941" max="7949" width="15.7265625" style="3" customWidth="1"/>
    <col min="7950" max="7950" width="9.7265625" style="3" bestFit="1" customWidth="1"/>
    <col min="7951" max="7951" width="8.26953125" style="3" customWidth="1"/>
    <col min="7952" max="7952" width="9.1796875" style="3"/>
    <col min="7953" max="7953" width="8.26953125" style="3" customWidth="1"/>
    <col min="7954" max="7954" width="9.1796875" style="3"/>
    <col min="7955" max="7958" width="8.26953125" style="3" customWidth="1"/>
    <col min="7959" max="7959" width="9.1796875" style="3"/>
    <col min="7960" max="7960" width="8.26953125" style="3" customWidth="1"/>
    <col min="7961" max="7961" width="9.1796875" style="3"/>
    <col min="7962" max="7962" width="8.26953125" style="3" customWidth="1"/>
    <col min="7963" max="7963" width="9.1796875" style="3"/>
    <col min="7964" max="7964" width="8.26953125" style="3" customWidth="1"/>
    <col min="7965" max="8193" width="9.1796875" style="3"/>
    <col min="8194" max="8194" width="5.7265625" style="3" customWidth="1"/>
    <col min="8195" max="8196" width="21.7265625" style="3" customWidth="1"/>
    <col min="8197" max="8205" width="15.7265625" style="3" customWidth="1"/>
    <col min="8206" max="8206" width="9.7265625" style="3" bestFit="1" customWidth="1"/>
    <col min="8207" max="8207" width="8.26953125" style="3" customWidth="1"/>
    <col min="8208" max="8208" width="9.1796875" style="3"/>
    <col min="8209" max="8209" width="8.26953125" style="3" customWidth="1"/>
    <col min="8210" max="8210" width="9.1796875" style="3"/>
    <col min="8211" max="8214" width="8.26953125" style="3" customWidth="1"/>
    <col min="8215" max="8215" width="9.1796875" style="3"/>
    <col min="8216" max="8216" width="8.26953125" style="3" customWidth="1"/>
    <col min="8217" max="8217" width="9.1796875" style="3"/>
    <col min="8218" max="8218" width="8.26953125" style="3" customWidth="1"/>
    <col min="8219" max="8219" width="9.1796875" style="3"/>
    <col min="8220" max="8220" width="8.26953125" style="3" customWidth="1"/>
    <col min="8221" max="8449" width="9.1796875" style="3"/>
    <col min="8450" max="8450" width="5.7265625" style="3" customWidth="1"/>
    <col min="8451" max="8452" width="21.7265625" style="3" customWidth="1"/>
    <col min="8453" max="8461" width="15.7265625" style="3" customWidth="1"/>
    <col min="8462" max="8462" width="9.7265625" style="3" bestFit="1" customWidth="1"/>
    <col min="8463" max="8463" width="8.26953125" style="3" customWidth="1"/>
    <col min="8464" max="8464" width="9.1796875" style="3"/>
    <col min="8465" max="8465" width="8.26953125" style="3" customWidth="1"/>
    <col min="8466" max="8466" width="9.1796875" style="3"/>
    <col min="8467" max="8470" width="8.26953125" style="3" customWidth="1"/>
    <col min="8471" max="8471" width="9.1796875" style="3"/>
    <col min="8472" max="8472" width="8.26953125" style="3" customWidth="1"/>
    <col min="8473" max="8473" width="9.1796875" style="3"/>
    <col min="8474" max="8474" width="8.26953125" style="3" customWidth="1"/>
    <col min="8475" max="8475" width="9.1796875" style="3"/>
    <col min="8476" max="8476" width="8.26953125" style="3" customWidth="1"/>
    <col min="8477" max="8705" width="9.1796875" style="3"/>
    <col min="8706" max="8706" width="5.7265625" style="3" customWidth="1"/>
    <col min="8707" max="8708" width="21.7265625" style="3" customWidth="1"/>
    <col min="8709" max="8717" width="15.7265625" style="3" customWidth="1"/>
    <col min="8718" max="8718" width="9.7265625" style="3" bestFit="1" customWidth="1"/>
    <col min="8719" max="8719" width="8.26953125" style="3" customWidth="1"/>
    <col min="8720" max="8720" width="9.1796875" style="3"/>
    <col min="8721" max="8721" width="8.26953125" style="3" customWidth="1"/>
    <col min="8722" max="8722" width="9.1796875" style="3"/>
    <col min="8723" max="8726" width="8.26953125" style="3" customWidth="1"/>
    <col min="8727" max="8727" width="9.1796875" style="3"/>
    <col min="8728" max="8728" width="8.26953125" style="3" customWidth="1"/>
    <col min="8729" max="8729" width="9.1796875" style="3"/>
    <col min="8730" max="8730" width="8.26953125" style="3" customWidth="1"/>
    <col min="8731" max="8731" width="9.1796875" style="3"/>
    <col min="8732" max="8732" width="8.26953125" style="3" customWidth="1"/>
    <col min="8733" max="8961" width="9.1796875" style="3"/>
    <col min="8962" max="8962" width="5.7265625" style="3" customWidth="1"/>
    <col min="8963" max="8964" width="21.7265625" style="3" customWidth="1"/>
    <col min="8965" max="8973" width="15.7265625" style="3" customWidth="1"/>
    <col min="8974" max="8974" width="9.7265625" style="3" bestFit="1" customWidth="1"/>
    <col min="8975" max="8975" width="8.26953125" style="3" customWidth="1"/>
    <col min="8976" max="8976" width="9.1796875" style="3"/>
    <col min="8977" max="8977" width="8.26953125" style="3" customWidth="1"/>
    <col min="8978" max="8978" width="9.1796875" style="3"/>
    <col min="8979" max="8982" width="8.26953125" style="3" customWidth="1"/>
    <col min="8983" max="8983" width="9.1796875" style="3"/>
    <col min="8984" max="8984" width="8.26953125" style="3" customWidth="1"/>
    <col min="8985" max="8985" width="9.1796875" style="3"/>
    <col min="8986" max="8986" width="8.26953125" style="3" customWidth="1"/>
    <col min="8987" max="8987" width="9.1796875" style="3"/>
    <col min="8988" max="8988" width="8.26953125" style="3" customWidth="1"/>
    <col min="8989" max="9217" width="9.1796875" style="3"/>
    <col min="9218" max="9218" width="5.7265625" style="3" customWidth="1"/>
    <col min="9219" max="9220" width="21.7265625" style="3" customWidth="1"/>
    <col min="9221" max="9229" width="15.7265625" style="3" customWidth="1"/>
    <col min="9230" max="9230" width="9.7265625" style="3" bestFit="1" customWidth="1"/>
    <col min="9231" max="9231" width="8.26953125" style="3" customWidth="1"/>
    <col min="9232" max="9232" width="9.1796875" style="3"/>
    <col min="9233" max="9233" width="8.26953125" style="3" customWidth="1"/>
    <col min="9234" max="9234" width="9.1796875" style="3"/>
    <col min="9235" max="9238" width="8.26953125" style="3" customWidth="1"/>
    <col min="9239" max="9239" width="9.1796875" style="3"/>
    <col min="9240" max="9240" width="8.26953125" style="3" customWidth="1"/>
    <col min="9241" max="9241" width="9.1796875" style="3"/>
    <col min="9242" max="9242" width="8.26953125" style="3" customWidth="1"/>
    <col min="9243" max="9243" width="9.1796875" style="3"/>
    <col min="9244" max="9244" width="8.26953125" style="3" customWidth="1"/>
    <col min="9245" max="9473" width="9.1796875" style="3"/>
    <col min="9474" max="9474" width="5.7265625" style="3" customWidth="1"/>
    <col min="9475" max="9476" width="21.7265625" style="3" customWidth="1"/>
    <col min="9477" max="9485" width="15.7265625" style="3" customWidth="1"/>
    <col min="9486" max="9486" width="9.7265625" style="3" bestFit="1" customWidth="1"/>
    <col min="9487" max="9487" width="8.26953125" style="3" customWidth="1"/>
    <col min="9488" max="9488" width="9.1796875" style="3"/>
    <col min="9489" max="9489" width="8.26953125" style="3" customWidth="1"/>
    <col min="9490" max="9490" width="9.1796875" style="3"/>
    <col min="9491" max="9494" width="8.26953125" style="3" customWidth="1"/>
    <col min="9495" max="9495" width="9.1796875" style="3"/>
    <col min="9496" max="9496" width="8.26953125" style="3" customWidth="1"/>
    <col min="9497" max="9497" width="9.1796875" style="3"/>
    <col min="9498" max="9498" width="8.26953125" style="3" customWidth="1"/>
    <col min="9499" max="9499" width="9.1796875" style="3"/>
    <col min="9500" max="9500" width="8.26953125" style="3" customWidth="1"/>
    <col min="9501" max="9729" width="9.1796875" style="3"/>
    <col min="9730" max="9730" width="5.7265625" style="3" customWidth="1"/>
    <col min="9731" max="9732" width="21.7265625" style="3" customWidth="1"/>
    <col min="9733" max="9741" width="15.7265625" style="3" customWidth="1"/>
    <col min="9742" max="9742" width="9.7265625" style="3" bestFit="1" customWidth="1"/>
    <col min="9743" max="9743" width="8.26953125" style="3" customWidth="1"/>
    <col min="9744" max="9744" width="9.1796875" style="3"/>
    <col min="9745" max="9745" width="8.26953125" style="3" customWidth="1"/>
    <col min="9746" max="9746" width="9.1796875" style="3"/>
    <col min="9747" max="9750" width="8.26953125" style="3" customWidth="1"/>
    <col min="9751" max="9751" width="9.1796875" style="3"/>
    <col min="9752" max="9752" width="8.26953125" style="3" customWidth="1"/>
    <col min="9753" max="9753" width="9.1796875" style="3"/>
    <col min="9754" max="9754" width="8.26953125" style="3" customWidth="1"/>
    <col min="9755" max="9755" width="9.1796875" style="3"/>
    <col min="9756" max="9756" width="8.26953125" style="3" customWidth="1"/>
    <col min="9757" max="9985" width="9.1796875" style="3"/>
    <col min="9986" max="9986" width="5.7265625" style="3" customWidth="1"/>
    <col min="9987" max="9988" width="21.7265625" style="3" customWidth="1"/>
    <col min="9989" max="9997" width="15.7265625" style="3" customWidth="1"/>
    <col min="9998" max="9998" width="9.7265625" style="3" bestFit="1" customWidth="1"/>
    <col min="9999" max="9999" width="8.26953125" style="3" customWidth="1"/>
    <col min="10000" max="10000" width="9.1796875" style="3"/>
    <col min="10001" max="10001" width="8.26953125" style="3" customWidth="1"/>
    <col min="10002" max="10002" width="9.1796875" style="3"/>
    <col min="10003" max="10006" width="8.26953125" style="3" customWidth="1"/>
    <col min="10007" max="10007" width="9.1796875" style="3"/>
    <col min="10008" max="10008" width="8.26953125" style="3" customWidth="1"/>
    <col min="10009" max="10009" width="9.1796875" style="3"/>
    <col min="10010" max="10010" width="8.26953125" style="3" customWidth="1"/>
    <col min="10011" max="10011" width="9.1796875" style="3"/>
    <col min="10012" max="10012" width="8.26953125" style="3" customWidth="1"/>
    <col min="10013" max="10241" width="9.1796875" style="3"/>
    <col min="10242" max="10242" width="5.7265625" style="3" customWidth="1"/>
    <col min="10243" max="10244" width="21.7265625" style="3" customWidth="1"/>
    <col min="10245" max="10253" width="15.7265625" style="3" customWidth="1"/>
    <col min="10254" max="10254" width="9.7265625" style="3" bestFit="1" customWidth="1"/>
    <col min="10255" max="10255" width="8.26953125" style="3" customWidth="1"/>
    <col min="10256" max="10256" width="9.1796875" style="3"/>
    <col min="10257" max="10257" width="8.26953125" style="3" customWidth="1"/>
    <col min="10258" max="10258" width="9.1796875" style="3"/>
    <col min="10259" max="10262" width="8.26953125" style="3" customWidth="1"/>
    <col min="10263" max="10263" width="9.1796875" style="3"/>
    <col min="10264" max="10264" width="8.26953125" style="3" customWidth="1"/>
    <col min="10265" max="10265" width="9.1796875" style="3"/>
    <col min="10266" max="10266" width="8.26953125" style="3" customWidth="1"/>
    <col min="10267" max="10267" width="9.1796875" style="3"/>
    <col min="10268" max="10268" width="8.26953125" style="3" customWidth="1"/>
    <col min="10269" max="10497" width="9.1796875" style="3"/>
    <col min="10498" max="10498" width="5.7265625" style="3" customWidth="1"/>
    <col min="10499" max="10500" width="21.7265625" style="3" customWidth="1"/>
    <col min="10501" max="10509" width="15.7265625" style="3" customWidth="1"/>
    <col min="10510" max="10510" width="9.7265625" style="3" bestFit="1" customWidth="1"/>
    <col min="10511" max="10511" width="8.26953125" style="3" customWidth="1"/>
    <col min="10512" max="10512" width="9.1796875" style="3"/>
    <col min="10513" max="10513" width="8.26953125" style="3" customWidth="1"/>
    <col min="10514" max="10514" width="9.1796875" style="3"/>
    <col min="10515" max="10518" width="8.26953125" style="3" customWidth="1"/>
    <col min="10519" max="10519" width="9.1796875" style="3"/>
    <col min="10520" max="10520" width="8.26953125" style="3" customWidth="1"/>
    <col min="10521" max="10521" width="9.1796875" style="3"/>
    <col min="10522" max="10522" width="8.26953125" style="3" customWidth="1"/>
    <col min="10523" max="10523" width="9.1796875" style="3"/>
    <col min="10524" max="10524" width="8.26953125" style="3" customWidth="1"/>
    <col min="10525" max="10753" width="9.1796875" style="3"/>
    <col min="10754" max="10754" width="5.7265625" style="3" customWidth="1"/>
    <col min="10755" max="10756" width="21.7265625" style="3" customWidth="1"/>
    <col min="10757" max="10765" width="15.7265625" style="3" customWidth="1"/>
    <col min="10766" max="10766" width="9.7265625" style="3" bestFit="1" customWidth="1"/>
    <col min="10767" max="10767" width="8.26953125" style="3" customWidth="1"/>
    <col min="10768" max="10768" width="9.1796875" style="3"/>
    <col min="10769" max="10769" width="8.26953125" style="3" customWidth="1"/>
    <col min="10770" max="10770" width="9.1796875" style="3"/>
    <col min="10771" max="10774" width="8.26953125" style="3" customWidth="1"/>
    <col min="10775" max="10775" width="9.1796875" style="3"/>
    <col min="10776" max="10776" width="8.26953125" style="3" customWidth="1"/>
    <col min="10777" max="10777" width="9.1796875" style="3"/>
    <col min="10778" max="10778" width="8.26953125" style="3" customWidth="1"/>
    <col min="10779" max="10779" width="9.1796875" style="3"/>
    <col min="10780" max="10780" width="8.26953125" style="3" customWidth="1"/>
    <col min="10781" max="11009" width="9.1796875" style="3"/>
    <col min="11010" max="11010" width="5.7265625" style="3" customWidth="1"/>
    <col min="11011" max="11012" width="21.7265625" style="3" customWidth="1"/>
    <col min="11013" max="11021" width="15.7265625" style="3" customWidth="1"/>
    <col min="11022" max="11022" width="9.7265625" style="3" bestFit="1" customWidth="1"/>
    <col min="11023" max="11023" width="8.26953125" style="3" customWidth="1"/>
    <col min="11024" max="11024" width="9.1796875" style="3"/>
    <col min="11025" max="11025" width="8.26953125" style="3" customWidth="1"/>
    <col min="11026" max="11026" width="9.1796875" style="3"/>
    <col min="11027" max="11030" width="8.26953125" style="3" customWidth="1"/>
    <col min="11031" max="11031" width="9.1796875" style="3"/>
    <col min="11032" max="11032" width="8.26953125" style="3" customWidth="1"/>
    <col min="11033" max="11033" width="9.1796875" style="3"/>
    <col min="11034" max="11034" width="8.26953125" style="3" customWidth="1"/>
    <col min="11035" max="11035" width="9.1796875" style="3"/>
    <col min="11036" max="11036" width="8.26953125" style="3" customWidth="1"/>
    <col min="11037" max="11265" width="9.1796875" style="3"/>
    <col min="11266" max="11266" width="5.7265625" style="3" customWidth="1"/>
    <col min="11267" max="11268" width="21.7265625" style="3" customWidth="1"/>
    <col min="11269" max="11277" width="15.7265625" style="3" customWidth="1"/>
    <col min="11278" max="11278" width="9.7265625" style="3" bestFit="1" customWidth="1"/>
    <col min="11279" max="11279" width="8.26953125" style="3" customWidth="1"/>
    <col min="11280" max="11280" width="9.1796875" style="3"/>
    <col min="11281" max="11281" width="8.26953125" style="3" customWidth="1"/>
    <col min="11282" max="11282" width="9.1796875" style="3"/>
    <col min="11283" max="11286" width="8.26953125" style="3" customWidth="1"/>
    <col min="11287" max="11287" width="9.1796875" style="3"/>
    <col min="11288" max="11288" width="8.26953125" style="3" customWidth="1"/>
    <col min="11289" max="11289" width="9.1796875" style="3"/>
    <col min="11290" max="11290" width="8.26953125" style="3" customWidth="1"/>
    <col min="11291" max="11291" width="9.1796875" style="3"/>
    <col min="11292" max="11292" width="8.26953125" style="3" customWidth="1"/>
    <col min="11293" max="11521" width="9.1796875" style="3"/>
    <col min="11522" max="11522" width="5.7265625" style="3" customWidth="1"/>
    <col min="11523" max="11524" width="21.7265625" style="3" customWidth="1"/>
    <col min="11525" max="11533" width="15.7265625" style="3" customWidth="1"/>
    <col min="11534" max="11534" width="9.7265625" style="3" bestFit="1" customWidth="1"/>
    <col min="11535" max="11535" width="8.26953125" style="3" customWidth="1"/>
    <col min="11536" max="11536" width="9.1796875" style="3"/>
    <col min="11537" max="11537" width="8.26953125" style="3" customWidth="1"/>
    <col min="11538" max="11538" width="9.1796875" style="3"/>
    <col min="11539" max="11542" width="8.26953125" style="3" customWidth="1"/>
    <col min="11543" max="11543" width="9.1796875" style="3"/>
    <col min="11544" max="11544" width="8.26953125" style="3" customWidth="1"/>
    <col min="11545" max="11545" width="9.1796875" style="3"/>
    <col min="11546" max="11546" width="8.26953125" style="3" customWidth="1"/>
    <col min="11547" max="11547" width="9.1796875" style="3"/>
    <col min="11548" max="11548" width="8.26953125" style="3" customWidth="1"/>
    <col min="11549" max="11777" width="9.1796875" style="3"/>
    <col min="11778" max="11778" width="5.7265625" style="3" customWidth="1"/>
    <col min="11779" max="11780" width="21.7265625" style="3" customWidth="1"/>
    <col min="11781" max="11789" width="15.7265625" style="3" customWidth="1"/>
    <col min="11790" max="11790" width="9.7265625" style="3" bestFit="1" customWidth="1"/>
    <col min="11791" max="11791" width="8.26953125" style="3" customWidth="1"/>
    <col min="11792" max="11792" width="9.1796875" style="3"/>
    <col min="11793" max="11793" width="8.26953125" style="3" customWidth="1"/>
    <col min="11794" max="11794" width="9.1796875" style="3"/>
    <col min="11795" max="11798" width="8.26953125" style="3" customWidth="1"/>
    <col min="11799" max="11799" width="9.1796875" style="3"/>
    <col min="11800" max="11800" width="8.26953125" style="3" customWidth="1"/>
    <col min="11801" max="11801" width="9.1796875" style="3"/>
    <col min="11802" max="11802" width="8.26953125" style="3" customWidth="1"/>
    <col min="11803" max="11803" width="9.1796875" style="3"/>
    <col min="11804" max="11804" width="8.26953125" style="3" customWidth="1"/>
    <col min="11805" max="12033" width="9.1796875" style="3"/>
    <col min="12034" max="12034" width="5.7265625" style="3" customWidth="1"/>
    <col min="12035" max="12036" width="21.7265625" style="3" customWidth="1"/>
    <col min="12037" max="12045" width="15.7265625" style="3" customWidth="1"/>
    <col min="12046" max="12046" width="9.7265625" style="3" bestFit="1" customWidth="1"/>
    <col min="12047" max="12047" width="8.26953125" style="3" customWidth="1"/>
    <col min="12048" max="12048" width="9.1796875" style="3"/>
    <col min="12049" max="12049" width="8.26953125" style="3" customWidth="1"/>
    <col min="12050" max="12050" width="9.1796875" style="3"/>
    <col min="12051" max="12054" width="8.26953125" style="3" customWidth="1"/>
    <col min="12055" max="12055" width="9.1796875" style="3"/>
    <col min="12056" max="12056" width="8.26953125" style="3" customWidth="1"/>
    <col min="12057" max="12057" width="9.1796875" style="3"/>
    <col min="12058" max="12058" width="8.26953125" style="3" customWidth="1"/>
    <col min="12059" max="12059" width="9.1796875" style="3"/>
    <col min="12060" max="12060" width="8.26953125" style="3" customWidth="1"/>
    <col min="12061" max="12289" width="9.1796875" style="3"/>
    <col min="12290" max="12290" width="5.7265625" style="3" customWidth="1"/>
    <col min="12291" max="12292" width="21.7265625" style="3" customWidth="1"/>
    <col min="12293" max="12301" width="15.7265625" style="3" customWidth="1"/>
    <col min="12302" max="12302" width="9.7265625" style="3" bestFit="1" customWidth="1"/>
    <col min="12303" max="12303" width="8.26953125" style="3" customWidth="1"/>
    <col min="12304" max="12304" width="9.1796875" style="3"/>
    <col min="12305" max="12305" width="8.26953125" style="3" customWidth="1"/>
    <col min="12306" max="12306" width="9.1796875" style="3"/>
    <col min="12307" max="12310" width="8.26953125" style="3" customWidth="1"/>
    <col min="12311" max="12311" width="9.1796875" style="3"/>
    <col min="12312" max="12312" width="8.26953125" style="3" customWidth="1"/>
    <col min="12313" max="12313" width="9.1796875" style="3"/>
    <col min="12314" max="12314" width="8.26953125" style="3" customWidth="1"/>
    <col min="12315" max="12315" width="9.1796875" style="3"/>
    <col min="12316" max="12316" width="8.26953125" style="3" customWidth="1"/>
    <col min="12317" max="12545" width="9.1796875" style="3"/>
    <col min="12546" max="12546" width="5.7265625" style="3" customWidth="1"/>
    <col min="12547" max="12548" width="21.7265625" style="3" customWidth="1"/>
    <col min="12549" max="12557" width="15.7265625" style="3" customWidth="1"/>
    <col min="12558" max="12558" width="9.7265625" style="3" bestFit="1" customWidth="1"/>
    <col min="12559" max="12559" width="8.26953125" style="3" customWidth="1"/>
    <col min="12560" max="12560" width="9.1796875" style="3"/>
    <col min="12561" max="12561" width="8.26953125" style="3" customWidth="1"/>
    <col min="12562" max="12562" width="9.1796875" style="3"/>
    <col min="12563" max="12566" width="8.26953125" style="3" customWidth="1"/>
    <col min="12567" max="12567" width="9.1796875" style="3"/>
    <col min="12568" max="12568" width="8.26953125" style="3" customWidth="1"/>
    <col min="12569" max="12569" width="9.1796875" style="3"/>
    <col min="12570" max="12570" width="8.26953125" style="3" customWidth="1"/>
    <col min="12571" max="12571" width="9.1796875" style="3"/>
    <col min="12572" max="12572" width="8.26953125" style="3" customWidth="1"/>
    <col min="12573" max="12801" width="9.1796875" style="3"/>
    <col min="12802" max="12802" width="5.7265625" style="3" customWidth="1"/>
    <col min="12803" max="12804" width="21.7265625" style="3" customWidth="1"/>
    <col min="12805" max="12813" width="15.7265625" style="3" customWidth="1"/>
    <col min="12814" max="12814" width="9.7265625" style="3" bestFit="1" customWidth="1"/>
    <col min="12815" max="12815" width="8.26953125" style="3" customWidth="1"/>
    <col min="12816" max="12816" width="9.1796875" style="3"/>
    <col min="12817" max="12817" width="8.26953125" style="3" customWidth="1"/>
    <col min="12818" max="12818" width="9.1796875" style="3"/>
    <col min="12819" max="12822" width="8.26953125" style="3" customWidth="1"/>
    <col min="12823" max="12823" width="9.1796875" style="3"/>
    <col min="12824" max="12824" width="8.26953125" style="3" customWidth="1"/>
    <col min="12825" max="12825" width="9.1796875" style="3"/>
    <col min="12826" max="12826" width="8.26953125" style="3" customWidth="1"/>
    <col min="12827" max="12827" width="9.1796875" style="3"/>
    <col min="12828" max="12828" width="8.26953125" style="3" customWidth="1"/>
    <col min="12829" max="13057" width="9.1796875" style="3"/>
    <col min="13058" max="13058" width="5.7265625" style="3" customWidth="1"/>
    <col min="13059" max="13060" width="21.7265625" style="3" customWidth="1"/>
    <col min="13061" max="13069" width="15.7265625" style="3" customWidth="1"/>
    <col min="13070" max="13070" width="9.7265625" style="3" bestFit="1" customWidth="1"/>
    <col min="13071" max="13071" width="8.26953125" style="3" customWidth="1"/>
    <col min="13072" max="13072" width="9.1796875" style="3"/>
    <col min="13073" max="13073" width="8.26953125" style="3" customWidth="1"/>
    <col min="13074" max="13074" width="9.1796875" style="3"/>
    <col min="13075" max="13078" width="8.26953125" style="3" customWidth="1"/>
    <col min="13079" max="13079" width="9.1796875" style="3"/>
    <col min="13080" max="13080" width="8.26953125" style="3" customWidth="1"/>
    <col min="13081" max="13081" width="9.1796875" style="3"/>
    <col min="13082" max="13082" width="8.26953125" style="3" customWidth="1"/>
    <col min="13083" max="13083" width="9.1796875" style="3"/>
    <col min="13084" max="13084" width="8.26953125" style="3" customWidth="1"/>
    <col min="13085" max="13313" width="9.1796875" style="3"/>
    <col min="13314" max="13314" width="5.7265625" style="3" customWidth="1"/>
    <col min="13315" max="13316" width="21.7265625" style="3" customWidth="1"/>
    <col min="13317" max="13325" width="15.7265625" style="3" customWidth="1"/>
    <col min="13326" max="13326" width="9.7265625" style="3" bestFit="1" customWidth="1"/>
    <col min="13327" max="13327" width="8.26953125" style="3" customWidth="1"/>
    <col min="13328" max="13328" width="9.1796875" style="3"/>
    <col min="13329" max="13329" width="8.26953125" style="3" customWidth="1"/>
    <col min="13330" max="13330" width="9.1796875" style="3"/>
    <col min="13331" max="13334" width="8.26953125" style="3" customWidth="1"/>
    <col min="13335" max="13335" width="9.1796875" style="3"/>
    <col min="13336" max="13336" width="8.26953125" style="3" customWidth="1"/>
    <col min="13337" max="13337" width="9.1796875" style="3"/>
    <col min="13338" max="13338" width="8.26953125" style="3" customWidth="1"/>
    <col min="13339" max="13339" width="9.1796875" style="3"/>
    <col min="13340" max="13340" width="8.26953125" style="3" customWidth="1"/>
    <col min="13341" max="13569" width="9.1796875" style="3"/>
    <col min="13570" max="13570" width="5.7265625" style="3" customWidth="1"/>
    <col min="13571" max="13572" width="21.7265625" style="3" customWidth="1"/>
    <col min="13573" max="13581" width="15.7265625" style="3" customWidth="1"/>
    <col min="13582" max="13582" width="9.7265625" style="3" bestFit="1" customWidth="1"/>
    <col min="13583" max="13583" width="8.26953125" style="3" customWidth="1"/>
    <col min="13584" max="13584" width="9.1796875" style="3"/>
    <col min="13585" max="13585" width="8.26953125" style="3" customWidth="1"/>
    <col min="13586" max="13586" width="9.1796875" style="3"/>
    <col min="13587" max="13590" width="8.26953125" style="3" customWidth="1"/>
    <col min="13591" max="13591" width="9.1796875" style="3"/>
    <col min="13592" max="13592" width="8.26953125" style="3" customWidth="1"/>
    <col min="13593" max="13593" width="9.1796875" style="3"/>
    <col min="13594" max="13594" width="8.26953125" style="3" customWidth="1"/>
    <col min="13595" max="13595" width="9.1796875" style="3"/>
    <col min="13596" max="13596" width="8.26953125" style="3" customWidth="1"/>
    <col min="13597" max="13825" width="9.1796875" style="3"/>
    <col min="13826" max="13826" width="5.7265625" style="3" customWidth="1"/>
    <col min="13827" max="13828" width="21.7265625" style="3" customWidth="1"/>
    <col min="13829" max="13837" width="15.7265625" style="3" customWidth="1"/>
    <col min="13838" max="13838" width="9.7265625" style="3" bestFit="1" customWidth="1"/>
    <col min="13839" max="13839" width="8.26953125" style="3" customWidth="1"/>
    <col min="13840" max="13840" width="9.1796875" style="3"/>
    <col min="13841" max="13841" width="8.26953125" style="3" customWidth="1"/>
    <col min="13842" max="13842" width="9.1796875" style="3"/>
    <col min="13843" max="13846" width="8.26953125" style="3" customWidth="1"/>
    <col min="13847" max="13847" width="9.1796875" style="3"/>
    <col min="13848" max="13848" width="8.26953125" style="3" customWidth="1"/>
    <col min="13849" max="13849" width="9.1796875" style="3"/>
    <col min="13850" max="13850" width="8.26953125" style="3" customWidth="1"/>
    <col min="13851" max="13851" width="9.1796875" style="3"/>
    <col min="13852" max="13852" width="8.26953125" style="3" customWidth="1"/>
    <col min="13853" max="14081" width="9.1796875" style="3"/>
    <col min="14082" max="14082" width="5.7265625" style="3" customWidth="1"/>
    <col min="14083" max="14084" width="21.7265625" style="3" customWidth="1"/>
    <col min="14085" max="14093" width="15.7265625" style="3" customWidth="1"/>
    <col min="14094" max="14094" width="9.7265625" style="3" bestFit="1" customWidth="1"/>
    <col min="14095" max="14095" width="8.26953125" style="3" customWidth="1"/>
    <col min="14096" max="14096" width="9.1796875" style="3"/>
    <col min="14097" max="14097" width="8.26953125" style="3" customWidth="1"/>
    <col min="14098" max="14098" width="9.1796875" style="3"/>
    <col min="14099" max="14102" width="8.26953125" style="3" customWidth="1"/>
    <col min="14103" max="14103" width="9.1796875" style="3"/>
    <col min="14104" max="14104" width="8.26953125" style="3" customWidth="1"/>
    <col min="14105" max="14105" width="9.1796875" style="3"/>
    <col min="14106" max="14106" width="8.26953125" style="3" customWidth="1"/>
    <col min="14107" max="14107" width="9.1796875" style="3"/>
    <col min="14108" max="14108" width="8.26953125" style="3" customWidth="1"/>
    <col min="14109" max="14337" width="9.1796875" style="3"/>
    <col min="14338" max="14338" width="5.7265625" style="3" customWidth="1"/>
    <col min="14339" max="14340" width="21.7265625" style="3" customWidth="1"/>
    <col min="14341" max="14349" width="15.7265625" style="3" customWidth="1"/>
    <col min="14350" max="14350" width="9.7265625" style="3" bestFit="1" customWidth="1"/>
    <col min="14351" max="14351" width="8.26953125" style="3" customWidth="1"/>
    <col min="14352" max="14352" width="9.1796875" style="3"/>
    <col min="14353" max="14353" width="8.26953125" style="3" customWidth="1"/>
    <col min="14354" max="14354" width="9.1796875" style="3"/>
    <col min="14355" max="14358" width="8.26953125" style="3" customWidth="1"/>
    <col min="14359" max="14359" width="9.1796875" style="3"/>
    <col min="14360" max="14360" width="8.26953125" style="3" customWidth="1"/>
    <col min="14361" max="14361" width="9.1796875" style="3"/>
    <col min="14362" max="14362" width="8.26953125" style="3" customWidth="1"/>
    <col min="14363" max="14363" width="9.1796875" style="3"/>
    <col min="14364" max="14364" width="8.26953125" style="3" customWidth="1"/>
    <col min="14365" max="14593" width="9.1796875" style="3"/>
    <col min="14594" max="14594" width="5.7265625" style="3" customWidth="1"/>
    <col min="14595" max="14596" width="21.7265625" style="3" customWidth="1"/>
    <col min="14597" max="14605" width="15.7265625" style="3" customWidth="1"/>
    <col min="14606" max="14606" width="9.7265625" style="3" bestFit="1" customWidth="1"/>
    <col min="14607" max="14607" width="8.26953125" style="3" customWidth="1"/>
    <col min="14608" max="14608" width="9.1796875" style="3"/>
    <col min="14609" max="14609" width="8.26953125" style="3" customWidth="1"/>
    <col min="14610" max="14610" width="9.1796875" style="3"/>
    <col min="14611" max="14614" width="8.26953125" style="3" customWidth="1"/>
    <col min="14615" max="14615" width="9.1796875" style="3"/>
    <col min="14616" max="14616" width="8.26953125" style="3" customWidth="1"/>
    <col min="14617" max="14617" width="9.1796875" style="3"/>
    <col min="14618" max="14618" width="8.26953125" style="3" customWidth="1"/>
    <col min="14619" max="14619" width="9.1796875" style="3"/>
    <col min="14620" max="14620" width="8.26953125" style="3" customWidth="1"/>
    <col min="14621" max="14849" width="9.1796875" style="3"/>
    <col min="14850" max="14850" width="5.7265625" style="3" customWidth="1"/>
    <col min="14851" max="14852" width="21.7265625" style="3" customWidth="1"/>
    <col min="14853" max="14861" width="15.7265625" style="3" customWidth="1"/>
    <col min="14862" max="14862" width="9.7265625" style="3" bestFit="1" customWidth="1"/>
    <col min="14863" max="14863" width="8.26953125" style="3" customWidth="1"/>
    <col min="14864" max="14864" width="9.1796875" style="3"/>
    <col min="14865" max="14865" width="8.26953125" style="3" customWidth="1"/>
    <col min="14866" max="14866" width="9.1796875" style="3"/>
    <col min="14867" max="14870" width="8.26953125" style="3" customWidth="1"/>
    <col min="14871" max="14871" width="9.1796875" style="3"/>
    <col min="14872" max="14872" width="8.26953125" style="3" customWidth="1"/>
    <col min="14873" max="14873" width="9.1796875" style="3"/>
    <col min="14874" max="14874" width="8.26953125" style="3" customWidth="1"/>
    <col min="14875" max="14875" width="9.1796875" style="3"/>
    <col min="14876" max="14876" width="8.26953125" style="3" customWidth="1"/>
    <col min="14877" max="15105" width="9.1796875" style="3"/>
    <col min="15106" max="15106" width="5.7265625" style="3" customWidth="1"/>
    <col min="15107" max="15108" width="21.7265625" style="3" customWidth="1"/>
    <col min="15109" max="15117" width="15.7265625" style="3" customWidth="1"/>
    <col min="15118" max="15118" width="9.7265625" style="3" bestFit="1" customWidth="1"/>
    <col min="15119" max="15119" width="8.26953125" style="3" customWidth="1"/>
    <col min="15120" max="15120" width="9.1796875" style="3"/>
    <col min="15121" max="15121" width="8.26953125" style="3" customWidth="1"/>
    <col min="15122" max="15122" width="9.1796875" style="3"/>
    <col min="15123" max="15126" width="8.26953125" style="3" customWidth="1"/>
    <col min="15127" max="15127" width="9.1796875" style="3"/>
    <col min="15128" max="15128" width="8.26953125" style="3" customWidth="1"/>
    <col min="15129" max="15129" width="9.1796875" style="3"/>
    <col min="15130" max="15130" width="8.26953125" style="3" customWidth="1"/>
    <col min="15131" max="15131" width="9.1796875" style="3"/>
    <col min="15132" max="15132" width="8.26953125" style="3" customWidth="1"/>
    <col min="15133" max="15361" width="9.1796875" style="3"/>
    <col min="15362" max="15362" width="5.7265625" style="3" customWidth="1"/>
    <col min="15363" max="15364" width="21.7265625" style="3" customWidth="1"/>
    <col min="15365" max="15373" width="15.7265625" style="3" customWidth="1"/>
    <col min="15374" max="15374" width="9.7265625" style="3" bestFit="1" customWidth="1"/>
    <col min="15375" max="15375" width="8.26953125" style="3" customWidth="1"/>
    <col min="15376" max="15376" width="9.1796875" style="3"/>
    <col min="15377" max="15377" width="8.26953125" style="3" customWidth="1"/>
    <col min="15378" max="15378" width="9.1796875" style="3"/>
    <col min="15379" max="15382" width="8.26953125" style="3" customWidth="1"/>
    <col min="15383" max="15383" width="9.1796875" style="3"/>
    <col min="15384" max="15384" width="8.26953125" style="3" customWidth="1"/>
    <col min="15385" max="15385" width="9.1796875" style="3"/>
    <col min="15386" max="15386" width="8.26953125" style="3" customWidth="1"/>
    <col min="15387" max="15387" width="9.1796875" style="3"/>
    <col min="15388" max="15388" width="8.26953125" style="3" customWidth="1"/>
    <col min="15389" max="15617" width="9.1796875" style="3"/>
    <col min="15618" max="15618" width="5.7265625" style="3" customWidth="1"/>
    <col min="15619" max="15620" width="21.7265625" style="3" customWidth="1"/>
    <col min="15621" max="15629" width="15.7265625" style="3" customWidth="1"/>
    <col min="15630" max="15630" width="9.7265625" style="3" bestFit="1" customWidth="1"/>
    <col min="15631" max="15631" width="8.26953125" style="3" customWidth="1"/>
    <col min="15632" max="15632" width="9.1796875" style="3"/>
    <col min="15633" max="15633" width="8.26953125" style="3" customWidth="1"/>
    <col min="15634" max="15634" width="9.1796875" style="3"/>
    <col min="15635" max="15638" width="8.26953125" style="3" customWidth="1"/>
    <col min="15639" max="15639" width="9.1796875" style="3"/>
    <col min="15640" max="15640" width="8.26953125" style="3" customWidth="1"/>
    <col min="15641" max="15641" width="9.1796875" style="3"/>
    <col min="15642" max="15642" width="8.26953125" style="3" customWidth="1"/>
    <col min="15643" max="15643" width="9.1796875" style="3"/>
    <col min="15644" max="15644" width="8.26953125" style="3" customWidth="1"/>
    <col min="15645" max="15873" width="9.1796875" style="3"/>
    <col min="15874" max="15874" width="5.7265625" style="3" customWidth="1"/>
    <col min="15875" max="15876" width="21.7265625" style="3" customWidth="1"/>
    <col min="15877" max="15885" width="15.7265625" style="3" customWidth="1"/>
    <col min="15886" max="15886" width="9.7265625" style="3" bestFit="1" customWidth="1"/>
    <col min="15887" max="15887" width="8.26953125" style="3" customWidth="1"/>
    <col min="15888" max="15888" width="9.1796875" style="3"/>
    <col min="15889" max="15889" width="8.26953125" style="3" customWidth="1"/>
    <col min="15890" max="15890" width="9.1796875" style="3"/>
    <col min="15891" max="15894" width="8.26953125" style="3" customWidth="1"/>
    <col min="15895" max="15895" width="9.1796875" style="3"/>
    <col min="15896" max="15896" width="8.26953125" style="3" customWidth="1"/>
    <col min="15897" max="15897" width="9.1796875" style="3"/>
    <col min="15898" max="15898" width="8.26953125" style="3" customWidth="1"/>
    <col min="15899" max="15899" width="9.1796875" style="3"/>
    <col min="15900" max="15900" width="8.26953125" style="3" customWidth="1"/>
    <col min="15901" max="16129" width="9.1796875" style="3"/>
    <col min="16130" max="16130" width="5.7265625" style="3" customWidth="1"/>
    <col min="16131" max="16132" width="21.7265625" style="3" customWidth="1"/>
    <col min="16133" max="16141" width="15.7265625" style="3" customWidth="1"/>
    <col min="16142" max="16142" width="9.7265625" style="3" bestFit="1" customWidth="1"/>
    <col min="16143" max="16143" width="8.26953125" style="3" customWidth="1"/>
    <col min="16144" max="16144" width="9.1796875" style="3"/>
    <col min="16145" max="16145" width="8.26953125" style="3" customWidth="1"/>
    <col min="16146" max="16146" width="9.1796875" style="3"/>
    <col min="16147" max="16150" width="8.26953125" style="3" customWidth="1"/>
    <col min="16151" max="16151" width="9.1796875" style="3"/>
    <col min="16152" max="16152" width="8.26953125" style="3" customWidth="1"/>
    <col min="16153" max="16153" width="9.1796875" style="3"/>
    <col min="16154" max="16154" width="8.26953125" style="3" customWidth="1"/>
    <col min="16155" max="16155" width="9.1796875" style="3"/>
    <col min="16156" max="16156" width="8.26953125" style="3" customWidth="1"/>
    <col min="16157" max="16384" width="9.1796875" style="3"/>
  </cols>
  <sheetData>
    <row r="1" spans="1:28" x14ac:dyDescent="0.35">
      <c r="A1" s="1" t="s">
        <v>1293</v>
      </c>
      <c r="D1" s="3" t="s">
        <v>58</v>
      </c>
    </row>
    <row r="3" spans="1:28" ht="14.25" customHeight="1" x14ac:dyDescent="0.35">
      <c r="A3" s="4" t="s">
        <v>1294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28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O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x14ac:dyDescent="0.35">
      <c r="A5" s="2"/>
      <c r="B5" s="2"/>
      <c r="C5" s="2"/>
      <c r="D5" s="2"/>
      <c r="E5" s="2"/>
      <c r="F5" s="28"/>
      <c r="G5" s="28" t="str">
        <f>'[3]1'!$E$6</f>
        <v>TAHUN</v>
      </c>
      <c r="H5" s="7">
        <v>2024</v>
      </c>
      <c r="I5" s="2"/>
      <c r="J5" s="2"/>
      <c r="K5" s="28"/>
      <c r="L5" s="28"/>
      <c r="M5" s="2"/>
      <c r="O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28" ht="21.75" customHeight="1" x14ac:dyDescent="0.35">
      <c r="A7" s="1596" t="s">
        <v>5</v>
      </c>
      <c r="B7" s="1596" t="s">
        <v>6</v>
      </c>
      <c r="C7" s="10"/>
      <c r="D7" s="1596" t="s">
        <v>61</v>
      </c>
      <c r="E7" s="1735" t="s">
        <v>1295</v>
      </c>
      <c r="F7" s="1615"/>
      <c r="G7" s="1615"/>
      <c r="H7" s="1806" t="s">
        <v>1296</v>
      </c>
      <c r="I7" s="1807"/>
      <c r="J7" s="1807"/>
      <c r="K7" s="1807"/>
      <c r="L7" s="1807"/>
      <c r="M7" s="1808"/>
      <c r="N7" s="243"/>
    </row>
    <row r="8" spans="1:28" ht="16.5" customHeight="1" x14ac:dyDescent="0.35">
      <c r="A8" s="1596"/>
      <c r="B8" s="1596"/>
      <c r="C8" s="10" t="s">
        <v>1595</v>
      </c>
      <c r="D8" s="1596"/>
      <c r="E8" s="1598"/>
      <c r="F8" s="1599"/>
      <c r="G8" s="1599"/>
      <c r="H8" s="1801" t="s">
        <v>130</v>
      </c>
      <c r="I8" s="1802"/>
      <c r="J8" s="1801" t="s">
        <v>131</v>
      </c>
      <c r="K8" s="1802"/>
      <c r="L8" s="1801" t="s">
        <v>132</v>
      </c>
      <c r="M8" s="1802"/>
    </row>
    <row r="9" spans="1:28" ht="15.75" customHeight="1" x14ac:dyDescent="0.35">
      <c r="A9" s="1597"/>
      <c r="B9" s="1597"/>
      <c r="C9" s="12" t="s">
        <v>6</v>
      </c>
      <c r="D9" s="1597"/>
      <c r="E9" s="32" t="s">
        <v>130</v>
      </c>
      <c r="F9" s="32" t="s">
        <v>131</v>
      </c>
      <c r="G9" s="31" t="s">
        <v>132</v>
      </c>
      <c r="H9" s="125" t="s">
        <v>8</v>
      </c>
      <c r="I9" s="125" t="s">
        <v>65</v>
      </c>
      <c r="J9" s="125" t="s">
        <v>8</v>
      </c>
      <c r="K9" s="125" t="s">
        <v>65</v>
      </c>
      <c r="L9" s="125" t="s">
        <v>8</v>
      </c>
      <c r="M9" s="125" t="s">
        <v>65</v>
      </c>
    </row>
    <row r="10" spans="1:28" s="15" customFormat="1" ht="11.5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</row>
    <row r="11" spans="1:28" ht="20.149999999999999" customHeight="1" x14ac:dyDescent="0.35">
      <c r="A11" s="33">
        <v>1</v>
      </c>
      <c r="B11" s="64">
        <f>'[3]9'!B9</f>
        <v>0</v>
      </c>
      <c r="C11" s="64"/>
      <c r="D11" s="625" t="s">
        <v>98</v>
      </c>
      <c r="E11" s="626">
        <v>75</v>
      </c>
      <c r="F11" s="627">
        <v>93</v>
      </c>
      <c r="G11" s="767">
        <f>SUM(E11:F11)</f>
        <v>168</v>
      </c>
      <c r="H11" s="626">
        <v>73</v>
      </c>
      <c r="I11" s="766">
        <f t="shared" ref="I11:I31" si="0">H11/E11*100</f>
        <v>97.333333333333343</v>
      </c>
      <c r="J11" s="627">
        <v>91</v>
      </c>
      <c r="K11" s="766">
        <f t="shared" ref="K11:K31" si="1">J11/F11*100</f>
        <v>97.849462365591393</v>
      </c>
      <c r="L11" s="767">
        <f t="shared" ref="L11:L30" si="2">H11+J11</f>
        <v>164</v>
      </c>
      <c r="M11" s="766">
        <f t="shared" ref="M11:M31" si="3">L11/G11*100</f>
        <v>97.61904761904762</v>
      </c>
    </row>
    <row r="12" spans="1:28" ht="20.149999999999999" customHeight="1" x14ac:dyDescent="0.35">
      <c r="A12" s="16">
        <v>2</v>
      </c>
      <c r="B12" s="64">
        <f>'[3]9'!B10</f>
        <v>0</v>
      </c>
      <c r="C12" s="64"/>
      <c r="D12" s="1234" t="s">
        <v>593</v>
      </c>
      <c r="E12" s="626">
        <v>16</v>
      </c>
      <c r="F12" s="627">
        <v>24</v>
      </c>
      <c r="G12" s="767">
        <f t="shared" ref="G12:G31" si="4">SUM(E12:F12)</f>
        <v>40</v>
      </c>
      <c r="H12" s="626">
        <v>16</v>
      </c>
      <c r="I12" s="766">
        <f t="shared" si="0"/>
        <v>100</v>
      </c>
      <c r="J12" s="627">
        <v>23</v>
      </c>
      <c r="K12" s="766">
        <f t="shared" si="1"/>
        <v>95.833333333333343</v>
      </c>
      <c r="L12" s="767">
        <f t="shared" si="2"/>
        <v>39</v>
      </c>
      <c r="M12" s="766">
        <f t="shared" si="3"/>
        <v>97.5</v>
      </c>
    </row>
    <row r="13" spans="1:28" ht="20.149999999999999" customHeight="1" x14ac:dyDescent="0.35">
      <c r="A13" s="16">
        <v>3</v>
      </c>
      <c r="B13" s="254" t="s">
        <v>100</v>
      </c>
      <c r="C13" s="1571" t="s">
        <v>1609</v>
      </c>
      <c r="D13" s="1147" t="s">
        <v>100</v>
      </c>
      <c r="E13" s="1226">
        <v>8</v>
      </c>
      <c r="F13" s="34">
        <v>14</v>
      </c>
      <c r="G13" s="34">
        <f t="shared" si="4"/>
        <v>22</v>
      </c>
      <c r="H13" s="1226">
        <v>8</v>
      </c>
      <c r="I13" s="1252">
        <f t="shared" si="0"/>
        <v>100</v>
      </c>
      <c r="J13" s="34">
        <v>13</v>
      </c>
      <c r="K13" s="1252">
        <f t="shared" si="1"/>
        <v>92.857142857142861</v>
      </c>
      <c r="L13" s="34">
        <f t="shared" si="2"/>
        <v>21</v>
      </c>
      <c r="M13" s="1252">
        <f>L13/G13*100</f>
        <v>95.454545454545453</v>
      </c>
    </row>
    <row r="14" spans="1:28" ht="20.149999999999999" customHeight="1" x14ac:dyDescent="0.35">
      <c r="A14" s="16">
        <v>4</v>
      </c>
      <c r="B14" s="254" t="s">
        <v>101</v>
      </c>
      <c r="C14" s="1571" t="s">
        <v>1607</v>
      </c>
      <c r="D14" s="1148" t="s">
        <v>101</v>
      </c>
      <c r="E14" s="1226">
        <v>29</v>
      </c>
      <c r="F14" s="34">
        <v>40</v>
      </c>
      <c r="G14" s="34">
        <f t="shared" si="4"/>
        <v>69</v>
      </c>
      <c r="H14" s="1226">
        <v>28</v>
      </c>
      <c r="I14" s="1252">
        <f t="shared" si="0"/>
        <v>96.551724137931032</v>
      </c>
      <c r="J14" s="34">
        <v>29</v>
      </c>
      <c r="K14" s="1252">
        <f t="shared" si="1"/>
        <v>72.5</v>
      </c>
      <c r="L14" s="34">
        <f t="shared" si="2"/>
        <v>57</v>
      </c>
      <c r="M14" s="1252">
        <f t="shared" si="3"/>
        <v>82.608695652173907</v>
      </c>
    </row>
    <row r="15" spans="1:28" ht="20.149999999999999" customHeight="1" x14ac:dyDescent="0.35">
      <c r="A15" s="16">
        <v>5</v>
      </c>
      <c r="B15" s="254" t="s">
        <v>599</v>
      </c>
      <c r="C15" s="1571" t="s">
        <v>1608</v>
      </c>
      <c r="D15" s="1148" t="s">
        <v>599</v>
      </c>
      <c r="E15" s="1226">
        <v>32</v>
      </c>
      <c r="F15" s="34">
        <v>46</v>
      </c>
      <c r="G15" s="34">
        <f t="shared" si="4"/>
        <v>78</v>
      </c>
      <c r="H15" s="1226">
        <v>30</v>
      </c>
      <c r="I15" s="1252">
        <f t="shared" si="0"/>
        <v>93.75</v>
      </c>
      <c r="J15" s="34">
        <v>44</v>
      </c>
      <c r="K15" s="1252">
        <f t="shared" si="1"/>
        <v>95.652173913043484</v>
      </c>
      <c r="L15" s="34">
        <f t="shared" si="2"/>
        <v>74</v>
      </c>
      <c r="M15" s="1252">
        <f t="shared" si="3"/>
        <v>94.871794871794862</v>
      </c>
    </row>
    <row r="16" spans="1:28" ht="20.149999999999999" customHeight="1" x14ac:dyDescent="0.35">
      <c r="A16" s="16">
        <v>6</v>
      </c>
      <c r="B16" s="254" t="s">
        <v>103</v>
      </c>
      <c r="C16" s="1571" t="s">
        <v>1612</v>
      </c>
      <c r="D16" s="1148" t="s">
        <v>103</v>
      </c>
      <c r="E16" s="1226">
        <v>30</v>
      </c>
      <c r="F16" s="34">
        <v>39</v>
      </c>
      <c r="G16" s="34">
        <f t="shared" si="4"/>
        <v>69</v>
      </c>
      <c r="H16" s="1226">
        <v>29</v>
      </c>
      <c r="I16" s="1252">
        <f>H16/E16*100</f>
        <v>96.666666666666671</v>
      </c>
      <c r="J16" s="34">
        <v>37</v>
      </c>
      <c r="K16" s="1252">
        <f t="shared" si="1"/>
        <v>94.871794871794862</v>
      </c>
      <c r="L16" s="34">
        <f t="shared" si="2"/>
        <v>66</v>
      </c>
      <c r="M16" s="1252">
        <f t="shared" si="3"/>
        <v>95.652173913043484</v>
      </c>
    </row>
    <row r="17" spans="1:13" ht="20.149999999999999" customHeight="1" x14ac:dyDescent="0.35">
      <c r="A17" s="16">
        <v>7</v>
      </c>
      <c r="B17" s="254" t="s">
        <v>104</v>
      </c>
      <c r="C17" s="1571" t="s">
        <v>1610</v>
      </c>
      <c r="D17" s="1148" t="s">
        <v>104</v>
      </c>
      <c r="E17" s="1226">
        <v>18</v>
      </c>
      <c r="F17" s="34">
        <v>23</v>
      </c>
      <c r="G17" s="34">
        <f t="shared" si="4"/>
        <v>41</v>
      </c>
      <c r="H17" s="1226">
        <v>16</v>
      </c>
      <c r="I17" s="1252">
        <f t="shared" si="0"/>
        <v>88.888888888888886</v>
      </c>
      <c r="J17" s="34">
        <v>22</v>
      </c>
      <c r="K17" s="1252">
        <f t="shared" si="1"/>
        <v>95.652173913043484</v>
      </c>
      <c r="L17" s="34">
        <f t="shared" si="2"/>
        <v>38</v>
      </c>
      <c r="M17" s="1252">
        <f t="shared" si="3"/>
        <v>92.682926829268297</v>
      </c>
    </row>
    <row r="18" spans="1:13" ht="20.149999999999999" customHeight="1" x14ac:dyDescent="0.35">
      <c r="A18" s="16">
        <v>8</v>
      </c>
      <c r="B18" s="1214" t="s">
        <v>105</v>
      </c>
      <c r="C18" s="1571" t="s">
        <v>1611</v>
      </c>
      <c r="D18" s="1148" t="s">
        <v>591</v>
      </c>
      <c r="E18" s="34">
        <v>19</v>
      </c>
      <c r="F18" s="34">
        <v>29</v>
      </c>
      <c r="G18" s="34">
        <f t="shared" si="4"/>
        <v>48</v>
      </c>
      <c r="H18" s="1226">
        <v>17</v>
      </c>
      <c r="I18" s="1252">
        <f t="shared" si="0"/>
        <v>89.473684210526315</v>
      </c>
      <c r="J18" s="34">
        <v>28</v>
      </c>
      <c r="K18" s="1252">
        <f t="shared" si="1"/>
        <v>96.551724137931032</v>
      </c>
      <c r="L18" s="34">
        <f t="shared" si="2"/>
        <v>45</v>
      </c>
      <c r="M18" s="1252">
        <f t="shared" si="3"/>
        <v>93.75</v>
      </c>
    </row>
    <row r="19" spans="1:13" ht="20.149999999999999" customHeight="1" x14ac:dyDescent="0.35">
      <c r="A19" s="16">
        <v>9</v>
      </c>
      <c r="B19" s="1214" t="s">
        <v>106</v>
      </c>
      <c r="C19" s="1571" t="s">
        <v>1605</v>
      </c>
      <c r="D19" s="1148" t="s">
        <v>590</v>
      </c>
      <c r="E19" s="34">
        <v>21</v>
      </c>
      <c r="F19" s="34">
        <v>28</v>
      </c>
      <c r="G19" s="34">
        <f t="shared" si="4"/>
        <v>49</v>
      </c>
      <c r="H19" s="1226">
        <v>21</v>
      </c>
      <c r="I19" s="1252">
        <f t="shared" si="0"/>
        <v>100</v>
      </c>
      <c r="J19" s="34">
        <v>26</v>
      </c>
      <c r="K19" s="1252">
        <f t="shared" si="1"/>
        <v>92.857142857142861</v>
      </c>
      <c r="L19" s="34">
        <f t="shared" si="2"/>
        <v>47</v>
      </c>
      <c r="M19" s="1252">
        <f t="shared" si="3"/>
        <v>95.918367346938766</v>
      </c>
    </row>
    <row r="20" spans="1:13" ht="20.149999999999999" customHeight="1" x14ac:dyDescent="0.35">
      <c r="A20" s="16">
        <v>10</v>
      </c>
      <c r="B20" s="1214" t="s">
        <v>587</v>
      </c>
      <c r="C20" s="1571" t="s">
        <v>1604</v>
      </c>
      <c r="D20" s="1148" t="s">
        <v>587</v>
      </c>
      <c r="E20" s="34">
        <v>27</v>
      </c>
      <c r="F20" s="34">
        <v>41</v>
      </c>
      <c r="G20" s="34">
        <f t="shared" si="4"/>
        <v>68</v>
      </c>
      <c r="H20" s="1226">
        <v>26</v>
      </c>
      <c r="I20" s="1252">
        <f t="shared" si="0"/>
        <v>96.296296296296291</v>
      </c>
      <c r="J20" s="34">
        <v>40</v>
      </c>
      <c r="K20" s="1252">
        <f t="shared" si="1"/>
        <v>97.560975609756099</v>
      </c>
      <c r="L20" s="34">
        <f t="shared" si="2"/>
        <v>66</v>
      </c>
      <c r="M20" s="1252">
        <f t="shared" si="3"/>
        <v>97.058823529411768</v>
      </c>
    </row>
    <row r="21" spans="1:13" ht="20.149999999999999" customHeight="1" x14ac:dyDescent="0.35">
      <c r="A21" s="16">
        <v>11</v>
      </c>
      <c r="B21" s="1214" t="s">
        <v>108</v>
      </c>
      <c r="C21" s="1571" t="s">
        <v>1606</v>
      </c>
      <c r="D21" s="1148" t="s">
        <v>589</v>
      </c>
      <c r="E21" s="34">
        <v>16</v>
      </c>
      <c r="F21" s="34">
        <v>29</v>
      </c>
      <c r="G21" s="34">
        <f t="shared" si="4"/>
        <v>45</v>
      </c>
      <c r="H21" s="1226">
        <v>15</v>
      </c>
      <c r="I21" s="1252">
        <f t="shared" si="0"/>
        <v>93.75</v>
      </c>
      <c r="J21" s="34">
        <v>27</v>
      </c>
      <c r="K21" s="1252">
        <f t="shared" si="1"/>
        <v>93.103448275862064</v>
      </c>
      <c r="L21" s="34">
        <f t="shared" si="2"/>
        <v>42</v>
      </c>
      <c r="M21" s="1252">
        <f t="shared" si="3"/>
        <v>93.333333333333329</v>
      </c>
    </row>
    <row r="22" spans="1:13" ht="20.149999999999999" customHeight="1" x14ac:dyDescent="0.35">
      <c r="A22" s="16">
        <v>12</v>
      </c>
      <c r="B22" s="1214" t="s">
        <v>109</v>
      </c>
      <c r="C22" s="1571" t="s">
        <v>1597</v>
      </c>
      <c r="D22" s="1148" t="s">
        <v>109</v>
      </c>
      <c r="E22" s="34">
        <v>13</v>
      </c>
      <c r="F22" s="34">
        <v>18</v>
      </c>
      <c r="G22" s="34">
        <f t="shared" si="4"/>
        <v>31</v>
      </c>
      <c r="H22" s="1226">
        <v>13</v>
      </c>
      <c r="I22" s="1252">
        <f t="shared" si="0"/>
        <v>100</v>
      </c>
      <c r="J22" s="34">
        <v>17</v>
      </c>
      <c r="K22" s="1252">
        <f>J22/F22*100</f>
        <v>94.444444444444443</v>
      </c>
      <c r="L22" s="34">
        <f t="shared" si="2"/>
        <v>30</v>
      </c>
      <c r="M22" s="1252">
        <f t="shared" si="3"/>
        <v>96.774193548387103</v>
      </c>
    </row>
    <row r="23" spans="1:13" ht="20.149999999999999" customHeight="1" x14ac:dyDescent="0.35">
      <c r="A23" s="16">
        <v>13</v>
      </c>
      <c r="B23" s="1214" t="s">
        <v>110</v>
      </c>
      <c r="C23" s="1571" t="s">
        <v>1596</v>
      </c>
      <c r="D23" s="1148" t="s">
        <v>592</v>
      </c>
      <c r="E23" s="34">
        <v>28</v>
      </c>
      <c r="F23" s="34">
        <v>41</v>
      </c>
      <c r="G23" s="34">
        <f t="shared" si="4"/>
        <v>69</v>
      </c>
      <c r="H23" s="1226">
        <v>27</v>
      </c>
      <c r="I23" s="1252">
        <f t="shared" si="0"/>
        <v>96.428571428571431</v>
      </c>
      <c r="J23" s="34">
        <v>40</v>
      </c>
      <c r="K23" s="1252">
        <f t="shared" si="1"/>
        <v>97.560975609756099</v>
      </c>
      <c r="L23" s="34">
        <f t="shared" si="2"/>
        <v>67</v>
      </c>
      <c r="M23" s="1252">
        <f t="shared" si="3"/>
        <v>97.101449275362313</v>
      </c>
    </row>
    <row r="24" spans="1:13" ht="20.149999999999999" customHeight="1" x14ac:dyDescent="0.35">
      <c r="A24" s="16">
        <v>14</v>
      </c>
      <c r="B24" s="1214" t="s">
        <v>111</v>
      </c>
      <c r="C24" s="1571" t="s">
        <v>1598</v>
      </c>
      <c r="D24" s="1148" t="s">
        <v>111</v>
      </c>
      <c r="E24" s="34">
        <v>32</v>
      </c>
      <c r="F24" s="34">
        <v>36</v>
      </c>
      <c r="G24" s="34">
        <f>SUM(E24:F24)</f>
        <v>68</v>
      </c>
      <c r="H24" s="1226">
        <v>30</v>
      </c>
      <c r="I24" s="1252">
        <f t="shared" si="0"/>
        <v>93.75</v>
      </c>
      <c r="J24" s="34">
        <v>35</v>
      </c>
      <c r="K24" s="1252">
        <f t="shared" si="1"/>
        <v>97.222222222222214</v>
      </c>
      <c r="L24" s="34">
        <f t="shared" si="2"/>
        <v>65</v>
      </c>
      <c r="M24" s="1252">
        <f t="shared" si="3"/>
        <v>95.588235294117652</v>
      </c>
    </row>
    <row r="25" spans="1:13" ht="20.149999999999999" customHeight="1" x14ac:dyDescent="0.35">
      <c r="A25" s="16">
        <v>15</v>
      </c>
      <c r="B25" s="1214" t="s">
        <v>112</v>
      </c>
      <c r="C25" s="1571" t="s">
        <v>1600</v>
      </c>
      <c r="D25" s="1148" t="s">
        <v>112</v>
      </c>
      <c r="E25" s="34">
        <v>14</v>
      </c>
      <c r="F25" s="34">
        <v>21</v>
      </c>
      <c r="G25" s="34">
        <f t="shared" si="4"/>
        <v>35</v>
      </c>
      <c r="H25" s="1226">
        <v>14</v>
      </c>
      <c r="I25" s="1252">
        <f>H25/E25*100</f>
        <v>100</v>
      </c>
      <c r="J25" s="34">
        <v>20</v>
      </c>
      <c r="K25" s="1252">
        <f t="shared" si="1"/>
        <v>95.238095238095227</v>
      </c>
      <c r="L25" s="34">
        <f t="shared" si="2"/>
        <v>34</v>
      </c>
      <c r="M25" s="1252">
        <f t="shared" si="3"/>
        <v>97.142857142857139</v>
      </c>
    </row>
    <row r="26" spans="1:13" ht="20.149999999999999" customHeight="1" x14ac:dyDescent="0.35">
      <c r="A26" s="16">
        <v>16</v>
      </c>
      <c r="B26" s="1214" t="s">
        <v>113</v>
      </c>
      <c r="C26" s="1571" t="s">
        <v>1601</v>
      </c>
      <c r="D26" s="1148" t="s">
        <v>113</v>
      </c>
      <c r="E26" s="34">
        <v>16</v>
      </c>
      <c r="F26" s="34">
        <v>22</v>
      </c>
      <c r="G26" s="34">
        <f t="shared" si="4"/>
        <v>38</v>
      </c>
      <c r="H26" s="1226">
        <v>15</v>
      </c>
      <c r="I26" s="1252">
        <f t="shared" si="0"/>
        <v>93.75</v>
      </c>
      <c r="J26" s="34">
        <v>22</v>
      </c>
      <c r="K26" s="1252">
        <f t="shared" si="1"/>
        <v>100</v>
      </c>
      <c r="L26" s="34">
        <f t="shared" si="2"/>
        <v>37</v>
      </c>
      <c r="M26" s="1252">
        <f t="shared" si="3"/>
        <v>97.368421052631575</v>
      </c>
    </row>
    <row r="27" spans="1:13" ht="20.149999999999999" customHeight="1" x14ac:dyDescent="0.35">
      <c r="A27" s="16">
        <v>17</v>
      </c>
      <c r="B27" s="1214" t="s">
        <v>114</v>
      </c>
      <c r="C27" s="1571" t="s">
        <v>1599</v>
      </c>
      <c r="D27" s="1148" t="s">
        <v>114</v>
      </c>
      <c r="E27" s="34">
        <v>23</v>
      </c>
      <c r="F27" s="34">
        <v>34</v>
      </c>
      <c r="G27" s="34">
        <f t="shared" si="4"/>
        <v>57</v>
      </c>
      <c r="H27" s="1226">
        <v>22</v>
      </c>
      <c r="I27" s="1252">
        <f t="shared" si="0"/>
        <v>95.652173913043484</v>
      </c>
      <c r="J27" s="34">
        <v>33</v>
      </c>
      <c r="K27" s="1252">
        <f t="shared" si="1"/>
        <v>97.058823529411768</v>
      </c>
      <c r="L27" s="34">
        <f t="shared" si="2"/>
        <v>55</v>
      </c>
      <c r="M27" s="1252">
        <f>L27/G27*100</f>
        <v>96.491228070175438</v>
      </c>
    </row>
    <row r="28" spans="1:13" ht="20.149999999999999" customHeight="1" x14ac:dyDescent="0.35">
      <c r="A28" s="16">
        <v>18</v>
      </c>
      <c r="B28" s="1214" t="s">
        <v>115</v>
      </c>
      <c r="C28" s="1571" t="s">
        <v>1613</v>
      </c>
      <c r="D28" s="1148" t="s">
        <v>594</v>
      </c>
      <c r="E28" s="34">
        <v>2</v>
      </c>
      <c r="F28" s="34">
        <v>4</v>
      </c>
      <c r="G28" s="34">
        <f t="shared" si="4"/>
        <v>6</v>
      </c>
      <c r="H28" s="1226">
        <v>2</v>
      </c>
      <c r="I28" s="1252">
        <f t="shared" si="0"/>
        <v>100</v>
      </c>
      <c r="J28" s="34">
        <v>4</v>
      </c>
      <c r="K28" s="1252">
        <f t="shared" si="1"/>
        <v>100</v>
      </c>
      <c r="L28" s="34">
        <f t="shared" si="2"/>
        <v>6</v>
      </c>
      <c r="M28" s="1252">
        <f t="shared" si="3"/>
        <v>100</v>
      </c>
    </row>
    <row r="29" spans="1:13" ht="20.149999999999999" customHeight="1" x14ac:dyDescent="0.35">
      <c r="A29" s="16">
        <v>19</v>
      </c>
      <c r="B29" s="1214" t="s">
        <v>115</v>
      </c>
      <c r="C29" s="1571" t="s">
        <v>1613</v>
      </c>
      <c r="D29" s="1148" t="s">
        <v>597</v>
      </c>
      <c r="E29" s="34">
        <v>5</v>
      </c>
      <c r="F29" s="34">
        <v>8</v>
      </c>
      <c r="G29" s="34">
        <f t="shared" si="4"/>
        <v>13</v>
      </c>
      <c r="H29" s="1226">
        <v>5</v>
      </c>
      <c r="I29" s="1252">
        <f t="shared" si="0"/>
        <v>100</v>
      </c>
      <c r="J29" s="34">
        <v>7</v>
      </c>
      <c r="K29" s="1252">
        <f>J29/F29*100</f>
        <v>87.5</v>
      </c>
      <c r="L29" s="34">
        <f t="shared" si="2"/>
        <v>12</v>
      </c>
      <c r="M29" s="1252">
        <f t="shared" si="3"/>
        <v>92.307692307692307</v>
      </c>
    </row>
    <row r="30" spans="1:13" ht="20.149999999999999" customHeight="1" x14ac:dyDescent="0.35">
      <c r="A30" s="16">
        <v>20</v>
      </c>
      <c r="B30" s="1214" t="s">
        <v>115</v>
      </c>
      <c r="C30" s="1571" t="s">
        <v>1613</v>
      </c>
      <c r="D30" s="1148" t="s">
        <v>595</v>
      </c>
      <c r="E30" s="34">
        <v>1</v>
      </c>
      <c r="F30" s="34">
        <v>3</v>
      </c>
      <c r="G30" s="34">
        <f t="shared" si="4"/>
        <v>4</v>
      </c>
      <c r="H30" s="1226">
        <v>1</v>
      </c>
      <c r="I30" s="1252">
        <f t="shared" si="0"/>
        <v>100</v>
      </c>
      <c r="J30" s="34">
        <v>2</v>
      </c>
      <c r="K30" s="1252">
        <f t="shared" si="1"/>
        <v>66.666666666666657</v>
      </c>
      <c r="L30" s="34">
        <f t="shared" si="2"/>
        <v>3</v>
      </c>
      <c r="M30" s="1252">
        <f t="shared" si="3"/>
        <v>75</v>
      </c>
    </row>
    <row r="31" spans="1:13" ht="20.149999999999999" customHeight="1" x14ac:dyDescent="0.35">
      <c r="A31" s="16">
        <v>21</v>
      </c>
      <c r="B31" s="1160" t="s">
        <v>116</v>
      </c>
      <c r="C31" s="1571" t="s">
        <v>1614</v>
      </c>
      <c r="D31" s="1148" t="s">
        <v>116</v>
      </c>
      <c r="E31" s="34">
        <v>1</v>
      </c>
      <c r="F31" s="34">
        <v>1</v>
      </c>
      <c r="G31" s="34">
        <f t="shared" si="4"/>
        <v>2</v>
      </c>
      <c r="H31" s="1226">
        <v>1</v>
      </c>
      <c r="I31" s="1252">
        <f t="shared" si="0"/>
        <v>100</v>
      </c>
      <c r="J31" s="34">
        <v>1</v>
      </c>
      <c r="K31" s="1252">
        <f t="shared" si="1"/>
        <v>100</v>
      </c>
      <c r="L31" s="34">
        <v>1</v>
      </c>
      <c r="M31" s="1252">
        <f t="shared" si="3"/>
        <v>50</v>
      </c>
    </row>
    <row r="32" spans="1:13" ht="20.149999999999999" customHeight="1" x14ac:dyDescent="0.35">
      <c r="A32" s="16"/>
      <c r="B32" s="243"/>
      <c r="C32" s="243"/>
      <c r="D32" s="17"/>
      <c r="E32" s="34"/>
      <c r="F32" s="34"/>
      <c r="G32" s="34"/>
      <c r="H32" s="34"/>
      <c r="I32" s="1252"/>
      <c r="J32" s="34"/>
      <c r="K32" s="1252"/>
      <c r="L32" s="34"/>
      <c r="M32" s="1252"/>
    </row>
    <row r="33" spans="1:28" ht="20.149999999999999" customHeight="1" x14ac:dyDescent="0.35">
      <c r="A33" s="16"/>
      <c r="B33" s="243"/>
      <c r="C33" s="243"/>
      <c r="D33" s="21"/>
      <c r="E33" s="1265"/>
      <c r="F33" s="34"/>
      <c r="G33" s="34"/>
      <c r="H33" s="34"/>
      <c r="I33" s="1252"/>
      <c r="J33" s="34"/>
      <c r="K33" s="1252"/>
      <c r="L33" s="34"/>
      <c r="M33" s="1252"/>
    </row>
    <row r="34" spans="1:28" ht="20.149999999999999" customHeight="1" thickBot="1" x14ac:dyDescent="0.4">
      <c r="A34" s="44" t="s">
        <v>713</v>
      </c>
      <c r="B34" s="45"/>
      <c r="C34" s="509"/>
      <c r="D34" s="1194"/>
      <c r="E34" s="768">
        <f>SUM(E11:E33)</f>
        <v>426</v>
      </c>
      <c r="F34" s="768">
        <f>SUM(F11:F33)</f>
        <v>594</v>
      </c>
      <c r="G34" s="768">
        <f>SUM(G11:G33)</f>
        <v>1020</v>
      </c>
      <c r="H34" s="768">
        <f>SUM(H11:H33)</f>
        <v>409</v>
      </c>
      <c r="I34" s="769">
        <f>H34/E34*100</f>
        <v>96.009389671361504</v>
      </c>
      <c r="J34" s="768">
        <f>SUM(J11:J33)</f>
        <v>561</v>
      </c>
      <c r="K34" s="768">
        <f>J34/F34*100</f>
        <v>94.444444444444443</v>
      </c>
      <c r="L34" s="768">
        <f>SUM(L11:L33)</f>
        <v>969</v>
      </c>
      <c r="M34" s="769">
        <f>L34/G34*100</f>
        <v>95</v>
      </c>
    </row>
    <row r="35" spans="1:28" ht="20.149999999999999" customHeight="1" x14ac:dyDescent="0.35">
      <c r="A35" s="396"/>
      <c r="B35" s="396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</row>
    <row r="36" spans="1:28" x14ac:dyDescent="0.35">
      <c r="A36" s="27" t="s">
        <v>1529</v>
      </c>
    </row>
    <row r="38" spans="1:28" x14ac:dyDescent="0.35">
      <c r="K38" s="774"/>
    </row>
  </sheetData>
  <sheetProtection algorithmName="SHA-512" hashValue="ThRScBKgqJGmuTyj6aCbb+m5r+eSzlOZO0X11+LCg3afgirhQC3NLlPom1IfJgQV6b9TD5t/Pm1dz9TiAyGSxg==" saltValue="i8Hu30GV++DZ0mp72NUngg==" spinCount="100000" sheet="1" objects="1" scenarios="1" sort="0" autoFilter="0" pivotTables="0"/>
  <mergeCells count="9">
    <mergeCell ref="A4:M4"/>
    <mergeCell ref="A7:A9"/>
    <mergeCell ref="B7:B9"/>
    <mergeCell ref="D7:D9"/>
    <mergeCell ref="E7:G8"/>
    <mergeCell ref="H7:M7"/>
    <mergeCell ref="H8:I8"/>
    <mergeCell ref="J8:K8"/>
    <mergeCell ref="L8:M8"/>
  </mergeCells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36"/>
  <sheetViews>
    <sheetView topLeftCell="A3" zoomScale="70" zoomScaleNormal="70" workbookViewId="0">
      <selection activeCell="E22" sqref="E22"/>
    </sheetView>
  </sheetViews>
  <sheetFormatPr defaultColWidth="9.1796875" defaultRowHeight="15.5" x14ac:dyDescent="0.35"/>
  <cols>
    <col min="1" max="1" width="5.7265625" style="399" customWidth="1"/>
    <col min="2" max="4" width="26.7265625" style="399" customWidth="1"/>
    <col min="5" max="7" width="24.7265625" style="399" customWidth="1"/>
    <col min="8" max="257" width="9.1796875" style="399"/>
    <col min="258" max="258" width="5.7265625" style="399" customWidth="1"/>
    <col min="259" max="260" width="26.7265625" style="399" customWidth="1"/>
    <col min="261" max="263" width="24.7265625" style="399" customWidth="1"/>
    <col min="264" max="513" width="9.1796875" style="399"/>
    <col min="514" max="514" width="5.7265625" style="399" customWidth="1"/>
    <col min="515" max="516" width="26.7265625" style="399" customWidth="1"/>
    <col min="517" max="519" width="24.7265625" style="399" customWidth="1"/>
    <col min="520" max="769" width="9.1796875" style="399"/>
    <col min="770" max="770" width="5.7265625" style="399" customWidth="1"/>
    <col min="771" max="772" width="26.7265625" style="399" customWidth="1"/>
    <col min="773" max="775" width="24.7265625" style="399" customWidth="1"/>
    <col min="776" max="1025" width="9.1796875" style="399"/>
    <col min="1026" max="1026" width="5.7265625" style="399" customWidth="1"/>
    <col min="1027" max="1028" width="26.7265625" style="399" customWidth="1"/>
    <col min="1029" max="1031" width="24.7265625" style="399" customWidth="1"/>
    <col min="1032" max="1281" width="9.1796875" style="399"/>
    <col min="1282" max="1282" width="5.7265625" style="399" customWidth="1"/>
    <col min="1283" max="1284" width="26.7265625" style="399" customWidth="1"/>
    <col min="1285" max="1287" width="24.7265625" style="399" customWidth="1"/>
    <col min="1288" max="1537" width="9.1796875" style="399"/>
    <col min="1538" max="1538" width="5.7265625" style="399" customWidth="1"/>
    <col min="1539" max="1540" width="26.7265625" style="399" customWidth="1"/>
    <col min="1541" max="1543" width="24.7265625" style="399" customWidth="1"/>
    <col min="1544" max="1793" width="9.1796875" style="399"/>
    <col min="1794" max="1794" width="5.7265625" style="399" customWidth="1"/>
    <col min="1795" max="1796" width="26.7265625" style="399" customWidth="1"/>
    <col min="1797" max="1799" width="24.7265625" style="399" customWidth="1"/>
    <col min="1800" max="2049" width="9.1796875" style="399"/>
    <col min="2050" max="2050" width="5.7265625" style="399" customWidth="1"/>
    <col min="2051" max="2052" width="26.7265625" style="399" customWidth="1"/>
    <col min="2053" max="2055" width="24.7265625" style="399" customWidth="1"/>
    <col min="2056" max="2305" width="9.1796875" style="399"/>
    <col min="2306" max="2306" width="5.7265625" style="399" customWidth="1"/>
    <col min="2307" max="2308" width="26.7265625" style="399" customWidth="1"/>
    <col min="2309" max="2311" width="24.7265625" style="399" customWidth="1"/>
    <col min="2312" max="2561" width="9.1796875" style="399"/>
    <col min="2562" max="2562" width="5.7265625" style="399" customWidth="1"/>
    <col min="2563" max="2564" width="26.7265625" style="399" customWidth="1"/>
    <col min="2565" max="2567" width="24.7265625" style="399" customWidth="1"/>
    <col min="2568" max="2817" width="9.1796875" style="399"/>
    <col min="2818" max="2818" width="5.7265625" style="399" customWidth="1"/>
    <col min="2819" max="2820" width="26.7265625" style="399" customWidth="1"/>
    <col min="2821" max="2823" width="24.7265625" style="399" customWidth="1"/>
    <col min="2824" max="3073" width="9.1796875" style="399"/>
    <col min="3074" max="3074" width="5.7265625" style="399" customWidth="1"/>
    <col min="3075" max="3076" width="26.7265625" style="399" customWidth="1"/>
    <col min="3077" max="3079" width="24.7265625" style="399" customWidth="1"/>
    <col min="3080" max="3329" width="9.1796875" style="399"/>
    <col min="3330" max="3330" width="5.7265625" style="399" customWidth="1"/>
    <col min="3331" max="3332" width="26.7265625" style="399" customWidth="1"/>
    <col min="3333" max="3335" width="24.7265625" style="399" customWidth="1"/>
    <col min="3336" max="3585" width="9.1796875" style="399"/>
    <col min="3586" max="3586" width="5.7265625" style="399" customWidth="1"/>
    <col min="3587" max="3588" width="26.7265625" style="399" customWidth="1"/>
    <col min="3589" max="3591" width="24.7265625" style="399" customWidth="1"/>
    <col min="3592" max="3841" width="9.1796875" style="399"/>
    <col min="3842" max="3842" width="5.7265625" style="399" customWidth="1"/>
    <col min="3843" max="3844" width="26.7265625" style="399" customWidth="1"/>
    <col min="3845" max="3847" width="24.7265625" style="399" customWidth="1"/>
    <col min="3848" max="4097" width="9.1796875" style="399"/>
    <col min="4098" max="4098" width="5.7265625" style="399" customWidth="1"/>
    <col min="4099" max="4100" width="26.7265625" style="399" customWidth="1"/>
    <col min="4101" max="4103" width="24.7265625" style="399" customWidth="1"/>
    <col min="4104" max="4353" width="9.1796875" style="399"/>
    <col min="4354" max="4354" width="5.7265625" style="399" customWidth="1"/>
    <col min="4355" max="4356" width="26.7265625" style="399" customWidth="1"/>
    <col min="4357" max="4359" width="24.7265625" style="399" customWidth="1"/>
    <col min="4360" max="4609" width="9.1796875" style="399"/>
    <col min="4610" max="4610" width="5.7265625" style="399" customWidth="1"/>
    <col min="4611" max="4612" width="26.7265625" style="399" customWidth="1"/>
    <col min="4613" max="4615" width="24.7265625" style="399" customWidth="1"/>
    <col min="4616" max="4865" width="9.1796875" style="399"/>
    <col min="4866" max="4866" width="5.7265625" style="399" customWidth="1"/>
    <col min="4867" max="4868" width="26.7265625" style="399" customWidth="1"/>
    <col min="4869" max="4871" width="24.7265625" style="399" customWidth="1"/>
    <col min="4872" max="5121" width="9.1796875" style="399"/>
    <col min="5122" max="5122" width="5.7265625" style="399" customWidth="1"/>
    <col min="5123" max="5124" width="26.7265625" style="399" customWidth="1"/>
    <col min="5125" max="5127" width="24.7265625" style="399" customWidth="1"/>
    <col min="5128" max="5377" width="9.1796875" style="399"/>
    <col min="5378" max="5378" width="5.7265625" style="399" customWidth="1"/>
    <col min="5379" max="5380" width="26.7265625" style="399" customWidth="1"/>
    <col min="5381" max="5383" width="24.7265625" style="399" customWidth="1"/>
    <col min="5384" max="5633" width="9.1796875" style="399"/>
    <col min="5634" max="5634" width="5.7265625" style="399" customWidth="1"/>
    <col min="5635" max="5636" width="26.7265625" style="399" customWidth="1"/>
    <col min="5637" max="5639" width="24.7265625" style="399" customWidth="1"/>
    <col min="5640" max="5889" width="9.1796875" style="399"/>
    <col min="5890" max="5890" width="5.7265625" style="399" customWidth="1"/>
    <col min="5891" max="5892" width="26.7265625" style="399" customWidth="1"/>
    <col min="5893" max="5895" width="24.7265625" style="399" customWidth="1"/>
    <col min="5896" max="6145" width="9.1796875" style="399"/>
    <col min="6146" max="6146" width="5.7265625" style="399" customWidth="1"/>
    <col min="6147" max="6148" width="26.7265625" style="399" customWidth="1"/>
    <col min="6149" max="6151" width="24.7265625" style="399" customWidth="1"/>
    <col min="6152" max="6401" width="9.1796875" style="399"/>
    <col min="6402" max="6402" width="5.7265625" style="399" customWidth="1"/>
    <col min="6403" max="6404" width="26.7265625" style="399" customWidth="1"/>
    <col min="6405" max="6407" width="24.7265625" style="399" customWidth="1"/>
    <col min="6408" max="6657" width="9.1796875" style="399"/>
    <col min="6658" max="6658" width="5.7265625" style="399" customWidth="1"/>
    <col min="6659" max="6660" width="26.7265625" style="399" customWidth="1"/>
    <col min="6661" max="6663" width="24.7265625" style="399" customWidth="1"/>
    <col min="6664" max="6913" width="9.1796875" style="399"/>
    <col min="6914" max="6914" width="5.7265625" style="399" customWidth="1"/>
    <col min="6915" max="6916" width="26.7265625" style="399" customWidth="1"/>
    <col min="6917" max="6919" width="24.7265625" style="399" customWidth="1"/>
    <col min="6920" max="7169" width="9.1796875" style="399"/>
    <col min="7170" max="7170" width="5.7265625" style="399" customWidth="1"/>
    <col min="7171" max="7172" width="26.7265625" style="399" customWidth="1"/>
    <col min="7173" max="7175" width="24.7265625" style="399" customWidth="1"/>
    <col min="7176" max="7425" width="9.1796875" style="399"/>
    <col min="7426" max="7426" width="5.7265625" style="399" customWidth="1"/>
    <col min="7427" max="7428" width="26.7265625" style="399" customWidth="1"/>
    <col min="7429" max="7431" width="24.7265625" style="399" customWidth="1"/>
    <col min="7432" max="7681" width="9.1796875" style="399"/>
    <col min="7682" max="7682" width="5.7265625" style="399" customWidth="1"/>
    <col min="7683" max="7684" width="26.7265625" style="399" customWidth="1"/>
    <col min="7685" max="7687" width="24.7265625" style="399" customWidth="1"/>
    <col min="7688" max="7937" width="9.1796875" style="399"/>
    <col min="7938" max="7938" width="5.7265625" style="399" customWidth="1"/>
    <col min="7939" max="7940" width="26.7265625" style="399" customWidth="1"/>
    <col min="7941" max="7943" width="24.7265625" style="399" customWidth="1"/>
    <col min="7944" max="8193" width="9.1796875" style="399"/>
    <col min="8194" max="8194" width="5.7265625" style="399" customWidth="1"/>
    <col min="8195" max="8196" width="26.7265625" style="399" customWidth="1"/>
    <col min="8197" max="8199" width="24.7265625" style="399" customWidth="1"/>
    <col min="8200" max="8449" width="9.1796875" style="399"/>
    <col min="8450" max="8450" width="5.7265625" style="399" customWidth="1"/>
    <col min="8451" max="8452" width="26.7265625" style="399" customWidth="1"/>
    <col min="8453" max="8455" width="24.7265625" style="399" customWidth="1"/>
    <col min="8456" max="8705" width="9.1796875" style="399"/>
    <col min="8706" max="8706" width="5.7265625" style="399" customWidth="1"/>
    <col min="8707" max="8708" width="26.7265625" style="399" customWidth="1"/>
    <col min="8709" max="8711" width="24.7265625" style="399" customWidth="1"/>
    <col min="8712" max="8961" width="9.1796875" style="399"/>
    <col min="8962" max="8962" width="5.7265625" style="399" customWidth="1"/>
    <col min="8963" max="8964" width="26.7265625" style="399" customWidth="1"/>
    <col min="8965" max="8967" width="24.7265625" style="399" customWidth="1"/>
    <col min="8968" max="9217" width="9.1796875" style="399"/>
    <col min="9218" max="9218" width="5.7265625" style="399" customWidth="1"/>
    <col min="9219" max="9220" width="26.7265625" style="399" customWidth="1"/>
    <col min="9221" max="9223" width="24.7265625" style="399" customWidth="1"/>
    <col min="9224" max="9473" width="9.1796875" style="399"/>
    <col min="9474" max="9474" width="5.7265625" style="399" customWidth="1"/>
    <col min="9475" max="9476" width="26.7265625" style="399" customWidth="1"/>
    <col min="9477" max="9479" width="24.7265625" style="399" customWidth="1"/>
    <col min="9480" max="9729" width="9.1796875" style="399"/>
    <col min="9730" max="9730" width="5.7265625" style="399" customWidth="1"/>
    <col min="9731" max="9732" width="26.7265625" style="399" customWidth="1"/>
    <col min="9733" max="9735" width="24.7265625" style="399" customWidth="1"/>
    <col min="9736" max="9985" width="9.1796875" style="399"/>
    <col min="9986" max="9986" width="5.7265625" style="399" customWidth="1"/>
    <col min="9987" max="9988" width="26.7265625" style="399" customWidth="1"/>
    <col min="9989" max="9991" width="24.7265625" style="399" customWidth="1"/>
    <col min="9992" max="10241" width="9.1796875" style="399"/>
    <col min="10242" max="10242" width="5.7265625" style="399" customWidth="1"/>
    <col min="10243" max="10244" width="26.7265625" style="399" customWidth="1"/>
    <col min="10245" max="10247" width="24.7265625" style="399" customWidth="1"/>
    <col min="10248" max="10497" width="9.1796875" style="399"/>
    <col min="10498" max="10498" width="5.7265625" style="399" customWidth="1"/>
    <col min="10499" max="10500" width="26.7265625" style="399" customWidth="1"/>
    <col min="10501" max="10503" width="24.7265625" style="399" customWidth="1"/>
    <col min="10504" max="10753" width="9.1796875" style="399"/>
    <col min="10754" max="10754" width="5.7265625" style="399" customWidth="1"/>
    <col min="10755" max="10756" width="26.7265625" style="399" customWidth="1"/>
    <col min="10757" max="10759" width="24.7265625" style="399" customWidth="1"/>
    <col min="10760" max="11009" width="9.1796875" style="399"/>
    <col min="11010" max="11010" width="5.7265625" style="399" customWidth="1"/>
    <col min="11011" max="11012" width="26.7265625" style="399" customWidth="1"/>
    <col min="11013" max="11015" width="24.7265625" style="399" customWidth="1"/>
    <col min="11016" max="11265" width="9.1796875" style="399"/>
    <col min="11266" max="11266" width="5.7265625" style="399" customWidth="1"/>
    <col min="11267" max="11268" width="26.7265625" style="399" customWidth="1"/>
    <col min="11269" max="11271" width="24.7265625" style="399" customWidth="1"/>
    <col min="11272" max="11521" width="9.1796875" style="399"/>
    <col min="11522" max="11522" width="5.7265625" style="399" customWidth="1"/>
    <col min="11523" max="11524" width="26.7265625" style="399" customWidth="1"/>
    <col min="11525" max="11527" width="24.7265625" style="399" customWidth="1"/>
    <col min="11528" max="11777" width="9.1796875" style="399"/>
    <col min="11778" max="11778" width="5.7265625" style="399" customWidth="1"/>
    <col min="11779" max="11780" width="26.7265625" style="399" customWidth="1"/>
    <col min="11781" max="11783" width="24.7265625" style="399" customWidth="1"/>
    <col min="11784" max="12033" width="9.1796875" style="399"/>
    <col min="12034" max="12034" width="5.7265625" style="399" customWidth="1"/>
    <col min="12035" max="12036" width="26.7265625" style="399" customWidth="1"/>
    <col min="12037" max="12039" width="24.7265625" style="399" customWidth="1"/>
    <col min="12040" max="12289" width="9.1796875" style="399"/>
    <col min="12290" max="12290" width="5.7265625" style="399" customWidth="1"/>
    <col min="12291" max="12292" width="26.7265625" style="399" customWidth="1"/>
    <col min="12293" max="12295" width="24.7265625" style="399" customWidth="1"/>
    <col min="12296" max="12545" width="9.1796875" style="399"/>
    <col min="12546" max="12546" width="5.7265625" style="399" customWidth="1"/>
    <col min="12547" max="12548" width="26.7265625" style="399" customWidth="1"/>
    <col min="12549" max="12551" width="24.7265625" style="399" customWidth="1"/>
    <col min="12552" max="12801" width="9.1796875" style="399"/>
    <col min="12802" max="12802" width="5.7265625" style="399" customWidth="1"/>
    <col min="12803" max="12804" width="26.7265625" style="399" customWidth="1"/>
    <col min="12805" max="12807" width="24.7265625" style="399" customWidth="1"/>
    <col min="12808" max="13057" width="9.1796875" style="399"/>
    <col min="13058" max="13058" width="5.7265625" style="399" customWidth="1"/>
    <col min="13059" max="13060" width="26.7265625" style="399" customWidth="1"/>
    <col min="13061" max="13063" width="24.7265625" style="399" customWidth="1"/>
    <col min="13064" max="13313" width="9.1796875" style="399"/>
    <col min="13314" max="13314" width="5.7265625" style="399" customWidth="1"/>
    <col min="13315" max="13316" width="26.7265625" style="399" customWidth="1"/>
    <col min="13317" max="13319" width="24.7265625" style="399" customWidth="1"/>
    <col min="13320" max="13569" width="9.1796875" style="399"/>
    <col min="13570" max="13570" width="5.7265625" style="399" customWidth="1"/>
    <col min="13571" max="13572" width="26.7265625" style="399" customWidth="1"/>
    <col min="13573" max="13575" width="24.7265625" style="399" customWidth="1"/>
    <col min="13576" max="13825" width="9.1796875" style="399"/>
    <col min="13826" max="13826" width="5.7265625" style="399" customWidth="1"/>
    <col min="13827" max="13828" width="26.7265625" style="399" customWidth="1"/>
    <col min="13829" max="13831" width="24.7265625" style="399" customWidth="1"/>
    <col min="13832" max="14081" width="9.1796875" style="399"/>
    <col min="14082" max="14082" width="5.7265625" style="399" customWidth="1"/>
    <col min="14083" max="14084" width="26.7265625" style="399" customWidth="1"/>
    <col min="14085" max="14087" width="24.7265625" style="399" customWidth="1"/>
    <col min="14088" max="14337" width="9.1796875" style="399"/>
    <col min="14338" max="14338" width="5.7265625" style="399" customWidth="1"/>
    <col min="14339" max="14340" width="26.7265625" style="399" customWidth="1"/>
    <col min="14341" max="14343" width="24.7265625" style="399" customWidth="1"/>
    <col min="14344" max="14593" width="9.1796875" style="399"/>
    <col min="14594" max="14594" width="5.7265625" style="399" customWidth="1"/>
    <col min="14595" max="14596" width="26.7265625" style="399" customWidth="1"/>
    <col min="14597" max="14599" width="24.7265625" style="399" customWidth="1"/>
    <col min="14600" max="14849" width="9.1796875" style="399"/>
    <col min="14850" max="14850" width="5.7265625" style="399" customWidth="1"/>
    <col min="14851" max="14852" width="26.7265625" style="399" customWidth="1"/>
    <col min="14853" max="14855" width="24.7265625" style="399" customWidth="1"/>
    <col min="14856" max="15105" width="9.1796875" style="399"/>
    <col min="15106" max="15106" width="5.7265625" style="399" customWidth="1"/>
    <col min="15107" max="15108" width="26.7265625" style="399" customWidth="1"/>
    <col min="15109" max="15111" width="24.7265625" style="399" customWidth="1"/>
    <col min="15112" max="15361" width="9.1796875" style="399"/>
    <col min="15362" max="15362" width="5.7265625" style="399" customWidth="1"/>
    <col min="15363" max="15364" width="26.7265625" style="399" customWidth="1"/>
    <col min="15365" max="15367" width="24.7265625" style="399" customWidth="1"/>
    <col min="15368" max="15617" width="9.1796875" style="399"/>
    <col min="15618" max="15618" width="5.7265625" style="399" customWidth="1"/>
    <col min="15619" max="15620" width="26.7265625" style="399" customWidth="1"/>
    <col min="15621" max="15623" width="24.7265625" style="399" customWidth="1"/>
    <col min="15624" max="15873" width="9.1796875" style="399"/>
    <col min="15874" max="15874" width="5.7265625" style="399" customWidth="1"/>
    <col min="15875" max="15876" width="26.7265625" style="399" customWidth="1"/>
    <col min="15877" max="15879" width="24.7265625" style="399" customWidth="1"/>
    <col min="15880" max="16129" width="9.1796875" style="399"/>
    <col min="16130" max="16130" width="5.7265625" style="399" customWidth="1"/>
    <col min="16131" max="16132" width="26.7265625" style="399" customWidth="1"/>
    <col min="16133" max="16135" width="24.7265625" style="399" customWidth="1"/>
    <col min="16136" max="16384" width="9.1796875" style="399"/>
  </cols>
  <sheetData>
    <row r="1" spans="1:7" x14ac:dyDescent="0.35">
      <c r="A1" s="1" t="s">
        <v>818</v>
      </c>
      <c r="B1" s="3"/>
      <c r="C1" s="3"/>
      <c r="D1" s="3"/>
      <c r="E1" s="3"/>
      <c r="F1" s="3"/>
    </row>
    <row r="2" spans="1:7" x14ac:dyDescent="0.35">
      <c r="A2" s="3"/>
      <c r="B2" s="3"/>
      <c r="C2" s="3"/>
      <c r="D2" s="3"/>
      <c r="E2" s="5"/>
      <c r="F2" s="5"/>
    </row>
    <row r="3" spans="1:7" x14ac:dyDescent="0.35">
      <c r="A3" s="1615" t="s">
        <v>819</v>
      </c>
      <c r="B3" s="1615"/>
      <c r="C3" s="1615"/>
      <c r="D3" s="1615"/>
      <c r="E3" s="1615"/>
      <c r="F3" s="1615"/>
      <c r="G3" s="1615"/>
    </row>
    <row r="4" spans="1:7" x14ac:dyDescent="0.35">
      <c r="A4" s="1615" t="s">
        <v>561</v>
      </c>
      <c r="B4" s="1615"/>
      <c r="C4" s="1615"/>
      <c r="D4" s="1615"/>
      <c r="E4" s="1615"/>
      <c r="F4" s="1615"/>
      <c r="G4" s="1615"/>
    </row>
    <row r="5" spans="1:7" x14ac:dyDescent="0.35">
      <c r="A5" s="1615" t="s">
        <v>762</v>
      </c>
      <c r="B5" s="1615"/>
      <c r="C5" s="1615"/>
      <c r="D5" s="1615"/>
      <c r="E5" s="1615"/>
      <c r="F5" s="1615"/>
      <c r="G5" s="1615"/>
    </row>
    <row r="6" spans="1:7" ht="16" thickBot="1" x14ac:dyDescent="0.4">
      <c r="A6" s="8"/>
      <c r="B6" s="8"/>
      <c r="C6" s="8"/>
      <c r="D6" s="8"/>
      <c r="E6" s="400"/>
      <c r="F6" s="400"/>
      <c r="G6" s="400"/>
    </row>
    <row r="7" spans="1:7" ht="20.149999999999999" customHeight="1" x14ac:dyDescent="0.35">
      <c r="A7" s="1596" t="s">
        <v>5</v>
      </c>
      <c r="B7" s="1596" t="s">
        <v>6</v>
      </c>
      <c r="C7" s="10"/>
      <c r="D7" s="1596" t="s">
        <v>61</v>
      </c>
      <c r="E7" s="1601" t="s">
        <v>820</v>
      </c>
      <c r="F7" s="1601" t="s">
        <v>821</v>
      </c>
      <c r="G7" s="1601" t="s">
        <v>822</v>
      </c>
    </row>
    <row r="8" spans="1:7" ht="20.149999999999999" customHeight="1" x14ac:dyDescent="0.35">
      <c r="A8" s="1596"/>
      <c r="B8" s="1596"/>
      <c r="C8" s="10" t="s">
        <v>1595</v>
      </c>
      <c r="D8" s="1596"/>
      <c r="E8" s="1596"/>
      <c r="F8" s="1596"/>
      <c r="G8" s="1596"/>
    </row>
    <row r="9" spans="1:7" ht="20.149999999999999" customHeight="1" x14ac:dyDescent="0.35">
      <c r="A9" s="1597"/>
      <c r="B9" s="1597"/>
      <c r="C9" s="12" t="s">
        <v>6</v>
      </c>
      <c r="D9" s="1597"/>
      <c r="E9" s="1597"/>
      <c r="F9" s="1597"/>
      <c r="G9" s="1597"/>
    </row>
    <row r="10" spans="1:7" s="401" customFormat="1" ht="11.5" x14ac:dyDescent="0.25">
      <c r="A10" s="295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</row>
    <row r="11" spans="1:7" x14ac:dyDescent="0.35">
      <c r="A11" s="33">
        <v>1</v>
      </c>
      <c r="B11" s="230" t="s">
        <v>767</v>
      </c>
      <c r="C11" s="1570" t="s">
        <v>1597</v>
      </c>
      <c r="D11" s="1039" t="s">
        <v>767</v>
      </c>
      <c r="E11" s="1266">
        <v>8</v>
      </c>
      <c r="F11" s="1118">
        <v>4</v>
      </c>
      <c r="G11" s="1267">
        <f>F11/E11*100</f>
        <v>50</v>
      </c>
    </row>
    <row r="12" spans="1:7" x14ac:dyDescent="0.35">
      <c r="A12" s="16">
        <v>2</v>
      </c>
      <c r="B12" s="230" t="s">
        <v>768</v>
      </c>
      <c r="C12" s="1571" t="s">
        <v>1596</v>
      </c>
      <c r="D12" s="1040" t="s">
        <v>769</v>
      </c>
      <c r="E12" s="1266">
        <v>12</v>
      </c>
      <c r="F12" s="1118">
        <v>7</v>
      </c>
      <c r="G12" s="1267">
        <f t="shared" ref="G12:G31" si="0">F12/E12*100</f>
        <v>58.333333333333336</v>
      </c>
    </row>
    <row r="13" spans="1:7" x14ac:dyDescent="0.35">
      <c r="A13" s="16">
        <v>3</v>
      </c>
      <c r="B13" s="230" t="s">
        <v>770</v>
      </c>
      <c r="C13" s="1571" t="s">
        <v>1599</v>
      </c>
      <c r="D13" s="1040" t="s">
        <v>770</v>
      </c>
      <c r="E13" s="1266">
        <v>6</v>
      </c>
      <c r="F13" s="1118">
        <v>2</v>
      </c>
      <c r="G13" s="1267">
        <f t="shared" si="0"/>
        <v>33.333333333333329</v>
      </c>
    </row>
    <row r="14" spans="1:7" x14ac:dyDescent="0.35">
      <c r="A14" s="16">
        <v>4</v>
      </c>
      <c r="B14" s="230" t="s">
        <v>771</v>
      </c>
      <c r="C14" s="1571" t="s">
        <v>1601</v>
      </c>
      <c r="D14" s="1040" t="s">
        <v>771</v>
      </c>
      <c r="E14" s="1266">
        <v>6</v>
      </c>
      <c r="F14" s="1118">
        <v>6</v>
      </c>
      <c r="G14" s="1267">
        <f t="shared" si="0"/>
        <v>100</v>
      </c>
    </row>
    <row r="15" spans="1:7" x14ac:dyDescent="0.35">
      <c r="A15" s="16">
        <v>5</v>
      </c>
      <c r="B15" s="230" t="s">
        <v>772</v>
      </c>
      <c r="C15" s="1571" t="s">
        <v>1598</v>
      </c>
      <c r="D15" s="1040" t="s">
        <v>772</v>
      </c>
      <c r="E15" s="1266">
        <v>7</v>
      </c>
      <c r="F15" s="1118">
        <v>3</v>
      </c>
      <c r="G15" s="1267">
        <f t="shared" si="0"/>
        <v>42.857142857142854</v>
      </c>
    </row>
    <row r="16" spans="1:7" x14ac:dyDescent="0.35">
      <c r="A16" s="16">
        <v>6</v>
      </c>
      <c r="B16" s="230" t="s">
        <v>773</v>
      </c>
      <c r="C16" s="1571" t="s">
        <v>1600</v>
      </c>
      <c r="D16" s="1040" t="s">
        <v>773</v>
      </c>
      <c r="E16" s="1266">
        <v>5</v>
      </c>
      <c r="F16" s="1118">
        <v>2</v>
      </c>
      <c r="G16" s="1267">
        <f t="shared" si="0"/>
        <v>40</v>
      </c>
    </row>
    <row r="17" spans="1:7" x14ac:dyDescent="0.35">
      <c r="A17" s="16">
        <v>7</v>
      </c>
      <c r="B17" s="230" t="s">
        <v>774</v>
      </c>
      <c r="C17" s="1571" t="s">
        <v>1603</v>
      </c>
      <c r="D17" s="1040" t="s">
        <v>775</v>
      </c>
      <c r="E17" s="1266">
        <v>6</v>
      </c>
      <c r="F17" s="1118">
        <v>3</v>
      </c>
      <c r="G17" s="1267">
        <f t="shared" si="0"/>
        <v>50</v>
      </c>
    </row>
    <row r="18" spans="1:7" x14ac:dyDescent="0.35">
      <c r="A18" s="16">
        <v>8</v>
      </c>
      <c r="B18" s="230" t="s">
        <v>776</v>
      </c>
      <c r="C18" s="1571" t="s">
        <v>1602</v>
      </c>
      <c r="D18" s="1040" t="s">
        <v>777</v>
      </c>
      <c r="E18" s="1266">
        <v>10</v>
      </c>
      <c r="F18" s="1118">
        <v>6</v>
      </c>
      <c r="G18" s="1267">
        <f t="shared" si="0"/>
        <v>60</v>
      </c>
    </row>
    <row r="19" spans="1:7" x14ac:dyDescent="0.35">
      <c r="A19" s="16">
        <v>9</v>
      </c>
      <c r="B19" s="230" t="s">
        <v>778</v>
      </c>
      <c r="C19" s="1571" t="s">
        <v>1606</v>
      </c>
      <c r="D19" s="1040" t="s">
        <v>779</v>
      </c>
      <c r="E19" s="1266">
        <v>7</v>
      </c>
      <c r="F19" s="1118">
        <v>4</v>
      </c>
      <c r="G19" s="1267">
        <f t="shared" si="0"/>
        <v>57.142857142857139</v>
      </c>
    </row>
    <row r="20" spans="1:7" x14ac:dyDescent="0.35">
      <c r="A20" s="16">
        <v>10</v>
      </c>
      <c r="B20" s="230" t="s">
        <v>780</v>
      </c>
      <c r="C20" s="1571" t="s">
        <v>1604</v>
      </c>
      <c r="D20" s="1040" t="s">
        <v>780</v>
      </c>
      <c r="E20" s="1266">
        <v>6</v>
      </c>
      <c r="F20" s="1118">
        <v>4</v>
      </c>
      <c r="G20" s="1267">
        <f t="shared" si="0"/>
        <v>66.666666666666657</v>
      </c>
    </row>
    <row r="21" spans="1:7" x14ac:dyDescent="0.35">
      <c r="A21" s="16">
        <v>11</v>
      </c>
      <c r="B21" s="230" t="s">
        <v>781</v>
      </c>
      <c r="C21" s="1571" t="s">
        <v>1607</v>
      </c>
      <c r="D21" s="1040" t="s">
        <v>781</v>
      </c>
      <c r="E21" s="1266">
        <v>11</v>
      </c>
      <c r="F21" s="1118">
        <v>8</v>
      </c>
      <c r="G21" s="1267">
        <f t="shared" si="0"/>
        <v>72.727272727272734</v>
      </c>
    </row>
    <row r="22" spans="1:7" x14ac:dyDescent="0.35">
      <c r="A22" s="16">
        <v>12</v>
      </c>
      <c r="B22" s="230" t="s">
        <v>782</v>
      </c>
      <c r="C22" s="1571" t="s">
        <v>1609</v>
      </c>
      <c r="D22" s="1040" t="s">
        <v>782</v>
      </c>
      <c r="E22" s="1266">
        <v>5</v>
      </c>
      <c r="F22" s="1118">
        <v>5</v>
      </c>
      <c r="G22" s="1267">
        <f t="shared" si="0"/>
        <v>100</v>
      </c>
    </row>
    <row r="23" spans="1:7" x14ac:dyDescent="0.35">
      <c r="A23" s="16">
        <v>13</v>
      </c>
      <c r="B23" s="230" t="s">
        <v>783</v>
      </c>
      <c r="C23" s="1571" t="s">
        <v>1608</v>
      </c>
      <c r="D23" s="1040" t="s">
        <v>784</v>
      </c>
      <c r="E23" s="1266">
        <v>11</v>
      </c>
      <c r="F23" s="1118">
        <v>6</v>
      </c>
      <c r="G23" s="1267">
        <f t="shared" si="0"/>
        <v>54.54545454545454</v>
      </c>
    </row>
    <row r="24" spans="1:7" x14ac:dyDescent="0.35">
      <c r="A24" s="16">
        <v>14</v>
      </c>
      <c r="B24" s="230" t="s">
        <v>785</v>
      </c>
      <c r="C24" s="1571" t="s">
        <v>1612</v>
      </c>
      <c r="D24" s="1040" t="s">
        <v>785</v>
      </c>
      <c r="E24" s="1266">
        <v>15</v>
      </c>
      <c r="F24" s="1118">
        <v>9</v>
      </c>
      <c r="G24" s="1267">
        <f t="shared" si="0"/>
        <v>60</v>
      </c>
    </row>
    <row r="25" spans="1:7" x14ac:dyDescent="0.35">
      <c r="A25" s="16">
        <v>15</v>
      </c>
      <c r="B25" s="230" t="s">
        <v>786</v>
      </c>
      <c r="C25" s="1571" t="s">
        <v>1610</v>
      </c>
      <c r="D25" s="1040" t="s">
        <v>786</v>
      </c>
      <c r="E25" s="1266">
        <v>8</v>
      </c>
      <c r="F25" s="1118">
        <v>4</v>
      </c>
      <c r="G25" s="1267">
        <f t="shared" si="0"/>
        <v>50</v>
      </c>
    </row>
    <row r="26" spans="1:7" x14ac:dyDescent="0.35">
      <c r="A26" s="16">
        <v>16</v>
      </c>
      <c r="B26" s="230" t="s">
        <v>787</v>
      </c>
      <c r="C26" s="1571" t="s">
        <v>1611</v>
      </c>
      <c r="D26" s="1040" t="s">
        <v>788</v>
      </c>
      <c r="E26" s="1266">
        <v>9</v>
      </c>
      <c r="F26" s="1118">
        <v>4</v>
      </c>
      <c r="G26" s="1267">
        <f t="shared" si="0"/>
        <v>44.444444444444443</v>
      </c>
    </row>
    <row r="27" spans="1:7" x14ac:dyDescent="0.35">
      <c r="A27" s="16">
        <v>17</v>
      </c>
      <c r="B27" s="230" t="s">
        <v>789</v>
      </c>
      <c r="C27" s="1571" t="s">
        <v>1605</v>
      </c>
      <c r="D27" s="1040" t="s">
        <v>790</v>
      </c>
      <c r="E27" s="1266">
        <v>8</v>
      </c>
      <c r="F27" s="1118">
        <v>4</v>
      </c>
      <c r="G27" s="1267">
        <f t="shared" si="0"/>
        <v>50</v>
      </c>
    </row>
    <row r="28" spans="1:7" x14ac:dyDescent="0.35">
      <c r="A28" s="16">
        <v>18</v>
      </c>
      <c r="B28" s="230" t="s">
        <v>791</v>
      </c>
      <c r="C28" s="1571" t="s">
        <v>1613</v>
      </c>
      <c r="D28" s="1040" t="s">
        <v>792</v>
      </c>
      <c r="E28" s="1266">
        <v>3</v>
      </c>
      <c r="F28" s="1118">
        <v>1</v>
      </c>
      <c r="G28" s="1267">
        <f t="shared" si="0"/>
        <v>33.333333333333329</v>
      </c>
    </row>
    <row r="29" spans="1:7" x14ac:dyDescent="0.35">
      <c r="A29" s="16">
        <v>19</v>
      </c>
      <c r="B29" s="230" t="s">
        <v>791</v>
      </c>
      <c r="C29" s="1571" t="s">
        <v>1613</v>
      </c>
      <c r="D29" s="1040" t="s">
        <v>793</v>
      </c>
      <c r="E29" s="1266">
        <v>1</v>
      </c>
      <c r="F29" s="1118">
        <v>1</v>
      </c>
      <c r="G29" s="1267">
        <f t="shared" si="0"/>
        <v>100</v>
      </c>
    </row>
    <row r="30" spans="1:7" x14ac:dyDescent="0.35">
      <c r="A30" s="16">
        <v>20</v>
      </c>
      <c r="B30" s="230" t="s">
        <v>791</v>
      </c>
      <c r="C30" s="1571" t="s">
        <v>1613</v>
      </c>
      <c r="D30" s="1040" t="s">
        <v>794</v>
      </c>
      <c r="E30" s="1266">
        <v>5</v>
      </c>
      <c r="F30" s="1118">
        <v>2</v>
      </c>
      <c r="G30" s="1267">
        <f t="shared" si="0"/>
        <v>40</v>
      </c>
    </row>
    <row r="31" spans="1:7" x14ac:dyDescent="0.35">
      <c r="A31" s="16">
        <v>21</v>
      </c>
      <c r="B31" s="3" t="s">
        <v>795</v>
      </c>
      <c r="C31" s="1571" t="s">
        <v>1614</v>
      </c>
      <c r="D31" s="1040" t="s">
        <v>795</v>
      </c>
      <c r="E31" s="1266">
        <v>1</v>
      </c>
      <c r="F31" s="1118">
        <v>1</v>
      </c>
      <c r="G31" s="1267">
        <f t="shared" si="0"/>
        <v>100</v>
      </c>
    </row>
    <row r="32" spans="1:7" x14ac:dyDescent="0.35">
      <c r="A32" s="17"/>
      <c r="B32" s="3"/>
      <c r="C32" s="17"/>
      <c r="D32" s="17"/>
      <c r="E32" s="1266"/>
      <c r="F32" s="1118"/>
      <c r="G32" s="1267"/>
    </row>
    <row r="33" spans="1:7" x14ac:dyDescent="0.35">
      <c r="A33" s="21"/>
      <c r="B33" s="3"/>
      <c r="C33" s="21"/>
      <c r="D33" s="21"/>
      <c r="E33" s="1266"/>
      <c r="F33" s="1118"/>
      <c r="G33" s="1267"/>
    </row>
    <row r="34" spans="1:7" ht="20.149999999999999" customHeight="1" thickBot="1" x14ac:dyDescent="0.4">
      <c r="A34" s="528" t="s">
        <v>713</v>
      </c>
      <c r="B34" s="44"/>
      <c r="C34" s="45"/>
      <c r="D34" s="394"/>
      <c r="E34" s="405">
        <f>SUM(E11:E33)</f>
        <v>150</v>
      </c>
      <c r="F34" s="405">
        <f>SUM(F11:F33)</f>
        <v>86</v>
      </c>
      <c r="G34" s="406">
        <f>F34/E34*100</f>
        <v>57.333333333333336</v>
      </c>
    </row>
    <row r="35" spans="1:7" x14ac:dyDescent="0.35">
      <c r="A35" s="396"/>
      <c r="B35" s="396"/>
      <c r="C35" s="396"/>
      <c r="D35" s="396"/>
      <c r="E35" s="407"/>
      <c r="F35" s="407"/>
      <c r="G35" s="407"/>
    </row>
    <row r="36" spans="1:7" x14ac:dyDescent="0.35">
      <c r="A36" s="27" t="s">
        <v>757</v>
      </c>
      <c r="B36" s="3"/>
      <c r="C36" s="3"/>
      <c r="D36" s="3"/>
    </row>
  </sheetData>
  <sheetProtection algorithmName="SHA-512" hashValue="XVn5qUfzxGPU5MT7+cqMKy9UdBrzMldJfYqL5TjQ/wuIQ88MKx8+Vdp9/iWkM/E/X8D74t2NoGCBJlPapHnbdQ==" saltValue="XrYJXmUDzU9iY2W17cl9Fg==" spinCount="100000" sheet="1" objects="1" scenarios="1" sort="0" autoFilter="0" pivotTables="0"/>
  <mergeCells count="9">
    <mergeCell ref="A3:G3"/>
    <mergeCell ref="A7:A9"/>
    <mergeCell ref="B7:B9"/>
    <mergeCell ref="D7:D9"/>
    <mergeCell ref="E7:E9"/>
    <mergeCell ref="F7:F9"/>
    <mergeCell ref="G7:G9"/>
    <mergeCell ref="A4:G4"/>
    <mergeCell ref="A5:G5"/>
  </mergeCells>
  <pageMargins left="0.7" right="0.7" top="0.75" bottom="0.7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37"/>
  <sheetViews>
    <sheetView zoomScale="50" zoomScaleNormal="50" workbookViewId="0">
      <selection activeCell="K24" sqref="K24"/>
    </sheetView>
  </sheetViews>
  <sheetFormatPr defaultColWidth="9.1796875" defaultRowHeight="15.5" x14ac:dyDescent="0.35"/>
  <cols>
    <col min="1" max="1" width="5.7265625" style="3" customWidth="1"/>
    <col min="2" max="3" width="21.1796875" style="3" customWidth="1"/>
    <col min="4" max="4" width="20.7265625" style="3" customWidth="1"/>
    <col min="5" max="31" width="10.7265625" style="3" customWidth="1"/>
    <col min="32" max="257" width="9.1796875" style="3"/>
    <col min="258" max="258" width="5.7265625" style="3" customWidth="1"/>
    <col min="259" max="259" width="21.1796875" style="3" customWidth="1"/>
    <col min="260" max="260" width="20.7265625" style="3" customWidth="1"/>
    <col min="261" max="287" width="10.7265625" style="3" customWidth="1"/>
    <col min="288" max="513" width="9.1796875" style="3"/>
    <col min="514" max="514" width="5.7265625" style="3" customWidth="1"/>
    <col min="515" max="515" width="21.1796875" style="3" customWidth="1"/>
    <col min="516" max="516" width="20.7265625" style="3" customWidth="1"/>
    <col min="517" max="543" width="10.7265625" style="3" customWidth="1"/>
    <col min="544" max="769" width="9.1796875" style="3"/>
    <col min="770" max="770" width="5.7265625" style="3" customWidth="1"/>
    <col min="771" max="771" width="21.1796875" style="3" customWidth="1"/>
    <col min="772" max="772" width="20.7265625" style="3" customWidth="1"/>
    <col min="773" max="799" width="10.7265625" style="3" customWidth="1"/>
    <col min="800" max="1025" width="9.1796875" style="3"/>
    <col min="1026" max="1026" width="5.7265625" style="3" customWidth="1"/>
    <col min="1027" max="1027" width="21.1796875" style="3" customWidth="1"/>
    <col min="1028" max="1028" width="20.7265625" style="3" customWidth="1"/>
    <col min="1029" max="1055" width="10.7265625" style="3" customWidth="1"/>
    <col min="1056" max="1281" width="9.1796875" style="3"/>
    <col min="1282" max="1282" width="5.7265625" style="3" customWidth="1"/>
    <col min="1283" max="1283" width="21.1796875" style="3" customWidth="1"/>
    <col min="1284" max="1284" width="20.7265625" style="3" customWidth="1"/>
    <col min="1285" max="1311" width="10.7265625" style="3" customWidth="1"/>
    <col min="1312" max="1537" width="9.1796875" style="3"/>
    <col min="1538" max="1538" width="5.7265625" style="3" customWidth="1"/>
    <col min="1539" max="1539" width="21.1796875" style="3" customWidth="1"/>
    <col min="1540" max="1540" width="20.7265625" style="3" customWidth="1"/>
    <col min="1541" max="1567" width="10.7265625" style="3" customWidth="1"/>
    <col min="1568" max="1793" width="9.1796875" style="3"/>
    <col min="1794" max="1794" width="5.7265625" style="3" customWidth="1"/>
    <col min="1795" max="1795" width="21.1796875" style="3" customWidth="1"/>
    <col min="1796" max="1796" width="20.7265625" style="3" customWidth="1"/>
    <col min="1797" max="1823" width="10.7265625" style="3" customWidth="1"/>
    <col min="1824" max="2049" width="9.1796875" style="3"/>
    <col min="2050" max="2050" width="5.7265625" style="3" customWidth="1"/>
    <col min="2051" max="2051" width="21.1796875" style="3" customWidth="1"/>
    <col min="2052" max="2052" width="20.7265625" style="3" customWidth="1"/>
    <col min="2053" max="2079" width="10.7265625" style="3" customWidth="1"/>
    <col min="2080" max="2305" width="9.1796875" style="3"/>
    <col min="2306" max="2306" width="5.7265625" style="3" customWidth="1"/>
    <col min="2307" max="2307" width="21.1796875" style="3" customWidth="1"/>
    <col min="2308" max="2308" width="20.7265625" style="3" customWidth="1"/>
    <col min="2309" max="2335" width="10.7265625" style="3" customWidth="1"/>
    <col min="2336" max="2561" width="9.1796875" style="3"/>
    <col min="2562" max="2562" width="5.7265625" style="3" customWidth="1"/>
    <col min="2563" max="2563" width="21.1796875" style="3" customWidth="1"/>
    <col min="2564" max="2564" width="20.7265625" style="3" customWidth="1"/>
    <col min="2565" max="2591" width="10.7265625" style="3" customWidth="1"/>
    <col min="2592" max="2817" width="9.1796875" style="3"/>
    <col min="2818" max="2818" width="5.7265625" style="3" customWidth="1"/>
    <col min="2819" max="2819" width="21.1796875" style="3" customWidth="1"/>
    <col min="2820" max="2820" width="20.7265625" style="3" customWidth="1"/>
    <col min="2821" max="2847" width="10.7265625" style="3" customWidth="1"/>
    <col min="2848" max="3073" width="9.1796875" style="3"/>
    <col min="3074" max="3074" width="5.7265625" style="3" customWidth="1"/>
    <col min="3075" max="3075" width="21.1796875" style="3" customWidth="1"/>
    <col min="3076" max="3076" width="20.7265625" style="3" customWidth="1"/>
    <col min="3077" max="3103" width="10.7265625" style="3" customWidth="1"/>
    <col min="3104" max="3329" width="9.1796875" style="3"/>
    <col min="3330" max="3330" width="5.7265625" style="3" customWidth="1"/>
    <col min="3331" max="3331" width="21.1796875" style="3" customWidth="1"/>
    <col min="3332" max="3332" width="20.7265625" style="3" customWidth="1"/>
    <col min="3333" max="3359" width="10.7265625" style="3" customWidth="1"/>
    <col min="3360" max="3585" width="9.1796875" style="3"/>
    <col min="3586" max="3586" width="5.7265625" style="3" customWidth="1"/>
    <col min="3587" max="3587" width="21.1796875" style="3" customWidth="1"/>
    <col min="3588" max="3588" width="20.7265625" style="3" customWidth="1"/>
    <col min="3589" max="3615" width="10.7265625" style="3" customWidth="1"/>
    <col min="3616" max="3841" width="9.1796875" style="3"/>
    <col min="3842" max="3842" width="5.7265625" style="3" customWidth="1"/>
    <col min="3843" max="3843" width="21.1796875" style="3" customWidth="1"/>
    <col min="3844" max="3844" width="20.7265625" style="3" customWidth="1"/>
    <col min="3845" max="3871" width="10.7265625" style="3" customWidth="1"/>
    <col min="3872" max="4097" width="9.1796875" style="3"/>
    <col min="4098" max="4098" width="5.7265625" style="3" customWidth="1"/>
    <col min="4099" max="4099" width="21.1796875" style="3" customWidth="1"/>
    <col min="4100" max="4100" width="20.7265625" style="3" customWidth="1"/>
    <col min="4101" max="4127" width="10.7265625" style="3" customWidth="1"/>
    <col min="4128" max="4353" width="9.1796875" style="3"/>
    <col min="4354" max="4354" width="5.7265625" style="3" customWidth="1"/>
    <col min="4355" max="4355" width="21.1796875" style="3" customWidth="1"/>
    <col min="4356" max="4356" width="20.7265625" style="3" customWidth="1"/>
    <col min="4357" max="4383" width="10.7265625" style="3" customWidth="1"/>
    <col min="4384" max="4609" width="9.1796875" style="3"/>
    <col min="4610" max="4610" width="5.7265625" style="3" customWidth="1"/>
    <col min="4611" max="4611" width="21.1796875" style="3" customWidth="1"/>
    <col min="4612" max="4612" width="20.7265625" style="3" customWidth="1"/>
    <col min="4613" max="4639" width="10.7265625" style="3" customWidth="1"/>
    <col min="4640" max="4865" width="9.1796875" style="3"/>
    <col min="4866" max="4866" width="5.7265625" style="3" customWidth="1"/>
    <col min="4867" max="4867" width="21.1796875" style="3" customWidth="1"/>
    <col min="4868" max="4868" width="20.7265625" style="3" customWidth="1"/>
    <col min="4869" max="4895" width="10.7265625" style="3" customWidth="1"/>
    <col min="4896" max="5121" width="9.1796875" style="3"/>
    <col min="5122" max="5122" width="5.7265625" style="3" customWidth="1"/>
    <col min="5123" max="5123" width="21.1796875" style="3" customWidth="1"/>
    <col min="5124" max="5124" width="20.7265625" style="3" customWidth="1"/>
    <col min="5125" max="5151" width="10.7265625" style="3" customWidth="1"/>
    <col min="5152" max="5377" width="9.1796875" style="3"/>
    <col min="5378" max="5378" width="5.7265625" style="3" customWidth="1"/>
    <col min="5379" max="5379" width="21.1796875" style="3" customWidth="1"/>
    <col min="5380" max="5380" width="20.7265625" style="3" customWidth="1"/>
    <col min="5381" max="5407" width="10.7265625" style="3" customWidth="1"/>
    <col min="5408" max="5633" width="9.1796875" style="3"/>
    <col min="5634" max="5634" width="5.7265625" style="3" customWidth="1"/>
    <col min="5635" max="5635" width="21.1796875" style="3" customWidth="1"/>
    <col min="5636" max="5636" width="20.7265625" style="3" customWidth="1"/>
    <col min="5637" max="5663" width="10.7265625" style="3" customWidth="1"/>
    <col min="5664" max="5889" width="9.1796875" style="3"/>
    <col min="5890" max="5890" width="5.7265625" style="3" customWidth="1"/>
    <col min="5891" max="5891" width="21.1796875" style="3" customWidth="1"/>
    <col min="5892" max="5892" width="20.7265625" style="3" customWidth="1"/>
    <col min="5893" max="5919" width="10.7265625" style="3" customWidth="1"/>
    <col min="5920" max="6145" width="9.1796875" style="3"/>
    <col min="6146" max="6146" width="5.7265625" style="3" customWidth="1"/>
    <col min="6147" max="6147" width="21.1796875" style="3" customWidth="1"/>
    <col min="6148" max="6148" width="20.7265625" style="3" customWidth="1"/>
    <col min="6149" max="6175" width="10.7265625" style="3" customWidth="1"/>
    <col min="6176" max="6401" width="9.1796875" style="3"/>
    <col min="6402" max="6402" width="5.7265625" style="3" customWidth="1"/>
    <col min="6403" max="6403" width="21.1796875" style="3" customWidth="1"/>
    <col min="6404" max="6404" width="20.7265625" style="3" customWidth="1"/>
    <col min="6405" max="6431" width="10.7265625" style="3" customWidth="1"/>
    <col min="6432" max="6657" width="9.1796875" style="3"/>
    <col min="6658" max="6658" width="5.7265625" style="3" customWidth="1"/>
    <col min="6659" max="6659" width="21.1796875" style="3" customWidth="1"/>
    <col min="6660" max="6660" width="20.7265625" style="3" customWidth="1"/>
    <col min="6661" max="6687" width="10.7265625" style="3" customWidth="1"/>
    <col min="6688" max="6913" width="9.1796875" style="3"/>
    <col min="6914" max="6914" width="5.7265625" style="3" customWidth="1"/>
    <col min="6915" max="6915" width="21.1796875" style="3" customWidth="1"/>
    <col min="6916" max="6916" width="20.7265625" style="3" customWidth="1"/>
    <col min="6917" max="6943" width="10.7265625" style="3" customWidth="1"/>
    <col min="6944" max="7169" width="9.1796875" style="3"/>
    <col min="7170" max="7170" width="5.7265625" style="3" customWidth="1"/>
    <col min="7171" max="7171" width="21.1796875" style="3" customWidth="1"/>
    <col min="7172" max="7172" width="20.7265625" style="3" customWidth="1"/>
    <col min="7173" max="7199" width="10.7265625" style="3" customWidth="1"/>
    <col min="7200" max="7425" width="9.1796875" style="3"/>
    <col min="7426" max="7426" width="5.7265625" style="3" customWidth="1"/>
    <col min="7427" max="7427" width="21.1796875" style="3" customWidth="1"/>
    <col min="7428" max="7428" width="20.7265625" style="3" customWidth="1"/>
    <col min="7429" max="7455" width="10.7265625" style="3" customWidth="1"/>
    <col min="7456" max="7681" width="9.1796875" style="3"/>
    <col min="7682" max="7682" width="5.7265625" style="3" customWidth="1"/>
    <col min="7683" max="7683" width="21.1796875" style="3" customWidth="1"/>
    <col min="7684" max="7684" width="20.7265625" style="3" customWidth="1"/>
    <col min="7685" max="7711" width="10.7265625" style="3" customWidth="1"/>
    <col min="7712" max="7937" width="9.1796875" style="3"/>
    <col min="7938" max="7938" width="5.7265625" style="3" customWidth="1"/>
    <col min="7939" max="7939" width="21.1796875" style="3" customWidth="1"/>
    <col min="7940" max="7940" width="20.7265625" style="3" customWidth="1"/>
    <col min="7941" max="7967" width="10.7265625" style="3" customWidth="1"/>
    <col min="7968" max="8193" width="9.1796875" style="3"/>
    <col min="8194" max="8194" width="5.7265625" style="3" customWidth="1"/>
    <col min="8195" max="8195" width="21.1796875" style="3" customWidth="1"/>
    <col min="8196" max="8196" width="20.7265625" style="3" customWidth="1"/>
    <col min="8197" max="8223" width="10.7265625" style="3" customWidth="1"/>
    <col min="8224" max="8449" width="9.1796875" style="3"/>
    <col min="8450" max="8450" width="5.7265625" style="3" customWidth="1"/>
    <col min="8451" max="8451" width="21.1796875" style="3" customWidth="1"/>
    <col min="8452" max="8452" width="20.7265625" style="3" customWidth="1"/>
    <col min="8453" max="8479" width="10.7265625" style="3" customWidth="1"/>
    <col min="8480" max="8705" width="9.1796875" style="3"/>
    <col min="8706" max="8706" width="5.7265625" style="3" customWidth="1"/>
    <col min="8707" max="8707" width="21.1796875" style="3" customWidth="1"/>
    <col min="8708" max="8708" width="20.7265625" style="3" customWidth="1"/>
    <col min="8709" max="8735" width="10.7265625" style="3" customWidth="1"/>
    <col min="8736" max="8961" width="9.1796875" style="3"/>
    <col min="8962" max="8962" width="5.7265625" style="3" customWidth="1"/>
    <col min="8963" max="8963" width="21.1796875" style="3" customWidth="1"/>
    <col min="8964" max="8964" width="20.7265625" style="3" customWidth="1"/>
    <col min="8965" max="8991" width="10.7265625" style="3" customWidth="1"/>
    <col min="8992" max="9217" width="9.1796875" style="3"/>
    <col min="9218" max="9218" width="5.7265625" style="3" customWidth="1"/>
    <col min="9219" max="9219" width="21.1796875" style="3" customWidth="1"/>
    <col min="9220" max="9220" width="20.7265625" style="3" customWidth="1"/>
    <col min="9221" max="9247" width="10.7265625" style="3" customWidth="1"/>
    <col min="9248" max="9473" width="9.1796875" style="3"/>
    <col min="9474" max="9474" width="5.7265625" style="3" customWidth="1"/>
    <col min="9475" max="9475" width="21.1796875" style="3" customWidth="1"/>
    <col min="9476" max="9476" width="20.7265625" style="3" customWidth="1"/>
    <col min="9477" max="9503" width="10.7265625" style="3" customWidth="1"/>
    <col min="9504" max="9729" width="9.1796875" style="3"/>
    <col min="9730" max="9730" width="5.7265625" style="3" customWidth="1"/>
    <col min="9731" max="9731" width="21.1796875" style="3" customWidth="1"/>
    <col min="9732" max="9732" width="20.7265625" style="3" customWidth="1"/>
    <col min="9733" max="9759" width="10.7265625" style="3" customWidth="1"/>
    <col min="9760" max="9985" width="9.1796875" style="3"/>
    <col min="9986" max="9986" width="5.7265625" style="3" customWidth="1"/>
    <col min="9987" max="9987" width="21.1796875" style="3" customWidth="1"/>
    <col min="9988" max="9988" width="20.7265625" style="3" customWidth="1"/>
    <col min="9989" max="10015" width="10.7265625" style="3" customWidth="1"/>
    <col min="10016" max="10241" width="9.1796875" style="3"/>
    <col min="10242" max="10242" width="5.7265625" style="3" customWidth="1"/>
    <col min="10243" max="10243" width="21.1796875" style="3" customWidth="1"/>
    <col min="10244" max="10244" width="20.7265625" style="3" customWidth="1"/>
    <col min="10245" max="10271" width="10.7265625" style="3" customWidth="1"/>
    <col min="10272" max="10497" width="9.1796875" style="3"/>
    <col min="10498" max="10498" width="5.7265625" style="3" customWidth="1"/>
    <col min="10499" max="10499" width="21.1796875" style="3" customWidth="1"/>
    <col min="10500" max="10500" width="20.7265625" style="3" customWidth="1"/>
    <col min="10501" max="10527" width="10.7265625" style="3" customWidth="1"/>
    <col min="10528" max="10753" width="9.1796875" style="3"/>
    <col min="10754" max="10754" width="5.7265625" style="3" customWidth="1"/>
    <col min="10755" max="10755" width="21.1796875" style="3" customWidth="1"/>
    <col min="10756" max="10756" width="20.7265625" style="3" customWidth="1"/>
    <col min="10757" max="10783" width="10.7265625" style="3" customWidth="1"/>
    <col min="10784" max="11009" width="9.1796875" style="3"/>
    <col min="11010" max="11010" width="5.7265625" style="3" customWidth="1"/>
    <col min="11011" max="11011" width="21.1796875" style="3" customWidth="1"/>
    <col min="11012" max="11012" width="20.7265625" style="3" customWidth="1"/>
    <col min="11013" max="11039" width="10.7265625" style="3" customWidth="1"/>
    <col min="11040" max="11265" width="9.1796875" style="3"/>
    <col min="11266" max="11266" width="5.7265625" style="3" customWidth="1"/>
    <col min="11267" max="11267" width="21.1796875" style="3" customWidth="1"/>
    <col min="11268" max="11268" width="20.7265625" style="3" customWidth="1"/>
    <col min="11269" max="11295" width="10.7265625" style="3" customWidth="1"/>
    <col min="11296" max="11521" width="9.1796875" style="3"/>
    <col min="11522" max="11522" width="5.7265625" style="3" customWidth="1"/>
    <col min="11523" max="11523" width="21.1796875" style="3" customWidth="1"/>
    <col min="11524" max="11524" width="20.7265625" style="3" customWidth="1"/>
    <col min="11525" max="11551" width="10.7265625" style="3" customWidth="1"/>
    <col min="11552" max="11777" width="9.1796875" style="3"/>
    <col min="11778" max="11778" width="5.7265625" style="3" customWidth="1"/>
    <col min="11779" max="11779" width="21.1796875" style="3" customWidth="1"/>
    <col min="11780" max="11780" width="20.7265625" style="3" customWidth="1"/>
    <col min="11781" max="11807" width="10.7265625" style="3" customWidth="1"/>
    <col min="11808" max="12033" width="9.1796875" style="3"/>
    <col min="12034" max="12034" width="5.7265625" style="3" customWidth="1"/>
    <col min="12035" max="12035" width="21.1796875" style="3" customWidth="1"/>
    <col min="12036" max="12036" width="20.7265625" style="3" customWidth="1"/>
    <col min="12037" max="12063" width="10.7265625" style="3" customWidth="1"/>
    <col min="12064" max="12289" width="9.1796875" style="3"/>
    <col min="12290" max="12290" width="5.7265625" style="3" customWidth="1"/>
    <col min="12291" max="12291" width="21.1796875" style="3" customWidth="1"/>
    <col min="12292" max="12292" width="20.7265625" style="3" customWidth="1"/>
    <col min="12293" max="12319" width="10.7265625" style="3" customWidth="1"/>
    <col min="12320" max="12545" width="9.1796875" style="3"/>
    <col min="12546" max="12546" width="5.7265625" style="3" customWidth="1"/>
    <col min="12547" max="12547" width="21.1796875" style="3" customWidth="1"/>
    <col min="12548" max="12548" width="20.7265625" style="3" customWidth="1"/>
    <col min="12549" max="12575" width="10.7265625" style="3" customWidth="1"/>
    <col min="12576" max="12801" width="9.1796875" style="3"/>
    <col min="12802" max="12802" width="5.7265625" style="3" customWidth="1"/>
    <col min="12803" max="12803" width="21.1796875" style="3" customWidth="1"/>
    <col min="12804" max="12804" width="20.7265625" style="3" customWidth="1"/>
    <col min="12805" max="12831" width="10.7265625" style="3" customWidth="1"/>
    <col min="12832" max="13057" width="9.1796875" style="3"/>
    <col min="13058" max="13058" width="5.7265625" style="3" customWidth="1"/>
    <col min="13059" max="13059" width="21.1796875" style="3" customWidth="1"/>
    <col min="13060" max="13060" width="20.7265625" style="3" customWidth="1"/>
    <col min="13061" max="13087" width="10.7265625" style="3" customWidth="1"/>
    <col min="13088" max="13313" width="9.1796875" style="3"/>
    <col min="13314" max="13314" width="5.7265625" style="3" customWidth="1"/>
    <col min="13315" max="13315" width="21.1796875" style="3" customWidth="1"/>
    <col min="13316" max="13316" width="20.7265625" style="3" customWidth="1"/>
    <col min="13317" max="13343" width="10.7265625" style="3" customWidth="1"/>
    <col min="13344" max="13569" width="9.1796875" style="3"/>
    <col min="13570" max="13570" width="5.7265625" style="3" customWidth="1"/>
    <col min="13571" max="13571" width="21.1796875" style="3" customWidth="1"/>
    <col min="13572" max="13572" width="20.7265625" style="3" customWidth="1"/>
    <col min="13573" max="13599" width="10.7265625" style="3" customWidth="1"/>
    <col min="13600" max="13825" width="9.1796875" style="3"/>
    <col min="13826" max="13826" width="5.7265625" style="3" customWidth="1"/>
    <col min="13827" max="13827" width="21.1796875" style="3" customWidth="1"/>
    <col min="13828" max="13828" width="20.7265625" style="3" customWidth="1"/>
    <col min="13829" max="13855" width="10.7265625" style="3" customWidth="1"/>
    <col min="13856" max="14081" width="9.1796875" style="3"/>
    <col min="14082" max="14082" width="5.7265625" style="3" customWidth="1"/>
    <col min="14083" max="14083" width="21.1796875" style="3" customWidth="1"/>
    <col min="14084" max="14084" width="20.7265625" style="3" customWidth="1"/>
    <col min="14085" max="14111" width="10.7265625" style="3" customWidth="1"/>
    <col min="14112" max="14337" width="9.1796875" style="3"/>
    <col min="14338" max="14338" width="5.7265625" style="3" customWidth="1"/>
    <col min="14339" max="14339" width="21.1796875" style="3" customWidth="1"/>
    <col min="14340" max="14340" width="20.7265625" style="3" customWidth="1"/>
    <col min="14341" max="14367" width="10.7265625" style="3" customWidth="1"/>
    <col min="14368" max="14593" width="9.1796875" style="3"/>
    <col min="14594" max="14594" width="5.7265625" style="3" customWidth="1"/>
    <col min="14595" max="14595" width="21.1796875" style="3" customWidth="1"/>
    <col min="14596" max="14596" width="20.7265625" style="3" customWidth="1"/>
    <col min="14597" max="14623" width="10.7265625" style="3" customWidth="1"/>
    <col min="14624" max="14849" width="9.1796875" style="3"/>
    <col min="14850" max="14850" width="5.7265625" style="3" customWidth="1"/>
    <col min="14851" max="14851" width="21.1796875" style="3" customWidth="1"/>
    <col min="14852" max="14852" width="20.7265625" style="3" customWidth="1"/>
    <col min="14853" max="14879" width="10.7265625" style="3" customWidth="1"/>
    <col min="14880" max="15105" width="9.1796875" style="3"/>
    <col min="15106" max="15106" width="5.7265625" style="3" customWidth="1"/>
    <col min="15107" max="15107" width="21.1796875" style="3" customWidth="1"/>
    <col min="15108" max="15108" width="20.7265625" style="3" customWidth="1"/>
    <col min="15109" max="15135" width="10.7265625" style="3" customWidth="1"/>
    <col min="15136" max="15361" width="9.1796875" style="3"/>
    <col min="15362" max="15362" width="5.7265625" style="3" customWidth="1"/>
    <col min="15363" max="15363" width="21.1796875" style="3" customWidth="1"/>
    <col min="15364" max="15364" width="20.7265625" style="3" customWidth="1"/>
    <col min="15365" max="15391" width="10.7265625" style="3" customWidth="1"/>
    <col min="15392" max="15617" width="9.1796875" style="3"/>
    <col min="15618" max="15618" width="5.7265625" style="3" customWidth="1"/>
    <col min="15619" max="15619" width="21.1796875" style="3" customWidth="1"/>
    <col min="15620" max="15620" width="20.7265625" style="3" customWidth="1"/>
    <col min="15621" max="15647" width="10.7265625" style="3" customWidth="1"/>
    <col min="15648" max="15873" width="9.1796875" style="3"/>
    <col min="15874" max="15874" width="5.7265625" style="3" customWidth="1"/>
    <col min="15875" max="15875" width="21.1796875" style="3" customWidth="1"/>
    <col min="15876" max="15876" width="20.7265625" style="3" customWidth="1"/>
    <col min="15877" max="15903" width="10.7265625" style="3" customWidth="1"/>
    <col min="15904" max="16129" width="9.1796875" style="3"/>
    <col min="16130" max="16130" width="5.7265625" style="3" customWidth="1"/>
    <col min="16131" max="16131" width="21.1796875" style="3" customWidth="1"/>
    <col min="16132" max="16132" width="20.7265625" style="3" customWidth="1"/>
    <col min="16133" max="16159" width="10.7265625" style="3" customWidth="1"/>
    <col min="16160" max="16384" width="9.1796875" style="3"/>
  </cols>
  <sheetData>
    <row r="1" spans="1:31" x14ac:dyDescent="0.35">
      <c r="A1" s="1" t="s">
        <v>823</v>
      </c>
    </row>
    <row r="3" spans="1:31" x14ac:dyDescent="0.35">
      <c r="A3" s="4" t="s">
        <v>824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  <c r="Z4" s="1615"/>
      <c r="AA4" s="1615"/>
      <c r="AB4" s="1615"/>
      <c r="AC4" s="1615"/>
      <c r="AD4" s="1615"/>
      <c r="AE4" s="1615"/>
    </row>
    <row r="5" spans="1:3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8"/>
      <c r="M5" s="7"/>
      <c r="N5" s="2"/>
      <c r="O5" s="28" t="str">
        <f>'[3]1'!$E$6</f>
        <v>TAHUN</v>
      </c>
      <c r="P5" s="7">
        <v>2024</v>
      </c>
      <c r="Q5" s="2"/>
      <c r="R5" s="2"/>
      <c r="S5" s="2"/>
      <c r="T5" s="2"/>
      <c r="U5" s="2"/>
      <c r="V5" s="2"/>
      <c r="W5" s="2"/>
      <c r="X5" s="2"/>
      <c r="Y5" s="2"/>
      <c r="Z5" s="2"/>
      <c r="AA5" s="7"/>
      <c r="AB5" s="7"/>
      <c r="AC5" s="7"/>
      <c r="AD5" s="7"/>
      <c r="AE5" s="4"/>
    </row>
    <row r="6" spans="1:31" ht="16" thickBot="1" x14ac:dyDescent="0.4"/>
    <row r="7" spans="1:31" ht="18" customHeight="1" x14ac:dyDescent="0.35">
      <c r="A7" s="1664" t="s">
        <v>5</v>
      </c>
      <c r="B7" s="1664" t="s">
        <v>6</v>
      </c>
      <c r="C7" s="1546"/>
      <c r="D7" s="1664" t="s">
        <v>61</v>
      </c>
      <c r="E7" s="1814" t="s">
        <v>825</v>
      </c>
      <c r="F7" s="1814"/>
      <c r="G7" s="1814"/>
      <c r="H7" s="1666" t="s">
        <v>826</v>
      </c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  <c r="T7" s="1667"/>
      <c r="U7" s="1667"/>
      <c r="V7" s="1667"/>
      <c r="W7" s="1667"/>
      <c r="X7" s="1667"/>
      <c r="Y7" s="1667"/>
      <c r="Z7" s="1667"/>
      <c r="AA7" s="1667"/>
      <c r="AB7" s="1667"/>
      <c r="AC7" s="1667"/>
      <c r="AD7" s="1667"/>
      <c r="AE7" s="1668"/>
    </row>
    <row r="8" spans="1:31" ht="18" customHeight="1" x14ac:dyDescent="0.35">
      <c r="A8" s="1813"/>
      <c r="B8" s="1813"/>
      <c r="C8" s="1558"/>
      <c r="D8" s="1813"/>
      <c r="E8" s="1815"/>
      <c r="F8" s="1815"/>
      <c r="G8" s="1815"/>
      <c r="H8" s="1816" t="s">
        <v>827</v>
      </c>
      <c r="I8" s="1817"/>
      <c r="J8" s="1817"/>
      <c r="K8" s="1817"/>
      <c r="L8" s="1817"/>
      <c r="M8" s="1817"/>
      <c r="N8" s="1817"/>
      <c r="O8" s="1817"/>
      <c r="P8" s="1817"/>
      <c r="Q8" s="1817"/>
      <c r="R8" s="1817"/>
      <c r="S8" s="1817"/>
      <c r="T8" s="1817"/>
      <c r="U8" s="1817"/>
      <c r="V8" s="1817"/>
      <c r="W8" s="1817"/>
      <c r="X8" s="1817"/>
      <c r="Y8" s="1818"/>
      <c r="Z8" s="1816" t="s">
        <v>828</v>
      </c>
      <c r="AA8" s="1817"/>
      <c r="AB8" s="1817"/>
      <c r="AC8" s="1817"/>
      <c r="AD8" s="1817"/>
      <c r="AE8" s="1818"/>
    </row>
    <row r="9" spans="1:31" ht="18" customHeight="1" x14ac:dyDescent="0.35">
      <c r="A9" s="1813"/>
      <c r="B9" s="1813"/>
      <c r="C9" s="1558" t="s">
        <v>1595</v>
      </c>
      <c r="D9" s="1813"/>
      <c r="E9" s="1815"/>
      <c r="F9" s="1815"/>
      <c r="G9" s="1815"/>
      <c r="H9" s="1810" t="s">
        <v>829</v>
      </c>
      <c r="I9" s="1812"/>
      <c r="J9" s="1812"/>
      <c r="K9" s="1812"/>
      <c r="L9" s="1812"/>
      <c r="M9" s="1811"/>
      <c r="N9" s="1810" t="s">
        <v>830</v>
      </c>
      <c r="O9" s="1812"/>
      <c r="P9" s="1812"/>
      <c r="Q9" s="1812"/>
      <c r="R9" s="1812"/>
      <c r="S9" s="1811"/>
      <c r="T9" s="1809" t="s">
        <v>831</v>
      </c>
      <c r="U9" s="1809"/>
      <c r="V9" s="1809"/>
      <c r="W9" s="1809"/>
      <c r="X9" s="1809"/>
      <c r="Y9" s="1809"/>
      <c r="Z9" s="1819"/>
      <c r="AA9" s="1820"/>
      <c r="AB9" s="1820"/>
      <c r="AC9" s="1820"/>
      <c r="AD9" s="1820"/>
      <c r="AE9" s="1821"/>
    </row>
    <row r="10" spans="1:31" ht="18" customHeight="1" x14ac:dyDescent="0.35">
      <c r="A10" s="1813"/>
      <c r="B10" s="1813"/>
      <c r="C10" s="1558" t="s">
        <v>6</v>
      </c>
      <c r="D10" s="1813"/>
      <c r="E10" s="1815"/>
      <c r="F10" s="1815"/>
      <c r="G10" s="1815"/>
      <c r="H10" s="1810" t="s">
        <v>130</v>
      </c>
      <c r="I10" s="1812"/>
      <c r="J10" s="1810" t="s">
        <v>131</v>
      </c>
      <c r="K10" s="1812"/>
      <c r="L10" s="1810" t="s">
        <v>132</v>
      </c>
      <c r="M10" s="1812"/>
      <c r="N10" s="1810" t="s">
        <v>130</v>
      </c>
      <c r="O10" s="1812"/>
      <c r="P10" s="1810" t="s">
        <v>131</v>
      </c>
      <c r="Q10" s="1812"/>
      <c r="R10" s="1810" t="s">
        <v>132</v>
      </c>
      <c r="S10" s="1812"/>
      <c r="T10" s="1810" t="s">
        <v>130</v>
      </c>
      <c r="U10" s="1812"/>
      <c r="V10" s="1810" t="s">
        <v>131</v>
      </c>
      <c r="W10" s="1812"/>
      <c r="X10" s="1810" t="s">
        <v>132</v>
      </c>
      <c r="Y10" s="1812"/>
      <c r="Z10" s="1810" t="s">
        <v>130</v>
      </c>
      <c r="AA10" s="1812"/>
      <c r="AB10" s="1809" t="s">
        <v>131</v>
      </c>
      <c r="AC10" s="1812"/>
      <c r="AD10" s="1810" t="s">
        <v>132</v>
      </c>
      <c r="AE10" s="1811"/>
    </row>
    <row r="11" spans="1:31" ht="18" customHeight="1" x14ac:dyDescent="0.35">
      <c r="A11" s="1665"/>
      <c r="B11" s="1665"/>
      <c r="C11" s="1547"/>
      <c r="D11" s="1665"/>
      <c r="E11" s="343" t="s">
        <v>130</v>
      </c>
      <c r="F11" s="343" t="s">
        <v>131</v>
      </c>
      <c r="G11" s="343" t="s">
        <v>502</v>
      </c>
      <c r="H11" s="343" t="s">
        <v>8</v>
      </c>
      <c r="I11" s="343" t="s">
        <v>65</v>
      </c>
      <c r="J11" s="343" t="s">
        <v>8</v>
      </c>
      <c r="K11" s="343" t="s">
        <v>65</v>
      </c>
      <c r="L11" s="343" t="s">
        <v>8</v>
      </c>
      <c r="M11" s="343" t="s">
        <v>65</v>
      </c>
      <c r="N11" s="343" t="s">
        <v>8</v>
      </c>
      <c r="O11" s="343" t="s">
        <v>65</v>
      </c>
      <c r="P11" s="343" t="s">
        <v>8</v>
      </c>
      <c r="Q11" s="343" t="s">
        <v>65</v>
      </c>
      <c r="R11" s="343" t="s">
        <v>8</v>
      </c>
      <c r="S11" s="343" t="s">
        <v>65</v>
      </c>
      <c r="T11" s="343" t="s">
        <v>8</v>
      </c>
      <c r="U11" s="343" t="s">
        <v>65</v>
      </c>
      <c r="V11" s="343" t="s">
        <v>8</v>
      </c>
      <c r="W11" s="343" t="s">
        <v>65</v>
      </c>
      <c r="X11" s="343" t="s">
        <v>8</v>
      </c>
      <c r="Y11" s="343" t="s">
        <v>65</v>
      </c>
      <c r="Z11" s="343" t="s">
        <v>8</v>
      </c>
      <c r="AA11" s="343" t="s">
        <v>65</v>
      </c>
      <c r="AB11" s="343" t="s">
        <v>8</v>
      </c>
      <c r="AC11" s="408" t="s">
        <v>65</v>
      </c>
      <c r="AD11" s="343" t="s">
        <v>8</v>
      </c>
      <c r="AE11" s="343" t="s">
        <v>65</v>
      </c>
    </row>
    <row r="12" spans="1:31" s="15" customFormat="1" ht="18" customHeight="1" x14ac:dyDescent="0.35">
      <c r="A12" s="1062">
        <v>1</v>
      </c>
      <c r="B12" s="344">
        <v>2</v>
      </c>
      <c r="C12" s="1062"/>
      <c r="D12" s="1062">
        <v>3</v>
      </c>
      <c r="E12" s="1062">
        <v>4</v>
      </c>
      <c r="F12" s="1062">
        <v>5</v>
      </c>
      <c r="G12" s="1062">
        <v>6</v>
      </c>
      <c r="H12" s="1062">
        <v>7</v>
      </c>
      <c r="I12" s="344">
        <v>8</v>
      </c>
      <c r="J12" s="344">
        <v>9</v>
      </c>
      <c r="K12" s="344">
        <v>10</v>
      </c>
      <c r="L12" s="344">
        <v>11</v>
      </c>
      <c r="M12" s="344">
        <v>12</v>
      </c>
      <c r="N12" s="344">
        <v>13</v>
      </c>
      <c r="O12" s="344">
        <v>14</v>
      </c>
      <c r="P12" s="344">
        <v>15</v>
      </c>
      <c r="Q12" s="344">
        <v>16</v>
      </c>
      <c r="R12" s="344">
        <v>17</v>
      </c>
      <c r="S12" s="344">
        <v>18</v>
      </c>
      <c r="T12" s="344">
        <v>19</v>
      </c>
      <c r="U12" s="344">
        <v>20</v>
      </c>
      <c r="V12" s="344">
        <v>21</v>
      </c>
      <c r="W12" s="344">
        <v>22</v>
      </c>
      <c r="X12" s="344">
        <v>23</v>
      </c>
      <c r="Y12" s="344">
        <v>24</v>
      </c>
      <c r="Z12" s="344">
        <v>25</v>
      </c>
      <c r="AA12" s="344">
        <v>26</v>
      </c>
      <c r="AB12" s="344">
        <v>27</v>
      </c>
      <c r="AC12" s="344">
        <v>28</v>
      </c>
      <c r="AD12" s="344">
        <v>29</v>
      </c>
      <c r="AE12" s="344">
        <v>30</v>
      </c>
    </row>
    <row r="13" spans="1:31" ht="20.149999999999999" customHeight="1" x14ac:dyDescent="0.35">
      <c r="A13" s="33">
        <v>1</v>
      </c>
      <c r="B13" s="230" t="s">
        <v>767</v>
      </c>
      <c r="C13" s="1570" t="s">
        <v>1597</v>
      </c>
      <c r="D13" s="1039" t="s">
        <v>767</v>
      </c>
      <c r="E13" s="1269">
        <v>41.455421686747002</v>
      </c>
      <c r="F13" s="1269">
        <v>40.1037613488975</v>
      </c>
      <c r="G13" s="500">
        <f>E13+F13</f>
        <v>81.559183035644509</v>
      </c>
      <c r="H13" s="1270">
        <v>4</v>
      </c>
      <c r="I13" s="1271">
        <f t="shared" ref="I13:I33" si="0">H13/E13*100</f>
        <v>9.6489188560799786</v>
      </c>
      <c r="J13" s="424">
        <v>15</v>
      </c>
      <c r="K13" s="1258">
        <f>J13/F13*100</f>
        <v>37.40297542043988</v>
      </c>
      <c r="L13" s="424">
        <f t="shared" ref="L13:L33" si="1">SUM(H13,J13)</f>
        <v>19</v>
      </c>
      <c r="M13" s="1258">
        <f>L13/G13*100</f>
        <v>23.295966551916376</v>
      </c>
      <c r="N13" s="424">
        <v>1</v>
      </c>
      <c r="O13" s="1258">
        <f>N13/E13*100</f>
        <v>2.4122297140199946</v>
      </c>
      <c r="P13" s="424">
        <v>2</v>
      </c>
      <c r="Q13" s="1258">
        <f>P13/F13*100</f>
        <v>4.9870633893919836</v>
      </c>
      <c r="R13" s="424">
        <f t="shared" ref="R13:R33" si="2">SUM(N13,P13)</f>
        <v>3</v>
      </c>
      <c r="S13" s="1258">
        <f>R13/G13*100</f>
        <v>3.6783105081973222</v>
      </c>
      <c r="T13" s="424">
        <f>H13+N13</f>
        <v>5</v>
      </c>
      <c r="U13" s="1258">
        <f>T13/E13*100</f>
        <v>12.061148570099972</v>
      </c>
      <c r="V13" s="424">
        <f>J13+P13</f>
        <v>17</v>
      </c>
      <c r="W13" s="1258">
        <f>V13/F13*100</f>
        <v>42.390038809831857</v>
      </c>
      <c r="X13" s="424">
        <f>T13+V13</f>
        <v>22</v>
      </c>
      <c r="Y13" s="1258">
        <f>X13/G13*100</f>
        <v>26.9742770601137</v>
      </c>
      <c r="Z13" s="424">
        <v>11</v>
      </c>
      <c r="AA13" s="1258">
        <f>Z13/E13*100</f>
        <v>26.534526854219941</v>
      </c>
      <c r="AB13" s="424">
        <v>22</v>
      </c>
      <c r="AC13" s="1271">
        <f t="shared" ref="AC13:AC33" si="3">AB13/F13*100</f>
        <v>54.857697283311822</v>
      </c>
      <c r="AD13" s="424">
        <f t="shared" ref="AD13:AD33" si="4">SUM(Z13,AB13)</f>
        <v>33</v>
      </c>
      <c r="AE13" s="1258">
        <f t="shared" ref="AE13:AE33" si="5">AD13/G13*100</f>
        <v>40.461415590170546</v>
      </c>
    </row>
    <row r="14" spans="1:31" ht="20.149999999999999" customHeight="1" x14ac:dyDescent="0.35">
      <c r="A14" s="16">
        <v>2</v>
      </c>
      <c r="B14" s="230" t="s">
        <v>768</v>
      </c>
      <c r="C14" s="1571" t="s">
        <v>1596</v>
      </c>
      <c r="D14" s="1040" t="s">
        <v>769</v>
      </c>
      <c r="E14" s="1272">
        <v>44</v>
      </c>
      <c r="F14" s="1272">
        <v>43</v>
      </c>
      <c r="G14" s="499">
        <f t="shared" ref="G14:G33" si="6">E14+F14</f>
        <v>87</v>
      </c>
      <c r="H14" s="1273">
        <v>22</v>
      </c>
      <c r="I14" s="1271">
        <f t="shared" si="0"/>
        <v>50</v>
      </c>
      <c r="J14" s="424">
        <v>19</v>
      </c>
      <c r="K14" s="1258">
        <f t="shared" ref="K14:K33" si="7">J14/F14*100</f>
        <v>44.186046511627907</v>
      </c>
      <c r="L14" s="424">
        <f t="shared" si="1"/>
        <v>41</v>
      </c>
      <c r="M14" s="1258">
        <f t="shared" ref="M14:M33" si="8">L14/G14*100</f>
        <v>47.126436781609193</v>
      </c>
      <c r="N14" s="424">
        <v>1</v>
      </c>
      <c r="O14" s="1258">
        <f t="shared" ref="O14:O33" si="9">N14/E14*100</f>
        <v>2.2727272727272729</v>
      </c>
      <c r="P14" s="424">
        <v>1</v>
      </c>
      <c r="Q14" s="1258">
        <f t="shared" ref="Q14:Q33" si="10">P14/F14*100</f>
        <v>2.3255813953488373</v>
      </c>
      <c r="R14" s="424">
        <f t="shared" si="2"/>
        <v>2</v>
      </c>
      <c r="S14" s="1258">
        <f t="shared" ref="S14:S33" si="11">R14/G14*100</f>
        <v>2.2988505747126435</v>
      </c>
      <c r="T14" s="424">
        <f t="shared" ref="T14:T33" si="12">H14+N14</f>
        <v>23</v>
      </c>
      <c r="U14" s="1258">
        <f t="shared" ref="U14:U33" si="13">T14/E14*100</f>
        <v>52.272727272727273</v>
      </c>
      <c r="V14" s="424">
        <f t="shared" ref="V14:V33" si="14">J14+P14</f>
        <v>20</v>
      </c>
      <c r="W14" s="1258">
        <f t="shared" ref="W14:W33" si="15">V14/F14*100</f>
        <v>46.511627906976742</v>
      </c>
      <c r="X14" s="424">
        <f t="shared" ref="X14:X33" si="16">T14+V14</f>
        <v>43</v>
      </c>
      <c r="Y14" s="1258">
        <f t="shared" ref="Y14:Y33" si="17">X14/G14*100</f>
        <v>49.425287356321839</v>
      </c>
      <c r="Z14" s="424">
        <v>30</v>
      </c>
      <c r="AA14" s="1258">
        <f t="shared" ref="AA14:AA33" si="18">Z14/E14*100</f>
        <v>68.181818181818173</v>
      </c>
      <c r="AB14" s="424">
        <v>27</v>
      </c>
      <c r="AC14" s="1271">
        <f>AB14/F14*100</f>
        <v>62.790697674418603</v>
      </c>
      <c r="AD14" s="424">
        <f t="shared" si="4"/>
        <v>57</v>
      </c>
      <c r="AE14" s="1258">
        <f t="shared" si="5"/>
        <v>65.517241379310349</v>
      </c>
    </row>
    <row r="15" spans="1:31" ht="20.149999999999999" customHeight="1" x14ac:dyDescent="0.35">
      <c r="A15" s="16">
        <v>3</v>
      </c>
      <c r="B15" s="230" t="s">
        <v>770</v>
      </c>
      <c r="C15" s="1571" t="s">
        <v>1599</v>
      </c>
      <c r="D15" s="1040" t="s">
        <v>770</v>
      </c>
      <c r="E15" s="1272">
        <v>57</v>
      </c>
      <c r="F15" s="1272">
        <v>62</v>
      </c>
      <c r="G15" s="499">
        <f t="shared" si="6"/>
        <v>119</v>
      </c>
      <c r="H15" s="1273">
        <v>19</v>
      </c>
      <c r="I15" s="1271">
        <f t="shared" si="0"/>
        <v>33.333333333333329</v>
      </c>
      <c r="J15" s="424">
        <v>24</v>
      </c>
      <c r="K15" s="1258">
        <f t="shared" si="7"/>
        <v>38.70967741935484</v>
      </c>
      <c r="L15" s="424">
        <f t="shared" si="1"/>
        <v>43</v>
      </c>
      <c r="M15" s="1258">
        <f t="shared" si="8"/>
        <v>36.134453781512605</v>
      </c>
      <c r="N15" s="424">
        <v>3</v>
      </c>
      <c r="O15" s="1258">
        <f t="shared" si="9"/>
        <v>5.2631578947368416</v>
      </c>
      <c r="P15" s="424">
        <v>2</v>
      </c>
      <c r="Q15" s="1258">
        <f t="shared" si="10"/>
        <v>3.225806451612903</v>
      </c>
      <c r="R15" s="424">
        <f t="shared" si="2"/>
        <v>5</v>
      </c>
      <c r="S15" s="1258">
        <f t="shared" si="11"/>
        <v>4.2016806722689077</v>
      </c>
      <c r="T15" s="424">
        <f t="shared" si="12"/>
        <v>22</v>
      </c>
      <c r="U15" s="1258">
        <f t="shared" si="13"/>
        <v>38.596491228070171</v>
      </c>
      <c r="V15" s="424">
        <f t="shared" si="14"/>
        <v>26</v>
      </c>
      <c r="W15" s="1258">
        <f t="shared" si="15"/>
        <v>41.935483870967744</v>
      </c>
      <c r="X15" s="424">
        <f t="shared" si="16"/>
        <v>48</v>
      </c>
      <c r="Y15" s="1258">
        <f t="shared" si="17"/>
        <v>40.336134453781511</v>
      </c>
      <c r="Z15" s="424">
        <v>41</v>
      </c>
      <c r="AA15" s="1258">
        <f t="shared" si="18"/>
        <v>71.929824561403507</v>
      </c>
      <c r="AB15" s="424">
        <v>31</v>
      </c>
      <c r="AC15" s="1271">
        <f t="shared" si="3"/>
        <v>50</v>
      </c>
      <c r="AD15" s="424">
        <f t="shared" si="4"/>
        <v>72</v>
      </c>
      <c r="AE15" s="1258">
        <f t="shared" si="5"/>
        <v>60.504201680672267</v>
      </c>
    </row>
    <row r="16" spans="1:31" ht="20.149999999999999" customHeight="1" x14ac:dyDescent="0.35">
      <c r="A16" s="16">
        <v>4</v>
      </c>
      <c r="B16" s="230" t="s">
        <v>771</v>
      </c>
      <c r="C16" s="1571" t="s">
        <v>1601</v>
      </c>
      <c r="D16" s="1040" t="s">
        <v>771</v>
      </c>
      <c r="E16" s="1272">
        <v>24</v>
      </c>
      <c r="F16" s="1272">
        <v>19</v>
      </c>
      <c r="G16" s="499">
        <f t="shared" si="6"/>
        <v>43</v>
      </c>
      <c r="H16" s="1273">
        <v>9</v>
      </c>
      <c r="I16" s="1271">
        <f t="shared" si="0"/>
        <v>37.5</v>
      </c>
      <c r="J16" s="424">
        <v>3</v>
      </c>
      <c r="K16" s="1258">
        <f t="shared" si="7"/>
        <v>15.789473684210526</v>
      </c>
      <c r="L16" s="424">
        <f t="shared" si="1"/>
        <v>12</v>
      </c>
      <c r="M16" s="1258">
        <f t="shared" si="8"/>
        <v>27.906976744186046</v>
      </c>
      <c r="N16" s="424">
        <v>0</v>
      </c>
      <c r="O16" s="1258">
        <f t="shared" si="9"/>
        <v>0</v>
      </c>
      <c r="P16" s="424">
        <v>2</v>
      </c>
      <c r="Q16" s="1258">
        <f t="shared" si="10"/>
        <v>10.526315789473683</v>
      </c>
      <c r="R16" s="424">
        <f t="shared" si="2"/>
        <v>2</v>
      </c>
      <c r="S16" s="1258">
        <f t="shared" si="11"/>
        <v>4.6511627906976747</v>
      </c>
      <c r="T16" s="424">
        <f t="shared" si="12"/>
        <v>9</v>
      </c>
      <c r="U16" s="1258">
        <f t="shared" si="13"/>
        <v>37.5</v>
      </c>
      <c r="V16" s="424">
        <f t="shared" si="14"/>
        <v>5</v>
      </c>
      <c r="W16" s="1258">
        <f t="shared" si="15"/>
        <v>26.315789473684209</v>
      </c>
      <c r="X16" s="424">
        <f t="shared" si="16"/>
        <v>14</v>
      </c>
      <c r="Y16" s="1258">
        <f t="shared" si="17"/>
        <v>32.558139534883722</v>
      </c>
      <c r="Z16" s="424">
        <v>23</v>
      </c>
      <c r="AA16" s="1258">
        <f t="shared" si="18"/>
        <v>95.833333333333343</v>
      </c>
      <c r="AB16" s="424">
        <v>11</v>
      </c>
      <c r="AC16" s="1271">
        <f t="shared" si="3"/>
        <v>57.894736842105267</v>
      </c>
      <c r="AD16" s="424">
        <f t="shared" si="4"/>
        <v>34</v>
      </c>
      <c r="AE16" s="1258">
        <f t="shared" si="5"/>
        <v>79.069767441860463</v>
      </c>
    </row>
    <row r="17" spans="1:31" ht="20.149999999999999" customHeight="1" x14ac:dyDescent="0.35">
      <c r="A17" s="16">
        <v>5</v>
      </c>
      <c r="B17" s="230" t="s">
        <v>772</v>
      </c>
      <c r="C17" s="1571" t="s">
        <v>1598</v>
      </c>
      <c r="D17" s="1040" t="s">
        <v>772</v>
      </c>
      <c r="E17" s="1272">
        <v>43</v>
      </c>
      <c r="F17" s="1272">
        <v>43</v>
      </c>
      <c r="G17" s="499">
        <f t="shared" si="6"/>
        <v>86</v>
      </c>
      <c r="H17" s="1273">
        <v>9</v>
      </c>
      <c r="I17" s="1271">
        <f t="shared" si="0"/>
        <v>20.930232558139537</v>
      </c>
      <c r="J17" s="424">
        <v>12</v>
      </c>
      <c r="K17" s="1258">
        <f t="shared" si="7"/>
        <v>27.906976744186046</v>
      </c>
      <c r="L17" s="424">
        <f t="shared" si="1"/>
        <v>21</v>
      </c>
      <c r="M17" s="1258">
        <f t="shared" si="8"/>
        <v>24.418604651162788</v>
      </c>
      <c r="N17" s="424">
        <v>0</v>
      </c>
      <c r="O17" s="1258">
        <f t="shared" si="9"/>
        <v>0</v>
      </c>
      <c r="P17" s="424">
        <v>1</v>
      </c>
      <c r="Q17" s="1258">
        <f t="shared" si="10"/>
        <v>2.3255813953488373</v>
      </c>
      <c r="R17" s="424">
        <f t="shared" si="2"/>
        <v>1</v>
      </c>
      <c r="S17" s="1258">
        <f t="shared" si="11"/>
        <v>1.1627906976744187</v>
      </c>
      <c r="T17" s="424">
        <f t="shared" si="12"/>
        <v>9</v>
      </c>
      <c r="U17" s="1258">
        <f t="shared" si="13"/>
        <v>20.930232558139537</v>
      </c>
      <c r="V17" s="424">
        <f t="shared" si="14"/>
        <v>13</v>
      </c>
      <c r="W17" s="1258">
        <f t="shared" si="15"/>
        <v>30.232558139534881</v>
      </c>
      <c r="X17" s="424">
        <f t="shared" si="16"/>
        <v>22</v>
      </c>
      <c r="Y17" s="1258">
        <f t="shared" si="17"/>
        <v>25.581395348837212</v>
      </c>
      <c r="Z17" s="424">
        <v>33</v>
      </c>
      <c r="AA17" s="1258">
        <f t="shared" si="18"/>
        <v>76.744186046511629</v>
      </c>
      <c r="AB17" s="424">
        <v>40</v>
      </c>
      <c r="AC17" s="1271">
        <f t="shared" si="3"/>
        <v>93.023255813953483</v>
      </c>
      <c r="AD17" s="424">
        <f t="shared" si="4"/>
        <v>73</v>
      </c>
      <c r="AE17" s="1258">
        <f>AD17/G17*100</f>
        <v>84.883720930232556</v>
      </c>
    </row>
    <row r="18" spans="1:31" ht="20.149999999999999" customHeight="1" x14ac:dyDescent="0.35">
      <c r="A18" s="16">
        <v>6</v>
      </c>
      <c r="B18" s="230" t="s">
        <v>773</v>
      </c>
      <c r="C18" s="1571" t="s">
        <v>1600</v>
      </c>
      <c r="D18" s="1040" t="s">
        <v>773</v>
      </c>
      <c r="E18" s="1272">
        <v>17</v>
      </c>
      <c r="F18" s="1272">
        <v>24</v>
      </c>
      <c r="G18" s="499">
        <f t="shared" si="6"/>
        <v>41</v>
      </c>
      <c r="H18" s="1273">
        <v>10</v>
      </c>
      <c r="I18" s="1271">
        <f t="shared" si="0"/>
        <v>58.82352941176471</v>
      </c>
      <c r="J18" s="424">
        <v>10</v>
      </c>
      <c r="K18" s="1258">
        <f t="shared" si="7"/>
        <v>41.666666666666671</v>
      </c>
      <c r="L18" s="424">
        <f t="shared" si="1"/>
        <v>20</v>
      </c>
      <c r="M18" s="1258">
        <f t="shared" si="8"/>
        <v>48.780487804878049</v>
      </c>
      <c r="N18" s="424">
        <v>0</v>
      </c>
      <c r="O18" s="1258">
        <f t="shared" si="9"/>
        <v>0</v>
      </c>
      <c r="P18" s="424">
        <v>0</v>
      </c>
      <c r="Q18" s="1258">
        <f t="shared" si="10"/>
        <v>0</v>
      </c>
      <c r="R18" s="424">
        <f t="shared" si="2"/>
        <v>0</v>
      </c>
      <c r="S18" s="1258">
        <f t="shared" si="11"/>
        <v>0</v>
      </c>
      <c r="T18" s="424">
        <f t="shared" si="12"/>
        <v>10</v>
      </c>
      <c r="U18" s="1258">
        <f t="shared" si="13"/>
        <v>58.82352941176471</v>
      </c>
      <c r="V18" s="424">
        <f t="shared" si="14"/>
        <v>10</v>
      </c>
      <c r="W18" s="1258">
        <f t="shared" si="15"/>
        <v>41.666666666666671</v>
      </c>
      <c r="X18" s="424">
        <f t="shared" si="16"/>
        <v>20</v>
      </c>
      <c r="Y18" s="1258">
        <f t="shared" si="17"/>
        <v>48.780487804878049</v>
      </c>
      <c r="Z18" s="424">
        <v>18</v>
      </c>
      <c r="AA18" s="1258">
        <f>Z18/E18*100</f>
        <v>105.88235294117648</v>
      </c>
      <c r="AB18" s="424">
        <v>22</v>
      </c>
      <c r="AC18" s="1271">
        <f t="shared" si="3"/>
        <v>91.666666666666657</v>
      </c>
      <c r="AD18" s="424">
        <f t="shared" si="4"/>
        <v>40</v>
      </c>
      <c r="AE18" s="1258">
        <f t="shared" si="5"/>
        <v>97.560975609756099</v>
      </c>
    </row>
    <row r="19" spans="1:31" ht="20.149999999999999" customHeight="1" x14ac:dyDescent="0.35">
      <c r="A19" s="16">
        <v>7</v>
      </c>
      <c r="B19" s="230" t="s">
        <v>774</v>
      </c>
      <c r="C19" s="1571" t="s">
        <v>1603</v>
      </c>
      <c r="D19" s="1040" t="s">
        <v>775</v>
      </c>
      <c r="E19" s="1272">
        <v>30</v>
      </c>
      <c r="F19" s="1272">
        <v>20</v>
      </c>
      <c r="G19" s="499">
        <f t="shared" si="6"/>
        <v>50</v>
      </c>
      <c r="H19" s="1273">
        <v>21</v>
      </c>
      <c r="I19" s="1271">
        <f t="shared" si="0"/>
        <v>70</v>
      </c>
      <c r="J19" s="424">
        <v>14</v>
      </c>
      <c r="K19" s="1258">
        <f t="shared" si="7"/>
        <v>70</v>
      </c>
      <c r="L19" s="424">
        <f t="shared" si="1"/>
        <v>35</v>
      </c>
      <c r="M19" s="1258">
        <f t="shared" si="8"/>
        <v>70</v>
      </c>
      <c r="N19" s="424">
        <v>0</v>
      </c>
      <c r="O19" s="1258">
        <f t="shared" si="9"/>
        <v>0</v>
      </c>
      <c r="P19" s="424">
        <v>0</v>
      </c>
      <c r="Q19" s="1258">
        <f t="shared" si="10"/>
        <v>0</v>
      </c>
      <c r="R19" s="424">
        <f t="shared" si="2"/>
        <v>0</v>
      </c>
      <c r="S19" s="1258">
        <f t="shared" si="11"/>
        <v>0</v>
      </c>
      <c r="T19" s="424">
        <f t="shared" si="12"/>
        <v>21</v>
      </c>
      <c r="U19" s="1258">
        <f t="shared" si="13"/>
        <v>70</v>
      </c>
      <c r="V19" s="424">
        <f t="shared" si="14"/>
        <v>14</v>
      </c>
      <c r="W19" s="1258">
        <f t="shared" si="15"/>
        <v>70</v>
      </c>
      <c r="X19" s="424">
        <f t="shared" si="16"/>
        <v>35</v>
      </c>
      <c r="Y19" s="1258">
        <f t="shared" si="17"/>
        <v>70</v>
      </c>
      <c r="Z19" s="424">
        <v>25</v>
      </c>
      <c r="AA19" s="1258">
        <f t="shared" si="18"/>
        <v>83.333333333333343</v>
      </c>
      <c r="AB19" s="424">
        <v>13</v>
      </c>
      <c r="AC19" s="1271">
        <f t="shared" si="3"/>
        <v>65</v>
      </c>
      <c r="AD19" s="424">
        <f t="shared" si="4"/>
        <v>38</v>
      </c>
      <c r="AE19" s="1258">
        <f t="shared" si="5"/>
        <v>76</v>
      </c>
    </row>
    <row r="20" spans="1:31" ht="20.149999999999999" customHeight="1" x14ac:dyDescent="0.35">
      <c r="A20" s="16">
        <v>8</v>
      </c>
      <c r="B20" s="230" t="s">
        <v>776</v>
      </c>
      <c r="C20" s="1571" t="s">
        <v>1602</v>
      </c>
      <c r="D20" s="1040" t="s">
        <v>777</v>
      </c>
      <c r="E20" s="1272">
        <v>40</v>
      </c>
      <c r="F20" s="1272">
        <v>51</v>
      </c>
      <c r="G20" s="499">
        <f t="shared" si="6"/>
        <v>91</v>
      </c>
      <c r="H20" s="1273">
        <v>36</v>
      </c>
      <c r="I20" s="1271">
        <f t="shared" si="0"/>
        <v>90</v>
      </c>
      <c r="J20" s="424">
        <v>35</v>
      </c>
      <c r="K20" s="1258">
        <f t="shared" si="7"/>
        <v>68.627450980392155</v>
      </c>
      <c r="L20" s="424">
        <f t="shared" si="1"/>
        <v>71</v>
      </c>
      <c r="M20" s="1258">
        <f t="shared" si="8"/>
        <v>78.021978021978029</v>
      </c>
      <c r="N20" s="424">
        <v>15</v>
      </c>
      <c r="O20" s="1258">
        <f t="shared" si="9"/>
        <v>37.5</v>
      </c>
      <c r="P20" s="424">
        <v>24</v>
      </c>
      <c r="Q20" s="1258">
        <f t="shared" si="10"/>
        <v>47.058823529411761</v>
      </c>
      <c r="R20" s="424">
        <f t="shared" si="2"/>
        <v>39</v>
      </c>
      <c r="S20" s="1258">
        <f t="shared" si="11"/>
        <v>42.857142857142854</v>
      </c>
      <c r="T20" s="424">
        <f t="shared" si="12"/>
        <v>51</v>
      </c>
      <c r="U20" s="1258">
        <f t="shared" si="13"/>
        <v>127.49999999999999</v>
      </c>
      <c r="V20" s="424">
        <f t="shared" si="14"/>
        <v>59</v>
      </c>
      <c r="W20" s="1258">
        <f t="shared" si="15"/>
        <v>115.68627450980394</v>
      </c>
      <c r="X20" s="424">
        <f t="shared" si="16"/>
        <v>110</v>
      </c>
      <c r="Y20" s="1258">
        <f t="shared" si="17"/>
        <v>120.87912087912088</v>
      </c>
      <c r="Z20" s="424">
        <v>49</v>
      </c>
      <c r="AA20" s="1258">
        <f t="shared" si="18"/>
        <v>122.50000000000001</v>
      </c>
      <c r="AB20" s="424">
        <v>59</v>
      </c>
      <c r="AC20" s="1271">
        <f t="shared" si="3"/>
        <v>115.68627450980394</v>
      </c>
      <c r="AD20" s="424">
        <f t="shared" si="4"/>
        <v>108</v>
      </c>
      <c r="AE20" s="1258">
        <f t="shared" si="5"/>
        <v>118.68131868131869</v>
      </c>
    </row>
    <row r="21" spans="1:31" ht="20.149999999999999" customHeight="1" x14ac:dyDescent="0.35">
      <c r="A21" s="16">
        <v>9</v>
      </c>
      <c r="B21" s="230" t="s">
        <v>778</v>
      </c>
      <c r="C21" s="1571" t="s">
        <v>1606</v>
      </c>
      <c r="D21" s="1040" t="s">
        <v>779</v>
      </c>
      <c r="E21" s="1272">
        <v>21</v>
      </c>
      <c r="F21" s="1272">
        <v>22</v>
      </c>
      <c r="G21" s="499">
        <f t="shared" si="6"/>
        <v>43</v>
      </c>
      <c r="H21" s="1273">
        <v>8</v>
      </c>
      <c r="I21" s="1271">
        <f t="shared" si="0"/>
        <v>38.095238095238095</v>
      </c>
      <c r="J21" s="424">
        <v>8</v>
      </c>
      <c r="K21" s="1258">
        <f t="shared" si="7"/>
        <v>36.363636363636367</v>
      </c>
      <c r="L21" s="424">
        <f t="shared" si="1"/>
        <v>16</v>
      </c>
      <c r="M21" s="1258">
        <f>L21/G21*100</f>
        <v>37.209302325581397</v>
      </c>
      <c r="N21" s="424">
        <v>0</v>
      </c>
      <c r="O21" s="1258">
        <f t="shared" si="9"/>
        <v>0</v>
      </c>
      <c r="P21" s="424">
        <v>0</v>
      </c>
      <c r="Q21" s="1258">
        <f t="shared" si="10"/>
        <v>0</v>
      </c>
      <c r="R21" s="424">
        <f t="shared" si="2"/>
        <v>0</v>
      </c>
      <c r="S21" s="1258">
        <f t="shared" si="11"/>
        <v>0</v>
      </c>
      <c r="T21" s="424">
        <f t="shared" si="12"/>
        <v>8</v>
      </c>
      <c r="U21" s="1258">
        <f t="shared" si="13"/>
        <v>38.095238095238095</v>
      </c>
      <c r="V21" s="424">
        <f t="shared" si="14"/>
        <v>8</v>
      </c>
      <c r="W21" s="1258">
        <f t="shared" si="15"/>
        <v>36.363636363636367</v>
      </c>
      <c r="X21" s="424">
        <f t="shared" si="16"/>
        <v>16</v>
      </c>
      <c r="Y21" s="1258">
        <f t="shared" si="17"/>
        <v>37.209302325581397</v>
      </c>
      <c r="Z21" s="424">
        <v>19</v>
      </c>
      <c r="AA21" s="1258">
        <f t="shared" si="18"/>
        <v>90.476190476190482</v>
      </c>
      <c r="AB21" s="424">
        <v>24</v>
      </c>
      <c r="AC21" s="1271">
        <f t="shared" si="3"/>
        <v>109.09090909090908</v>
      </c>
      <c r="AD21" s="424">
        <f t="shared" si="4"/>
        <v>43</v>
      </c>
      <c r="AE21" s="1258">
        <f t="shared" si="5"/>
        <v>100</v>
      </c>
    </row>
    <row r="22" spans="1:31" ht="20.149999999999999" customHeight="1" x14ac:dyDescent="0.35">
      <c r="A22" s="16">
        <v>10</v>
      </c>
      <c r="B22" s="230" t="s">
        <v>780</v>
      </c>
      <c r="C22" s="1571" t="s">
        <v>1604</v>
      </c>
      <c r="D22" s="1040" t="s">
        <v>780</v>
      </c>
      <c r="E22" s="1272">
        <v>29</v>
      </c>
      <c r="F22" s="1272">
        <v>23</v>
      </c>
      <c r="G22" s="499">
        <f t="shared" si="6"/>
        <v>52</v>
      </c>
      <c r="H22" s="1273">
        <v>16</v>
      </c>
      <c r="I22" s="1271">
        <f t="shared" si="0"/>
        <v>55.172413793103445</v>
      </c>
      <c r="J22" s="424">
        <v>12</v>
      </c>
      <c r="K22" s="1258">
        <f t="shared" si="7"/>
        <v>52.173913043478258</v>
      </c>
      <c r="L22" s="424">
        <f t="shared" si="1"/>
        <v>28</v>
      </c>
      <c r="M22" s="1258">
        <f t="shared" si="8"/>
        <v>53.846153846153847</v>
      </c>
      <c r="N22" s="424">
        <v>1</v>
      </c>
      <c r="O22" s="1258">
        <f t="shared" si="9"/>
        <v>3.4482758620689653</v>
      </c>
      <c r="P22" s="424">
        <v>1</v>
      </c>
      <c r="Q22" s="1258">
        <f t="shared" si="10"/>
        <v>4.3478260869565215</v>
      </c>
      <c r="R22" s="424">
        <f t="shared" si="2"/>
        <v>2</v>
      </c>
      <c r="S22" s="1258">
        <f t="shared" si="11"/>
        <v>3.8461538461538463</v>
      </c>
      <c r="T22" s="424">
        <f t="shared" si="12"/>
        <v>17</v>
      </c>
      <c r="U22" s="1258">
        <f t="shared" si="13"/>
        <v>58.620689655172406</v>
      </c>
      <c r="V22" s="424">
        <f t="shared" si="14"/>
        <v>13</v>
      </c>
      <c r="W22" s="1258">
        <f t="shared" si="15"/>
        <v>56.521739130434781</v>
      </c>
      <c r="X22" s="424">
        <f t="shared" si="16"/>
        <v>30</v>
      </c>
      <c r="Y22" s="1258">
        <f t="shared" si="17"/>
        <v>57.692307692307686</v>
      </c>
      <c r="Z22" s="424">
        <v>43</v>
      </c>
      <c r="AA22" s="1258">
        <f t="shared" si="18"/>
        <v>148.27586206896552</v>
      </c>
      <c r="AB22" s="424">
        <v>38</v>
      </c>
      <c r="AC22" s="1271">
        <f>AB22/F22*100</f>
        <v>165.21739130434781</v>
      </c>
      <c r="AD22" s="424">
        <f t="shared" si="4"/>
        <v>81</v>
      </c>
      <c r="AE22" s="1258">
        <f t="shared" si="5"/>
        <v>155.76923076923077</v>
      </c>
    </row>
    <row r="23" spans="1:31" ht="20.149999999999999" customHeight="1" x14ac:dyDescent="0.35">
      <c r="A23" s="16">
        <v>11</v>
      </c>
      <c r="B23" s="230" t="s">
        <v>781</v>
      </c>
      <c r="C23" s="1571" t="s">
        <v>1607</v>
      </c>
      <c r="D23" s="1040" t="s">
        <v>781</v>
      </c>
      <c r="E23" s="1272">
        <v>46</v>
      </c>
      <c r="F23" s="1272">
        <v>45</v>
      </c>
      <c r="G23" s="499">
        <f t="shared" si="6"/>
        <v>91</v>
      </c>
      <c r="H23" s="1273">
        <v>17</v>
      </c>
      <c r="I23" s="1271">
        <f t="shared" si="0"/>
        <v>36.95652173913043</v>
      </c>
      <c r="J23" s="424">
        <v>16</v>
      </c>
      <c r="K23" s="1258">
        <f t="shared" si="7"/>
        <v>35.555555555555557</v>
      </c>
      <c r="L23" s="424">
        <f t="shared" si="1"/>
        <v>33</v>
      </c>
      <c r="M23" s="1258">
        <f t="shared" si="8"/>
        <v>36.263736263736263</v>
      </c>
      <c r="N23" s="424">
        <v>0</v>
      </c>
      <c r="O23" s="1258">
        <f t="shared" si="9"/>
        <v>0</v>
      </c>
      <c r="P23" s="424">
        <v>0</v>
      </c>
      <c r="Q23" s="1258">
        <f t="shared" si="10"/>
        <v>0</v>
      </c>
      <c r="R23" s="424">
        <f t="shared" si="2"/>
        <v>0</v>
      </c>
      <c r="S23" s="1258">
        <f t="shared" si="11"/>
        <v>0</v>
      </c>
      <c r="T23" s="424">
        <f t="shared" si="12"/>
        <v>17</v>
      </c>
      <c r="U23" s="1258">
        <f t="shared" si="13"/>
        <v>36.95652173913043</v>
      </c>
      <c r="V23" s="424">
        <f t="shared" si="14"/>
        <v>16</v>
      </c>
      <c r="W23" s="1258">
        <f t="shared" si="15"/>
        <v>35.555555555555557</v>
      </c>
      <c r="X23" s="424">
        <f t="shared" si="16"/>
        <v>33</v>
      </c>
      <c r="Y23" s="1258">
        <f t="shared" si="17"/>
        <v>36.263736263736263</v>
      </c>
      <c r="Z23" s="424">
        <v>28</v>
      </c>
      <c r="AA23" s="1258">
        <f t="shared" si="18"/>
        <v>60.869565217391312</v>
      </c>
      <c r="AB23" s="424">
        <v>34</v>
      </c>
      <c r="AC23" s="1271">
        <f t="shared" si="3"/>
        <v>75.555555555555557</v>
      </c>
      <c r="AD23" s="424">
        <f t="shared" si="4"/>
        <v>62</v>
      </c>
      <c r="AE23" s="1258">
        <f t="shared" si="5"/>
        <v>68.131868131868131</v>
      </c>
    </row>
    <row r="24" spans="1:31" ht="20.149999999999999" customHeight="1" x14ac:dyDescent="0.35">
      <c r="A24" s="16">
        <v>12</v>
      </c>
      <c r="B24" s="230" t="s">
        <v>782</v>
      </c>
      <c r="C24" s="1571" t="s">
        <v>1609</v>
      </c>
      <c r="D24" s="1040" t="s">
        <v>782</v>
      </c>
      <c r="E24" s="1272">
        <v>18.8433734939759</v>
      </c>
      <c r="F24" s="1272">
        <v>18.046692607003902</v>
      </c>
      <c r="G24" s="499">
        <f t="shared" si="6"/>
        <v>36.890066100979801</v>
      </c>
      <c r="H24" s="1273">
        <v>5</v>
      </c>
      <c r="I24" s="1271">
        <f t="shared" si="0"/>
        <v>26.534526854219955</v>
      </c>
      <c r="J24" s="424">
        <v>3</v>
      </c>
      <c r="K24" s="1258">
        <f t="shared" si="7"/>
        <v>16.62354463130659</v>
      </c>
      <c r="L24" s="424">
        <f t="shared" si="1"/>
        <v>8</v>
      </c>
      <c r="M24" s="1258">
        <f t="shared" si="8"/>
        <v>21.686054934413683</v>
      </c>
      <c r="N24" s="424">
        <v>0</v>
      </c>
      <c r="O24" s="1258">
        <f t="shared" si="9"/>
        <v>0</v>
      </c>
      <c r="P24" s="424">
        <v>0</v>
      </c>
      <c r="Q24" s="1258">
        <f t="shared" si="10"/>
        <v>0</v>
      </c>
      <c r="R24" s="424">
        <f t="shared" si="2"/>
        <v>0</v>
      </c>
      <c r="S24" s="1258">
        <f t="shared" si="11"/>
        <v>0</v>
      </c>
      <c r="T24" s="424">
        <f t="shared" si="12"/>
        <v>5</v>
      </c>
      <c r="U24" s="1258">
        <f t="shared" si="13"/>
        <v>26.534526854219955</v>
      </c>
      <c r="V24" s="424">
        <f t="shared" si="14"/>
        <v>3</v>
      </c>
      <c r="W24" s="1258">
        <f t="shared" si="15"/>
        <v>16.62354463130659</v>
      </c>
      <c r="X24" s="424">
        <f t="shared" si="16"/>
        <v>8</v>
      </c>
      <c r="Y24" s="1258">
        <f t="shared" si="17"/>
        <v>21.686054934413683</v>
      </c>
      <c r="Z24" s="424">
        <v>8</v>
      </c>
      <c r="AA24" s="1258">
        <f t="shared" si="18"/>
        <v>42.455242966751925</v>
      </c>
      <c r="AB24" s="424">
        <v>7</v>
      </c>
      <c r="AC24" s="1271">
        <f t="shared" si="3"/>
        <v>38.788270806382044</v>
      </c>
      <c r="AD24" s="424">
        <f t="shared" si="4"/>
        <v>15</v>
      </c>
      <c r="AE24" s="1258">
        <f t="shared" si="5"/>
        <v>40.661353002025656</v>
      </c>
    </row>
    <row r="25" spans="1:31" ht="20.149999999999999" customHeight="1" x14ac:dyDescent="0.35">
      <c r="A25" s="16">
        <v>13</v>
      </c>
      <c r="B25" s="230" t="s">
        <v>783</v>
      </c>
      <c r="C25" s="1571" t="s">
        <v>1608</v>
      </c>
      <c r="D25" s="1040" t="s">
        <v>784</v>
      </c>
      <c r="E25" s="1272">
        <v>37</v>
      </c>
      <c r="F25" s="1272">
        <v>28</v>
      </c>
      <c r="G25" s="499">
        <f t="shared" si="6"/>
        <v>65</v>
      </c>
      <c r="H25" s="1273">
        <v>31</v>
      </c>
      <c r="I25" s="1271">
        <f t="shared" si="0"/>
        <v>83.78378378378379</v>
      </c>
      <c r="J25" s="424">
        <v>31</v>
      </c>
      <c r="K25" s="1258">
        <f t="shared" si="7"/>
        <v>110.71428571428572</v>
      </c>
      <c r="L25" s="424">
        <f t="shared" si="1"/>
        <v>62</v>
      </c>
      <c r="M25" s="1258">
        <f t="shared" si="8"/>
        <v>95.384615384615387</v>
      </c>
      <c r="N25" s="424">
        <v>5</v>
      </c>
      <c r="O25" s="1258">
        <f t="shared" si="9"/>
        <v>13.513513513513514</v>
      </c>
      <c r="P25" s="424">
        <v>1</v>
      </c>
      <c r="Q25" s="1258">
        <f t="shared" si="10"/>
        <v>3.5714285714285712</v>
      </c>
      <c r="R25" s="424">
        <f t="shared" si="2"/>
        <v>6</v>
      </c>
      <c r="S25" s="1258">
        <f t="shared" si="11"/>
        <v>9.2307692307692317</v>
      </c>
      <c r="T25" s="424">
        <f t="shared" si="12"/>
        <v>36</v>
      </c>
      <c r="U25" s="1258">
        <f t="shared" si="13"/>
        <v>97.297297297297305</v>
      </c>
      <c r="V25" s="424">
        <f t="shared" si="14"/>
        <v>32</v>
      </c>
      <c r="W25" s="1258">
        <f t="shared" si="15"/>
        <v>114.28571428571428</v>
      </c>
      <c r="X25" s="424">
        <f t="shared" si="16"/>
        <v>68</v>
      </c>
      <c r="Y25" s="1258">
        <f t="shared" si="17"/>
        <v>104.61538461538463</v>
      </c>
      <c r="Z25" s="424">
        <v>49</v>
      </c>
      <c r="AA25" s="1258">
        <f t="shared" si="18"/>
        <v>132.43243243243242</v>
      </c>
      <c r="AB25" s="424">
        <v>45</v>
      </c>
      <c r="AC25" s="1271">
        <f t="shared" si="3"/>
        <v>160.71428571428572</v>
      </c>
      <c r="AD25" s="424">
        <f t="shared" si="4"/>
        <v>94</v>
      </c>
      <c r="AE25" s="1258">
        <f t="shared" si="5"/>
        <v>144.61538461538461</v>
      </c>
    </row>
    <row r="26" spans="1:31" ht="20.149999999999999" customHeight="1" x14ac:dyDescent="0.35">
      <c r="A26" s="16">
        <v>14</v>
      </c>
      <c r="B26" s="230" t="s">
        <v>785</v>
      </c>
      <c r="C26" s="1571" t="s">
        <v>1612</v>
      </c>
      <c r="D26" s="1040" t="s">
        <v>785</v>
      </c>
      <c r="E26" s="1272">
        <v>69</v>
      </c>
      <c r="F26" s="1272">
        <v>43</v>
      </c>
      <c r="G26" s="499">
        <f t="shared" si="6"/>
        <v>112</v>
      </c>
      <c r="H26" s="1273">
        <v>36</v>
      </c>
      <c r="I26" s="1271">
        <f t="shared" si="0"/>
        <v>52.173913043478258</v>
      </c>
      <c r="J26" s="424">
        <v>30</v>
      </c>
      <c r="K26" s="1258">
        <f t="shared" si="7"/>
        <v>69.767441860465112</v>
      </c>
      <c r="L26" s="424">
        <f t="shared" si="1"/>
        <v>66</v>
      </c>
      <c r="M26" s="1258">
        <f t="shared" si="8"/>
        <v>58.928571428571431</v>
      </c>
      <c r="N26" s="424">
        <v>0</v>
      </c>
      <c r="O26" s="1258">
        <f t="shared" si="9"/>
        <v>0</v>
      </c>
      <c r="P26" s="424">
        <v>0</v>
      </c>
      <c r="Q26" s="1258">
        <f t="shared" si="10"/>
        <v>0</v>
      </c>
      <c r="R26" s="424">
        <f t="shared" si="2"/>
        <v>0</v>
      </c>
      <c r="S26" s="1258">
        <f t="shared" si="11"/>
        <v>0</v>
      </c>
      <c r="T26" s="424">
        <f t="shared" si="12"/>
        <v>36</v>
      </c>
      <c r="U26" s="1258">
        <f t="shared" si="13"/>
        <v>52.173913043478258</v>
      </c>
      <c r="V26" s="424">
        <f t="shared" si="14"/>
        <v>30</v>
      </c>
      <c r="W26" s="1258">
        <f t="shared" si="15"/>
        <v>69.767441860465112</v>
      </c>
      <c r="X26" s="424">
        <f t="shared" si="16"/>
        <v>66</v>
      </c>
      <c r="Y26" s="1258">
        <f t="shared" si="17"/>
        <v>58.928571428571431</v>
      </c>
      <c r="Z26" s="424">
        <v>45</v>
      </c>
      <c r="AA26" s="1258">
        <f t="shared" si="18"/>
        <v>65.217391304347828</v>
      </c>
      <c r="AB26" s="424">
        <v>33</v>
      </c>
      <c r="AC26" s="1271">
        <f t="shared" si="3"/>
        <v>76.744186046511629</v>
      </c>
      <c r="AD26" s="424">
        <f t="shared" si="4"/>
        <v>78</v>
      </c>
      <c r="AE26" s="1258">
        <f>AD26/G26*100</f>
        <v>69.642857142857139</v>
      </c>
    </row>
    <row r="27" spans="1:31" ht="20.149999999999999" customHeight="1" x14ac:dyDescent="0.35">
      <c r="A27" s="16">
        <v>15</v>
      </c>
      <c r="B27" s="230" t="s">
        <v>786</v>
      </c>
      <c r="C27" s="1571" t="s">
        <v>1610</v>
      </c>
      <c r="D27" s="1040" t="s">
        <v>786</v>
      </c>
      <c r="E27" s="1272">
        <v>28</v>
      </c>
      <c r="F27" s="1272">
        <v>27</v>
      </c>
      <c r="G27" s="499">
        <f t="shared" si="6"/>
        <v>55</v>
      </c>
      <c r="H27" s="1273">
        <v>16</v>
      </c>
      <c r="I27" s="1271">
        <f t="shared" si="0"/>
        <v>57.142857142857139</v>
      </c>
      <c r="J27" s="424">
        <v>7</v>
      </c>
      <c r="K27" s="1258">
        <f t="shared" si="7"/>
        <v>25.925925925925924</v>
      </c>
      <c r="L27" s="424">
        <f t="shared" si="1"/>
        <v>23</v>
      </c>
      <c r="M27" s="1258">
        <f t="shared" si="8"/>
        <v>41.818181818181813</v>
      </c>
      <c r="N27" s="424">
        <v>16</v>
      </c>
      <c r="O27" s="1258">
        <f t="shared" si="9"/>
        <v>57.142857142857139</v>
      </c>
      <c r="P27" s="424">
        <v>7</v>
      </c>
      <c r="Q27" s="1258">
        <f t="shared" si="10"/>
        <v>25.925925925925924</v>
      </c>
      <c r="R27" s="424">
        <f t="shared" si="2"/>
        <v>23</v>
      </c>
      <c r="S27" s="1258">
        <f t="shared" si="11"/>
        <v>41.818181818181813</v>
      </c>
      <c r="T27" s="424">
        <f t="shared" si="12"/>
        <v>32</v>
      </c>
      <c r="U27" s="1258">
        <f t="shared" si="13"/>
        <v>114.28571428571428</v>
      </c>
      <c r="V27" s="424">
        <f t="shared" si="14"/>
        <v>14</v>
      </c>
      <c r="W27" s="1258">
        <f t="shared" si="15"/>
        <v>51.851851851851848</v>
      </c>
      <c r="X27" s="424">
        <f t="shared" si="16"/>
        <v>46</v>
      </c>
      <c r="Y27" s="1258">
        <f t="shared" si="17"/>
        <v>83.636363636363626</v>
      </c>
      <c r="Z27" s="424">
        <v>30</v>
      </c>
      <c r="AA27" s="1258">
        <f t="shared" si="18"/>
        <v>107.14285714285714</v>
      </c>
      <c r="AB27" s="424">
        <v>18</v>
      </c>
      <c r="AC27" s="1271">
        <f t="shared" si="3"/>
        <v>66.666666666666657</v>
      </c>
      <c r="AD27" s="424">
        <f t="shared" si="4"/>
        <v>48</v>
      </c>
      <c r="AE27" s="1258">
        <f t="shared" si="5"/>
        <v>87.272727272727266</v>
      </c>
    </row>
    <row r="28" spans="1:31" ht="20.149999999999999" customHeight="1" x14ac:dyDescent="0.35">
      <c r="A28" s="16">
        <v>16</v>
      </c>
      <c r="B28" s="230" t="s">
        <v>787</v>
      </c>
      <c r="C28" s="1571" t="s">
        <v>1611</v>
      </c>
      <c r="D28" s="1040" t="s">
        <v>788</v>
      </c>
      <c r="E28" s="1272">
        <v>27</v>
      </c>
      <c r="F28" s="1272">
        <v>33</v>
      </c>
      <c r="G28" s="499">
        <f t="shared" si="6"/>
        <v>60</v>
      </c>
      <c r="H28" s="1273">
        <v>14</v>
      </c>
      <c r="I28" s="1271">
        <f t="shared" si="0"/>
        <v>51.851851851851848</v>
      </c>
      <c r="J28" s="424">
        <v>10</v>
      </c>
      <c r="K28" s="1258">
        <f t="shared" si="7"/>
        <v>30.303030303030305</v>
      </c>
      <c r="L28" s="424">
        <f t="shared" si="1"/>
        <v>24</v>
      </c>
      <c r="M28" s="1258">
        <f t="shared" si="8"/>
        <v>40</v>
      </c>
      <c r="N28" s="424">
        <v>0</v>
      </c>
      <c r="O28" s="1258">
        <f t="shared" si="9"/>
        <v>0</v>
      </c>
      <c r="P28" s="424">
        <v>0</v>
      </c>
      <c r="Q28" s="1258">
        <f t="shared" si="10"/>
        <v>0</v>
      </c>
      <c r="R28" s="424">
        <f t="shared" si="2"/>
        <v>0</v>
      </c>
      <c r="S28" s="1258">
        <f t="shared" si="11"/>
        <v>0</v>
      </c>
      <c r="T28" s="424">
        <f t="shared" si="12"/>
        <v>14</v>
      </c>
      <c r="U28" s="1258">
        <f t="shared" si="13"/>
        <v>51.851851851851848</v>
      </c>
      <c r="V28" s="424">
        <f t="shared" si="14"/>
        <v>10</v>
      </c>
      <c r="W28" s="1258">
        <f t="shared" si="15"/>
        <v>30.303030303030305</v>
      </c>
      <c r="X28" s="424">
        <f t="shared" si="16"/>
        <v>24</v>
      </c>
      <c r="Y28" s="1258">
        <f t="shared" si="17"/>
        <v>40</v>
      </c>
      <c r="Z28" s="424">
        <v>24</v>
      </c>
      <c r="AA28" s="1258">
        <f t="shared" si="18"/>
        <v>88.888888888888886</v>
      </c>
      <c r="AB28" s="424">
        <v>23</v>
      </c>
      <c r="AC28" s="1271">
        <f t="shared" si="3"/>
        <v>69.696969696969703</v>
      </c>
      <c r="AD28" s="424">
        <f t="shared" si="4"/>
        <v>47</v>
      </c>
      <c r="AE28" s="1258">
        <f t="shared" si="5"/>
        <v>78.333333333333329</v>
      </c>
    </row>
    <row r="29" spans="1:31" ht="20.149999999999999" customHeight="1" x14ac:dyDescent="0.35">
      <c r="A29" s="16">
        <v>17</v>
      </c>
      <c r="B29" s="230" t="s">
        <v>789</v>
      </c>
      <c r="C29" s="1571" t="s">
        <v>1605</v>
      </c>
      <c r="D29" s="1040" t="s">
        <v>790</v>
      </c>
      <c r="E29" s="1272">
        <v>35</v>
      </c>
      <c r="F29" s="1272">
        <v>33</v>
      </c>
      <c r="G29" s="499">
        <f t="shared" si="6"/>
        <v>68</v>
      </c>
      <c r="H29" s="1273">
        <v>3</v>
      </c>
      <c r="I29" s="1271">
        <f t="shared" si="0"/>
        <v>8.5714285714285712</v>
      </c>
      <c r="J29" s="424">
        <v>1</v>
      </c>
      <c r="K29" s="1258">
        <f t="shared" si="7"/>
        <v>3.0303030303030303</v>
      </c>
      <c r="L29" s="424">
        <f t="shared" si="1"/>
        <v>4</v>
      </c>
      <c r="M29" s="1258">
        <f t="shared" si="8"/>
        <v>5.8823529411764701</v>
      </c>
      <c r="N29" s="424">
        <v>3</v>
      </c>
      <c r="O29" s="1258">
        <f t="shared" si="9"/>
        <v>8.5714285714285712</v>
      </c>
      <c r="P29" s="424">
        <v>0</v>
      </c>
      <c r="Q29" s="1258">
        <f t="shared" si="10"/>
        <v>0</v>
      </c>
      <c r="R29" s="424">
        <f t="shared" si="2"/>
        <v>3</v>
      </c>
      <c r="S29" s="1258">
        <f t="shared" si="11"/>
        <v>4.4117647058823533</v>
      </c>
      <c r="T29" s="424">
        <f t="shared" si="12"/>
        <v>6</v>
      </c>
      <c r="U29" s="1258">
        <f t="shared" si="13"/>
        <v>17.142857142857142</v>
      </c>
      <c r="V29" s="424">
        <f t="shared" si="14"/>
        <v>1</v>
      </c>
      <c r="W29" s="1258">
        <f t="shared" si="15"/>
        <v>3.0303030303030303</v>
      </c>
      <c r="X29" s="424">
        <f t="shared" si="16"/>
        <v>7</v>
      </c>
      <c r="Y29" s="1258">
        <f t="shared" si="17"/>
        <v>10.294117647058822</v>
      </c>
      <c r="Z29" s="424">
        <v>23</v>
      </c>
      <c r="AA29" s="1258">
        <f t="shared" si="18"/>
        <v>65.714285714285708</v>
      </c>
      <c r="AB29" s="424">
        <v>25</v>
      </c>
      <c r="AC29" s="1271">
        <f t="shared" si="3"/>
        <v>75.757575757575751</v>
      </c>
      <c r="AD29" s="424">
        <f t="shared" si="4"/>
        <v>48</v>
      </c>
      <c r="AE29" s="1258">
        <f t="shared" si="5"/>
        <v>70.588235294117652</v>
      </c>
    </row>
    <row r="30" spans="1:31" ht="20.149999999999999" customHeight="1" x14ac:dyDescent="0.35">
      <c r="A30" s="16">
        <v>18</v>
      </c>
      <c r="B30" s="230" t="s">
        <v>791</v>
      </c>
      <c r="C30" s="1571" t="s">
        <v>1613</v>
      </c>
      <c r="D30" s="1040" t="s">
        <v>792</v>
      </c>
      <c r="E30" s="1272">
        <v>11.306024096385499</v>
      </c>
      <c r="F30" s="1272">
        <v>11.028534370946799</v>
      </c>
      <c r="G30" s="499">
        <f t="shared" si="6"/>
        <v>22.3345584673323</v>
      </c>
      <c r="H30" s="1273">
        <v>0</v>
      </c>
      <c r="I30" s="1271">
        <f t="shared" si="0"/>
        <v>0</v>
      </c>
      <c r="J30" s="424">
        <v>0</v>
      </c>
      <c r="K30" s="1258">
        <f t="shared" si="7"/>
        <v>0</v>
      </c>
      <c r="L30" s="424">
        <f t="shared" si="1"/>
        <v>0</v>
      </c>
      <c r="M30" s="1258">
        <f t="shared" si="8"/>
        <v>0</v>
      </c>
      <c r="N30" s="424">
        <v>0</v>
      </c>
      <c r="O30" s="1258">
        <f t="shared" si="9"/>
        <v>0</v>
      </c>
      <c r="P30" s="424">
        <v>0</v>
      </c>
      <c r="Q30" s="1258">
        <f t="shared" si="10"/>
        <v>0</v>
      </c>
      <c r="R30" s="424">
        <f t="shared" si="2"/>
        <v>0</v>
      </c>
      <c r="S30" s="1258">
        <f t="shared" si="11"/>
        <v>0</v>
      </c>
      <c r="T30" s="424">
        <f t="shared" si="12"/>
        <v>0</v>
      </c>
      <c r="U30" s="1258">
        <f t="shared" si="13"/>
        <v>0</v>
      </c>
      <c r="V30" s="424">
        <f t="shared" si="14"/>
        <v>0</v>
      </c>
      <c r="W30" s="1258">
        <f t="shared" si="15"/>
        <v>0</v>
      </c>
      <c r="X30" s="424">
        <f t="shared" si="16"/>
        <v>0</v>
      </c>
      <c r="Y30" s="1258">
        <f t="shared" si="17"/>
        <v>0</v>
      </c>
      <c r="Z30" s="424">
        <v>1</v>
      </c>
      <c r="AA30" s="1258">
        <f t="shared" si="18"/>
        <v>8.8448422847400163</v>
      </c>
      <c r="AB30" s="424">
        <v>0</v>
      </c>
      <c r="AC30" s="1271">
        <f t="shared" si="3"/>
        <v>0</v>
      </c>
      <c r="AD30" s="424">
        <f t="shared" si="4"/>
        <v>1</v>
      </c>
      <c r="AE30" s="1258">
        <f t="shared" si="5"/>
        <v>4.4773663265501868</v>
      </c>
    </row>
    <row r="31" spans="1:31" ht="20.149999999999999" customHeight="1" x14ac:dyDescent="0.35">
      <c r="A31" s="16">
        <v>19</v>
      </c>
      <c r="B31" s="230" t="s">
        <v>791</v>
      </c>
      <c r="C31" s="1571" t="s">
        <v>1613</v>
      </c>
      <c r="D31" s="1040" t="s">
        <v>793</v>
      </c>
      <c r="E31" s="1272">
        <v>4</v>
      </c>
      <c r="F31" s="1272">
        <v>2</v>
      </c>
      <c r="G31" s="499">
        <f t="shared" si="6"/>
        <v>6</v>
      </c>
      <c r="H31" s="1273">
        <v>1</v>
      </c>
      <c r="I31" s="1271">
        <f t="shared" si="0"/>
        <v>25</v>
      </c>
      <c r="J31" s="424">
        <v>0</v>
      </c>
      <c r="K31" s="1258">
        <f t="shared" si="7"/>
        <v>0</v>
      </c>
      <c r="L31" s="424">
        <f t="shared" si="1"/>
        <v>1</v>
      </c>
      <c r="M31" s="1258">
        <f t="shared" si="8"/>
        <v>16.666666666666664</v>
      </c>
      <c r="N31" s="424">
        <v>0</v>
      </c>
      <c r="O31" s="1258">
        <f t="shared" si="9"/>
        <v>0</v>
      </c>
      <c r="P31" s="424">
        <v>1</v>
      </c>
      <c r="Q31" s="1258">
        <f t="shared" si="10"/>
        <v>50</v>
      </c>
      <c r="R31" s="424">
        <f t="shared" si="2"/>
        <v>1</v>
      </c>
      <c r="S31" s="1258">
        <f t="shared" si="11"/>
        <v>16.666666666666664</v>
      </c>
      <c r="T31" s="424">
        <f t="shared" si="12"/>
        <v>1</v>
      </c>
      <c r="U31" s="1258">
        <f t="shared" si="13"/>
        <v>25</v>
      </c>
      <c r="V31" s="424">
        <f t="shared" si="14"/>
        <v>1</v>
      </c>
      <c r="W31" s="1258">
        <f t="shared" si="15"/>
        <v>50</v>
      </c>
      <c r="X31" s="424">
        <f t="shared" si="16"/>
        <v>2</v>
      </c>
      <c r="Y31" s="1258">
        <f t="shared" si="17"/>
        <v>33.333333333333329</v>
      </c>
      <c r="Z31" s="424">
        <v>4</v>
      </c>
      <c r="AA31" s="1258">
        <f t="shared" si="18"/>
        <v>100</v>
      </c>
      <c r="AB31" s="424">
        <v>1</v>
      </c>
      <c r="AC31" s="1271">
        <f t="shared" si="3"/>
        <v>50</v>
      </c>
      <c r="AD31" s="424">
        <f t="shared" si="4"/>
        <v>5</v>
      </c>
      <c r="AE31" s="1258">
        <f t="shared" si="5"/>
        <v>83.333333333333343</v>
      </c>
    </row>
    <row r="32" spans="1:31" ht="20.149999999999999" customHeight="1" x14ac:dyDescent="0.35">
      <c r="A32" s="16">
        <v>20</v>
      </c>
      <c r="B32" s="230" t="s">
        <v>791</v>
      </c>
      <c r="C32" s="1571" t="s">
        <v>1613</v>
      </c>
      <c r="D32" s="1040" t="s">
        <v>794</v>
      </c>
      <c r="E32" s="1272">
        <v>10</v>
      </c>
      <c r="F32" s="1272">
        <v>11</v>
      </c>
      <c r="G32" s="499">
        <f t="shared" si="6"/>
        <v>21</v>
      </c>
      <c r="H32" s="1273">
        <v>2</v>
      </c>
      <c r="I32" s="1271">
        <f t="shared" si="0"/>
        <v>20</v>
      </c>
      <c r="J32" s="424">
        <v>3</v>
      </c>
      <c r="K32" s="1258">
        <f t="shared" si="7"/>
        <v>27.27272727272727</v>
      </c>
      <c r="L32" s="424">
        <f t="shared" si="1"/>
        <v>5</v>
      </c>
      <c r="M32" s="1258">
        <f t="shared" si="8"/>
        <v>23.809523809523807</v>
      </c>
      <c r="N32" s="424">
        <v>0</v>
      </c>
      <c r="O32" s="1258">
        <f t="shared" si="9"/>
        <v>0</v>
      </c>
      <c r="P32" s="424">
        <v>0</v>
      </c>
      <c r="Q32" s="1258">
        <f t="shared" si="10"/>
        <v>0</v>
      </c>
      <c r="R32" s="424">
        <f t="shared" si="2"/>
        <v>0</v>
      </c>
      <c r="S32" s="1258">
        <f t="shared" si="11"/>
        <v>0</v>
      </c>
      <c r="T32" s="424">
        <f t="shared" si="12"/>
        <v>2</v>
      </c>
      <c r="U32" s="1258">
        <f t="shared" si="13"/>
        <v>20</v>
      </c>
      <c r="V32" s="424">
        <f t="shared" si="14"/>
        <v>3</v>
      </c>
      <c r="W32" s="1258">
        <f t="shared" si="15"/>
        <v>27.27272727272727</v>
      </c>
      <c r="X32" s="424">
        <f t="shared" si="16"/>
        <v>5</v>
      </c>
      <c r="Y32" s="1258">
        <f t="shared" si="17"/>
        <v>23.809523809523807</v>
      </c>
      <c r="Z32" s="424">
        <v>5</v>
      </c>
      <c r="AA32" s="1258">
        <f t="shared" si="18"/>
        <v>50</v>
      </c>
      <c r="AB32" s="424">
        <v>4</v>
      </c>
      <c r="AC32" s="1271">
        <f t="shared" si="3"/>
        <v>36.363636363636367</v>
      </c>
      <c r="AD32" s="424">
        <f t="shared" si="4"/>
        <v>9</v>
      </c>
      <c r="AE32" s="1258">
        <f t="shared" si="5"/>
        <v>42.857142857142854</v>
      </c>
    </row>
    <row r="33" spans="1:31" ht="20.149999999999999" customHeight="1" x14ac:dyDescent="0.35">
      <c r="A33" s="16">
        <v>21</v>
      </c>
      <c r="B33" s="3" t="s">
        <v>795</v>
      </c>
      <c r="C33" s="1571" t="s">
        <v>1614</v>
      </c>
      <c r="D33" s="1040" t="s">
        <v>795</v>
      </c>
      <c r="E33" s="1272">
        <v>8</v>
      </c>
      <c r="F33" s="1272">
        <v>4</v>
      </c>
      <c r="G33" s="499">
        <f t="shared" si="6"/>
        <v>12</v>
      </c>
      <c r="H33" s="1273">
        <v>0</v>
      </c>
      <c r="I33" s="1271">
        <f t="shared" si="0"/>
        <v>0</v>
      </c>
      <c r="J33" s="424">
        <v>0</v>
      </c>
      <c r="K33" s="1258">
        <f t="shared" si="7"/>
        <v>0</v>
      </c>
      <c r="L33" s="424">
        <f t="shared" si="1"/>
        <v>0</v>
      </c>
      <c r="M33" s="1258">
        <f t="shared" si="8"/>
        <v>0</v>
      </c>
      <c r="N33" s="424">
        <v>0</v>
      </c>
      <c r="O33" s="1258">
        <f t="shared" si="9"/>
        <v>0</v>
      </c>
      <c r="P33" s="424">
        <v>0</v>
      </c>
      <c r="Q33" s="1258">
        <f t="shared" si="10"/>
        <v>0</v>
      </c>
      <c r="R33" s="424">
        <f t="shared" si="2"/>
        <v>0</v>
      </c>
      <c r="S33" s="1258">
        <f t="shared" si="11"/>
        <v>0</v>
      </c>
      <c r="T33" s="1258">
        <f t="shared" si="12"/>
        <v>0</v>
      </c>
      <c r="U33" s="1258">
        <f t="shared" si="13"/>
        <v>0</v>
      </c>
      <c r="V33" s="1258">
        <f t="shared" si="14"/>
        <v>0</v>
      </c>
      <c r="W33" s="1258">
        <f t="shared" si="15"/>
        <v>0</v>
      </c>
      <c r="X33" s="1258">
        <f t="shared" si="16"/>
        <v>0</v>
      </c>
      <c r="Y33" s="1258">
        <f t="shared" si="17"/>
        <v>0</v>
      </c>
      <c r="Z33" s="424">
        <v>2</v>
      </c>
      <c r="AA33" s="1258">
        <f t="shared" si="18"/>
        <v>25</v>
      </c>
      <c r="AB33" s="424">
        <v>1</v>
      </c>
      <c r="AC33" s="1271">
        <f t="shared" si="3"/>
        <v>25</v>
      </c>
      <c r="AD33" s="424">
        <f t="shared" si="4"/>
        <v>3</v>
      </c>
      <c r="AE33" s="1258">
        <f t="shared" si="5"/>
        <v>25</v>
      </c>
    </row>
    <row r="34" spans="1:31" ht="20.149999999999999" customHeight="1" x14ac:dyDescent="0.35">
      <c r="A34" s="1063"/>
      <c r="B34" s="1064"/>
      <c r="C34" s="1146"/>
      <c r="D34" s="1575"/>
      <c r="E34" s="1274"/>
      <c r="F34" s="1274"/>
      <c r="G34" s="1274"/>
      <c r="H34" s="1275"/>
      <c r="I34" s="1271"/>
      <c r="J34" s="424"/>
      <c r="K34" s="1258"/>
      <c r="L34" s="424"/>
      <c r="M34" s="1258"/>
      <c r="N34" s="424"/>
      <c r="O34" s="1258"/>
      <c r="P34" s="424"/>
      <c r="Q34" s="1258"/>
      <c r="R34" s="424"/>
      <c r="S34" s="1258"/>
      <c r="T34" s="1258"/>
      <c r="U34" s="1258"/>
      <c r="V34" s="1258"/>
      <c r="W34" s="1258"/>
      <c r="X34" s="1258"/>
      <c r="Y34" s="1258"/>
      <c r="Z34" s="424"/>
      <c r="AA34" s="1258"/>
      <c r="AB34" s="424"/>
      <c r="AC34" s="1271"/>
      <c r="AD34" s="424"/>
      <c r="AE34" s="1258"/>
    </row>
    <row r="35" spans="1:31" s="2" customFormat="1" ht="27" customHeight="1" thickBot="1" x14ac:dyDescent="0.4">
      <c r="A35" s="1281" t="s">
        <v>713</v>
      </c>
      <c r="B35" s="24"/>
      <c r="C35" s="1268"/>
      <c r="D35" s="1268"/>
      <c r="E35" s="1276">
        <f>SUM(E13:E34)</f>
        <v>640.60481927710839</v>
      </c>
      <c r="F35" s="1276">
        <f>SUM(F13:F34)</f>
        <v>602.17898832684818</v>
      </c>
      <c r="G35" s="1276">
        <f>SUM(G13:G34)</f>
        <v>1242.7838076039566</v>
      </c>
      <c r="H35" s="1277">
        <f>SUM(H13:H34)</f>
        <v>279</v>
      </c>
      <c r="I35" s="1278">
        <f>H35/E35*100</f>
        <v>43.552591489217647</v>
      </c>
      <c r="J35" s="1279">
        <f>SUM(J13:J34)</f>
        <v>253</v>
      </c>
      <c r="K35" s="1278">
        <f>J35/F35*100</f>
        <v>42.01408632721634</v>
      </c>
      <c r="L35" s="1279">
        <f>SUM(L13:L34)</f>
        <v>532</v>
      </c>
      <c r="M35" s="1278">
        <f>L35/G35*100</f>
        <v>42.807123551575501</v>
      </c>
      <c r="N35" s="1279">
        <f>SUM(N13:N34)</f>
        <v>45</v>
      </c>
      <c r="O35" s="1278">
        <f>N35/E35*100</f>
        <v>7.0246115305189765</v>
      </c>
      <c r="P35" s="1279">
        <f>SUM(P13:P34)</f>
        <v>42</v>
      </c>
      <c r="Q35" s="1278">
        <f>P35/F35*100</f>
        <v>6.9746704574825538</v>
      </c>
      <c r="R35" s="1279">
        <f>SUM(R13:R34)</f>
        <v>87</v>
      </c>
      <c r="S35" s="1278">
        <f>R35/G35*100</f>
        <v>7.0004130620057667</v>
      </c>
      <c r="T35" s="1279">
        <f>SUM(T13:T34)</f>
        <v>324</v>
      </c>
      <c r="U35" s="1278">
        <f t="shared" ref="U35" si="19">T35/E35*100</f>
        <v>50.577203019736629</v>
      </c>
      <c r="V35" s="1279">
        <f>SUM(V13:V34)</f>
        <v>295</v>
      </c>
      <c r="W35" s="1278">
        <f t="shared" ref="W35" si="20">V35/F35*100</f>
        <v>48.988756784698893</v>
      </c>
      <c r="X35" s="1279">
        <f>SUM(X13:X34)</f>
        <v>619</v>
      </c>
      <c r="Y35" s="1278">
        <f t="shared" ref="Y35" si="21">X35/G35*100</f>
        <v>49.807536613581263</v>
      </c>
      <c r="Z35" s="1279">
        <f>SUM(Z13:Z34)</f>
        <v>511</v>
      </c>
      <c r="AA35" s="1278">
        <f>Z35/E35*100</f>
        <v>79.768366491004357</v>
      </c>
      <c r="AB35" s="1279">
        <f>SUM(AB13:AB34)</f>
        <v>478</v>
      </c>
      <c r="AC35" s="1280">
        <f>AB35/F35*100</f>
        <v>79.378392349444312</v>
      </c>
      <c r="AD35" s="1279">
        <f>SUM(AD13:AD34)</f>
        <v>989</v>
      </c>
      <c r="AE35" s="1278">
        <f>AD35/G35*100</f>
        <v>79.579408256594292</v>
      </c>
    </row>
    <row r="36" spans="1:31" x14ac:dyDescent="0.35">
      <c r="A36" s="413"/>
      <c r="B36" s="49"/>
      <c r="C36" s="49"/>
      <c r="D36" s="49"/>
      <c r="E36" s="49"/>
      <c r="F36" s="49"/>
      <c r="AC36" s="76"/>
    </row>
    <row r="37" spans="1:31" x14ac:dyDescent="0.35">
      <c r="A37" s="27" t="s">
        <v>757</v>
      </c>
    </row>
  </sheetData>
  <sheetProtection algorithmName="SHA-512" hashValue="6W1j+I1W4s5qGQSdwlqqyhWIkYIRpSfZ7+Uv9hZ0cvnUbtVjGZbGQ9lRE6A4mr1bVdWo67BQC8EfyhzMAKldRA==" saltValue="3sCeMUG18SV7o8moGOdzQw==" spinCount="100000" sheet="1" objects="1" scenarios="1" sort="0" autoFilter="0" pivotTables="0"/>
  <mergeCells count="23">
    <mergeCell ref="A4:AE4"/>
    <mergeCell ref="AB10:AC10"/>
    <mergeCell ref="R10:S10"/>
    <mergeCell ref="T10:U10"/>
    <mergeCell ref="V10:W10"/>
    <mergeCell ref="X10:Y10"/>
    <mergeCell ref="Z10:AA10"/>
    <mergeCell ref="A7:A11"/>
    <mergeCell ref="B7:B11"/>
    <mergeCell ref="D7:D11"/>
    <mergeCell ref="E7:G10"/>
    <mergeCell ref="H7:AE7"/>
    <mergeCell ref="H8:Y8"/>
    <mergeCell ref="Z8:AE9"/>
    <mergeCell ref="H9:M9"/>
    <mergeCell ref="N9:S9"/>
    <mergeCell ref="T9:Y9"/>
    <mergeCell ref="AD10:AE10"/>
    <mergeCell ref="H10:I10"/>
    <mergeCell ref="J10:K10"/>
    <mergeCell ref="L10:M10"/>
    <mergeCell ref="N10:O10"/>
    <mergeCell ref="P10:Q10"/>
  </mergeCells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E39"/>
  <sheetViews>
    <sheetView topLeftCell="A10" zoomScale="50" zoomScaleNormal="50" workbookViewId="0">
      <selection activeCell="K22" sqref="K22"/>
    </sheetView>
  </sheetViews>
  <sheetFormatPr defaultColWidth="9.1796875" defaultRowHeight="15.5" x14ac:dyDescent="0.35"/>
  <cols>
    <col min="1" max="1" width="5.7265625" style="3" customWidth="1"/>
    <col min="2" max="3" width="29.26953125" style="3" customWidth="1"/>
    <col min="4" max="4" width="21.7265625" style="3" customWidth="1"/>
    <col min="5" max="7" width="8.54296875" style="3" customWidth="1"/>
    <col min="8" max="8" width="12.54296875" style="3" customWidth="1"/>
    <col min="9" max="9" width="10.54296875" style="3" customWidth="1"/>
    <col min="10" max="10" width="10.7265625" style="3" customWidth="1"/>
    <col min="11" max="11" width="9.453125" style="3" customWidth="1"/>
    <col min="12" max="12" width="10.453125" style="3" customWidth="1"/>
    <col min="13" max="13" width="9.453125" style="3" customWidth="1"/>
    <col min="14" max="14" width="10.7265625" style="3" customWidth="1"/>
    <col min="15" max="15" width="9.453125" style="3" customWidth="1"/>
    <col min="16" max="16" width="10.54296875" style="3" customWidth="1"/>
    <col min="17" max="17" width="9.453125" style="3" customWidth="1"/>
    <col min="18" max="18" width="10.453125" style="3" customWidth="1"/>
    <col min="19" max="19" width="9.453125" style="3" customWidth="1"/>
    <col min="20" max="20" width="10.453125" style="3" customWidth="1"/>
    <col min="21" max="21" width="9.453125" style="3" customWidth="1"/>
    <col min="22" max="22" width="10.81640625" style="3" customWidth="1"/>
    <col min="23" max="23" width="9.453125" style="3" customWidth="1"/>
    <col min="24" max="24" width="11.26953125" style="3" customWidth="1"/>
    <col min="25" max="25" width="9.453125" style="3" customWidth="1"/>
    <col min="26" max="26" width="11.26953125" style="3" customWidth="1"/>
    <col min="27" max="27" width="9.453125" style="3" customWidth="1"/>
    <col min="28" max="28" width="11.1796875" style="3" customWidth="1"/>
    <col min="29" max="29" width="9.453125" style="3" customWidth="1"/>
    <col min="30" max="30" width="12.26953125" style="3" customWidth="1"/>
    <col min="31" max="31" width="9.453125" style="3" customWidth="1"/>
    <col min="32" max="257" width="9.1796875" style="3"/>
    <col min="258" max="258" width="5.7265625" style="3" customWidth="1"/>
    <col min="259" max="260" width="21.7265625" style="3" customWidth="1"/>
    <col min="261" max="263" width="8.54296875" style="3" customWidth="1"/>
    <col min="264" max="287" width="9.453125" style="3" customWidth="1"/>
    <col min="288" max="513" width="9.1796875" style="3"/>
    <col min="514" max="514" width="5.7265625" style="3" customWidth="1"/>
    <col min="515" max="516" width="21.7265625" style="3" customWidth="1"/>
    <col min="517" max="519" width="8.54296875" style="3" customWidth="1"/>
    <col min="520" max="543" width="9.453125" style="3" customWidth="1"/>
    <col min="544" max="769" width="9.1796875" style="3"/>
    <col min="770" max="770" width="5.7265625" style="3" customWidth="1"/>
    <col min="771" max="772" width="21.7265625" style="3" customWidth="1"/>
    <col min="773" max="775" width="8.54296875" style="3" customWidth="1"/>
    <col min="776" max="799" width="9.453125" style="3" customWidth="1"/>
    <col min="800" max="1025" width="9.1796875" style="3"/>
    <col min="1026" max="1026" width="5.7265625" style="3" customWidth="1"/>
    <col min="1027" max="1028" width="21.7265625" style="3" customWidth="1"/>
    <col min="1029" max="1031" width="8.54296875" style="3" customWidth="1"/>
    <col min="1032" max="1055" width="9.453125" style="3" customWidth="1"/>
    <col min="1056" max="1281" width="9.1796875" style="3"/>
    <col min="1282" max="1282" width="5.7265625" style="3" customWidth="1"/>
    <col min="1283" max="1284" width="21.7265625" style="3" customWidth="1"/>
    <col min="1285" max="1287" width="8.54296875" style="3" customWidth="1"/>
    <col min="1288" max="1311" width="9.453125" style="3" customWidth="1"/>
    <col min="1312" max="1537" width="9.1796875" style="3"/>
    <col min="1538" max="1538" width="5.7265625" style="3" customWidth="1"/>
    <col min="1539" max="1540" width="21.7265625" style="3" customWidth="1"/>
    <col min="1541" max="1543" width="8.54296875" style="3" customWidth="1"/>
    <col min="1544" max="1567" width="9.453125" style="3" customWidth="1"/>
    <col min="1568" max="1793" width="9.1796875" style="3"/>
    <col min="1794" max="1794" width="5.7265625" style="3" customWidth="1"/>
    <col min="1795" max="1796" width="21.7265625" style="3" customWidth="1"/>
    <col min="1797" max="1799" width="8.54296875" style="3" customWidth="1"/>
    <col min="1800" max="1823" width="9.453125" style="3" customWidth="1"/>
    <col min="1824" max="2049" width="9.1796875" style="3"/>
    <col min="2050" max="2050" width="5.7265625" style="3" customWidth="1"/>
    <col min="2051" max="2052" width="21.7265625" style="3" customWidth="1"/>
    <col min="2053" max="2055" width="8.54296875" style="3" customWidth="1"/>
    <col min="2056" max="2079" width="9.453125" style="3" customWidth="1"/>
    <col min="2080" max="2305" width="9.1796875" style="3"/>
    <col min="2306" max="2306" width="5.7265625" style="3" customWidth="1"/>
    <col min="2307" max="2308" width="21.7265625" style="3" customWidth="1"/>
    <col min="2309" max="2311" width="8.54296875" style="3" customWidth="1"/>
    <col min="2312" max="2335" width="9.453125" style="3" customWidth="1"/>
    <col min="2336" max="2561" width="9.1796875" style="3"/>
    <col min="2562" max="2562" width="5.7265625" style="3" customWidth="1"/>
    <col min="2563" max="2564" width="21.7265625" style="3" customWidth="1"/>
    <col min="2565" max="2567" width="8.54296875" style="3" customWidth="1"/>
    <col min="2568" max="2591" width="9.453125" style="3" customWidth="1"/>
    <col min="2592" max="2817" width="9.1796875" style="3"/>
    <col min="2818" max="2818" width="5.7265625" style="3" customWidth="1"/>
    <col min="2819" max="2820" width="21.7265625" style="3" customWidth="1"/>
    <col min="2821" max="2823" width="8.54296875" style="3" customWidth="1"/>
    <col min="2824" max="2847" width="9.453125" style="3" customWidth="1"/>
    <col min="2848" max="3073" width="9.1796875" style="3"/>
    <col min="3074" max="3074" width="5.7265625" style="3" customWidth="1"/>
    <col min="3075" max="3076" width="21.7265625" style="3" customWidth="1"/>
    <col min="3077" max="3079" width="8.54296875" style="3" customWidth="1"/>
    <col min="3080" max="3103" width="9.453125" style="3" customWidth="1"/>
    <col min="3104" max="3329" width="9.1796875" style="3"/>
    <col min="3330" max="3330" width="5.7265625" style="3" customWidth="1"/>
    <col min="3331" max="3332" width="21.7265625" style="3" customWidth="1"/>
    <col min="3333" max="3335" width="8.54296875" style="3" customWidth="1"/>
    <col min="3336" max="3359" width="9.453125" style="3" customWidth="1"/>
    <col min="3360" max="3585" width="9.1796875" style="3"/>
    <col min="3586" max="3586" width="5.7265625" style="3" customWidth="1"/>
    <col min="3587" max="3588" width="21.7265625" style="3" customWidth="1"/>
    <col min="3589" max="3591" width="8.54296875" style="3" customWidth="1"/>
    <col min="3592" max="3615" width="9.453125" style="3" customWidth="1"/>
    <col min="3616" max="3841" width="9.1796875" style="3"/>
    <col min="3842" max="3842" width="5.7265625" style="3" customWidth="1"/>
    <col min="3843" max="3844" width="21.7265625" style="3" customWidth="1"/>
    <col min="3845" max="3847" width="8.54296875" style="3" customWidth="1"/>
    <col min="3848" max="3871" width="9.453125" style="3" customWidth="1"/>
    <col min="3872" max="4097" width="9.1796875" style="3"/>
    <col min="4098" max="4098" width="5.7265625" style="3" customWidth="1"/>
    <col min="4099" max="4100" width="21.7265625" style="3" customWidth="1"/>
    <col min="4101" max="4103" width="8.54296875" style="3" customWidth="1"/>
    <col min="4104" max="4127" width="9.453125" style="3" customWidth="1"/>
    <col min="4128" max="4353" width="9.1796875" style="3"/>
    <col min="4354" max="4354" width="5.7265625" style="3" customWidth="1"/>
    <col min="4355" max="4356" width="21.7265625" style="3" customWidth="1"/>
    <col min="4357" max="4359" width="8.54296875" style="3" customWidth="1"/>
    <col min="4360" max="4383" width="9.453125" style="3" customWidth="1"/>
    <col min="4384" max="4609" width="9.1796875" style="3"/>
    <col min="4610" max="4610" width="5.7265625" style="3" customWidth="1"/>
    <col min="4611" max="4612" width="21.7265625" style="3" customWidth="1"/>
    <col min="4613" max="4615" width="8.54296875" style="3" customWidth="1"/>
    <col min="4616" max="4639" width="9.453125" style="3" customWidth="1"/>
    <col min="4640" max="4865" width="9.1796875" style="3"/>
    <col min="4866" max="4866" width="5.7265625" style="3" customWidth="1"/>
    <col min="4867" max="4868" width="21.7265625" style="3" customWidth="1"/>
    <col min="4869" max="4871" width="8.54296875" style="3" customWidth="1"/>
    <col min="4872" max="4895" width="9.453125" style="3" customWidth="1"/>
    <col min="4896" max="5121" width="9.1796875" style="3"/>
    <col min="5122" max="5122" width="5.7265625" style="3" customWidth="1"/>
    <col min="5123" max="5124" width="21.7265625" style="3" customWidth="1"/>
    <col min="5125" max="5127" width="8.54296875" style="3" customWidth="1"/>
    <col min="5128" max="5151" width="9.453125" style="3" customWidth="1"/>
    <col min="5152" max="5377" width="9.1796875" style="3"/>
    <col min="5378" max="5378" width="5.7265625" style="3" customWidth="1"/>
    <col min="5379" max="5380" width="21.7265625" style="3" customWidth="1"/>
    <col min="5381" max="5383" width="8.54296875" style="3" customWidth="1"/>
    <col min="5384" max="5407" width="9.453125" style="3" customWidth="1"/>
    <col min="5408" max="5633" width="9.1796875" style="3"/>
    <col min="5634" max="5634" width="5.7265625" style="3" customWidth="1"/>
    <col min="5635" max="5636" width="21.7265625" style="3" customWidth="1"/>
    <col min="5637" max="5639" width="8.54296875" style="3" customWidth="1"/>
    <col min="5640" max="5663" width="9.453125" style="3" customWidth="1"/>
    <col min="5664" max="5889" width="9.1796875" style="3"/>
    <col min="5890" max="5890" width="5.7265625" style="3" customWidth="1"/>
    <col min="5891" max="5892" width="21.7265625" style="3" customWidth="1"/>
    <col min="5893" max="5895" width="8.54296875" style="3" customWidth="1"/>
    <col min="5896" max="5919" width="9.453125" style="3" customWidth="1"/>
    <col min="5920" max="6145" width="9.1796875" style="3"/>
    <col min="6146" max="6146" width="5.7265625" style="3" customWidth="1"/>
    <col min="6147" max="6148" width="21.7265625" style="3" customWidth="1"/>
    <col min="6149" max="6151" width="8.54296875" style="3" customWidth="1"/>
    <col min="6152" max="6175" width="9.453125" style="3" customWidth="1"/>
    <col min="6176" max="6401" width="9.1796875" style="3"/>
    <col min="6402" max="6402" width="5.7265625" style="3" customWidth="1"/>
    <col min="6403" max="6404" width="21.7265625" style="3" customWidth="1"/>
    <col min="6405" max="6407" width="8.54296875" style="3" customWidth="1"/>
    <col min="6408" max="6431" width="9.453125" style="3" customWidth="1"/>
    <col min="6432" max="6657" width="9.1796875" style="3"/>
    <col min="6658" max="6658" width="5.7265625" style="3" customWidth="1"/>
    <col min="6659" max="6660" width="21.7265625" style="3" customWidth="1"/>
    <col min="6661" max="6663" width="8.54296875" style="3" customWidth="1"/>
    <col min="6664" max="6687" width="9.453125" style="3" customWidth="1"/>
    <col min="6688" max="6913" width="9.1796875" style="3"/>
    <col min="6914" max="6914" width="5.7265625" style="3" customWidth="1"/>
    <col min="6915" max="6916" width="21.7265625" style="3" customWidth="1"/>
    <col min="6917" max="6919" width="8.54296875" style="3" customWidth="1"/>
    <col min="6920" max="6943" width="9.453125" style="3" customWidth="1"/>
    <col min="6944" max="7169" width="9.1796875" style="3"/>
    <col min="7170" max="7170" width="5.7265625" style="3" customWidth="1"/>
    <col min="7171" max="7172" width="21.7265625" style="3" customWidth="1"/>
    <col min="7173" max="7175" width="8.54296875" style="3" customWidth="1"/>
    <col min="7176" max="7199" width="9.453125" style="3" customWidth="1"/>
    <col min="7200" max="7425" width="9.1796875" style="3"/>
    <col min="7426" max="7426" width="5.7265625" style="3" customWidth="1"/>
    <col min="7427" max="7428" width="21.7265625" style="3" customWidth="1"/>
    <col min="7429" max="7431" width="8.54296875" style="3" customWidth="1"/>
    <col min="7432" max="7455" width="9.453125" style="3" customWidth="1"/>
    <col min="7456" max="7681" width="9.1796875" style="3"/>
    <col min="7682" max="7682" width="5.7265625" style="3" customWidth="1"/>
    <col min="7683" max="7684" width="21.7265625" style="3" customWidth="1"/>
    <col min="7685" max="7687" width="8.54296875" style="3" customWidth="1"/>
    <col min="7688" max="7711" width="9.453125" style="3" customWidth="1"/>
    <col min="7712" max="7937" width="9.1796875" style="3"/>
    <col min="7938" max="7938" width="5.7265625" style="3" customWidth="1"/>
    <col min="7939" max="7940" width="21.7265625" style="3" customWidth="1"/>
    <col min="7941" max="7943" width="8.54296875" style="3" customWidth="1"/>
    <col min="7944" max="7967" width="9.453125" style="3" customWidth="1"/>
    <col min="7968" max="8193" width="9.1796875" style="3"/>
    <col min="8194" max="8194" width="5.7265625" style="3" customWidth="1"/>
    <col min="8195" max="8196" width="21.7265625" style="3" customWidth="1"/>
    <col min="8197" max="8199" width="8.54296875" style="3" customWidth="1"/>
    <col min="8200" max="8223" width="9.453125" style="3" customWidth="1"/>
    <col min="8224" max="8449" width="9.1796875" style="3"/>
    <col min="8450" max="8450" width="5.7265625" style="3" customWidth="1"/>
    <col min="8451" max="8452" width="21.7265625" style="3" customWidth="1"/>
    <col min="8453" max="8455" width="8.54296875" style="3" customWidth="1"/>
    <col min="8456" max="8479" width="9.453125" style="3" customWidth="1"/>
    <col min="8480" max="8705" width="9.1796875" style="3"/>
    <col min="8706" max="8706" width="5.7265625" style="3" customWidth="1"/>
    <col min="8707" max="8708" width="21.7265625" style="3" customWidth="1"/>
    <col min="8709" max="8711" width="8.54296875" style="3" customWidth="1"/>
    <col min="8712" max="8735" width="9.453125" style="3" customWidth="1"/>
    <col min="8736" max="8961" width="9.1796875" style="3"/>
    <col min="8962" max="8962" width="5.7265625" style="3" customWidth="1"/>
    <col min="8963" max="8964" width="21.7265625" style="3" customWidth="1"/>
    <col min="8965" max="8967" width="8.54296875" style="3" customWidth="1"/>
    <col min="8968" max="8991" width="9.453125" style="3" customWidth="1"/>
    <col min="8992" max="9217" width="9.1796875" style="3"/>
    <col min="9218" max="9218" width="5.7265625" style="3" customWidth="1"/>
    <col min="9219" max="9220" width="21.7265625" style="3" customWidth="1"/>
    <col min="9221" max="9223" width="8.54296875" style="3" customWidth="1"/>
    <col min="9224" max="9247" width="9.453125" style="3" customWidth="1"/>
    <col min="9248" max="9473" width="9.1796875" style="3"/>
    <col min="9474" max="9474" width="5.7265625" style="3" customWidth="1"/>
    <col min="9475" max="9476" width="21.7265625" style="3" customWidth="1"/>
    <col min="9477" max="9479" width="8.54296875" style="3" customWidth="1"/>
    <col min="9480" max="9503" width="9.453125" style="3" customWidth="1"/>
    <col min="9504" max="9729" width="9.1796875" style="3"/>
    <col min="9730" max="9730" width="5.7265625" style="3" customWidth="1"/>
    <col min="9731" max="9732" width="21.7265625" style="3" customWidth="1"/>
    <col min="9733" max="9735" width="8.54296875" style="3" customWidth="1"/>
    <col min="9736" max="9759" width="9.453125" style="3" customWidth="1"/>
    <col min="9760" max="9985" width="9.1796875" style="3"/>
    <col min="9986" max="9986" width="5.7265625" style="3" customWidth="1"/>
    <col min="9987" max="9988" width="21.7265625" style="3" customWidth="1"/>
    <col min="9989" max="9991" width="8.54296875" style="3" customWidth="1"/>
    <col min="9992" max="10015" width="9.453125" style="3" customWidth="1"/>
    <col min="10016" max="10241" width="9.1796875" style="3"/>
    <col min="10242" max="10242" width="5.7265625" style="3" customWidth="1"/>
    <col min="10243" max="10244" width="21.7265625" style="3" customWidth="1"/>
    <col min="10245" max="10247" width="8.54296875" style="3" customWidth="1"/>
    <col min="10248" max="10271" width="9.453125" style="3" customWidth="1"/>
    <col min="10272" max="10497" width="9.1796875" style="3"/>
    <col min="10498" max="10498" width="5.7265625" style="3" customWidth="1"/>
    <col min="10499" max="10500" width="21.7265625" style="3" customWidth="1"/>
    <col min="10501" max="10503" width="8.54296875" style="3" customWidth="1"/>
    <col min="10504" max="10527" width="9.453125" style="3" customWidth="1"/>
    <col min="10528" max="10753" width="9.1796875" style="3"/>
    <col min="10754" max="10754" width="5.7265625" style="3" customWidth="1"/>
    <col min="10755" max="10756" width="21.7265625" style="3" customWidth="1"/>
    <col min="10757" max="10759" width="8.54296875" style="3" customWidth="1"/>
    <col min="10760" max="10783" width="9.453125" style="3" customWidth="1"/>
    <col min="10784" max="11009" width="9.1796875" style="3"/>
    <col min="11010" max="11010" width="5.7265625" style="3" customWidth="1"/>
    <col min="11011" max="11012" width="21.7265625" style="3" customWidth="1"/>
    <col min="11013" max="11015" width="8.54296875" style="3" customWidth="1"/>
    <col min="11016" max="11039" width="9.453125" style="3" customWidth="1"/>
    <col min="11040" max="11265" width="9.1796875" style="3"/>
    <col min="11266" max="11266" width="5.7265625" style="3" customWidth="1"/>
    <col min="11267" max="11268" width="21.7265625" style="3" customWidth="1"/>
    <col min="11269" max="11271" width="8.54296875" style="3" customWidth="1"/>
    <col min="11272" max="11295" width="9.453125" style="3" customWidth="1"/>
    <col min="11296" max="11521" width="9.1796875" style="3"/>
    <col min="11522" max="11522" width="5.7265625" style="3" customWidth="1"/>
    <col min="11523" max="11524" width="21.7265625" style="3" customWidth="1"/>
    <col min="11525" max="11527" width="8.54296875" style="3" customWidth="1"/>
    <col min="11528" max="11551" width="9.453125" style="3" customWidth="1"/>
    <col min="11552" max="11777" width="9.1796875" style="3"/>
    <col min="11778" max="11778" width="5.7265625" style="3" customWidth="1"/>
    <col min="11779" max="11780" width="21.7265625" style="3" customWidth="1"/>
    <col min="11781" max="11783" width="8.54296875" style="3" customWidth="1"/>
    <col min="11784" max="11807" width="9.453125" style="3" customWidth="1"/>
    <col min="11808" max="12033" width="9.1796875" style="3"/>
    <col min="12034" max="12034" width="5.7265625" style="3" customWidth="1"/>
    <col min="12035" max="12036" width="21.7265625" style="3" customWidth="1"/>
    <col min="12037" max="12039" width="8.54296875" style="3" customWidth="1"/>
    <col min="12040" max="12063" width="9.453125" style="3" customWidth="1"/>
    <col min="12064" max="12289" width="9.1796875" style="3"/>
    <col min="12290" max="12290" width="5.7265625" style="3" customWidth="1"/>
    <col min="12291" max="12292" width="21.7265625" style="3" customWidth="1"/>
    <col min="12293" max="12295" width="8.54296875" style="3" customWidth="1"/>
    <col min="12296" max="12319" width="9.453125" style="3" customWidth="1"/>
    <col min="12320" max="12545" width="9.1796875" style="3"/>
    <col min="12546" max="12546" width="5.7265625" style="3" customWidth="1"/>
    <col min="12547" max="12548" width="21.7265625" style="3" customWidth="1"/>
    <col min="12549" max="12551" width="8.54296875" style="3" customWidth="1"/>
    <col min="12552" max="12575" width="9.453125" style="3" customWidth="1"/>
    <col min="12576" max="12801" width="9.1796875" style="3"/>
    <col min="12802" max="12802" width="5.7265625" style="3" customWidth="1"/>
    <col min="12803" max="12804" width="21.7265625" style="3" customWidth="1"/>
    <col min="12805" max="12807" width="8.54296875" style="3" customWidth="1"/>
    <col min="12808" max="12831" width="9.453125" style="3" customWidth="1"/>
    <col min="12832" max="13057" width="9.1796875" style="3"/>
    <col min="13058" max="13058" width="5.7265625" style="3" customWidth="1"/>
    <col min="13059" max="13060" width="21.7265625" style="3" customWidth="1"/>
    <col min="13061" max="13063" width="8.54296875" style="3" customWidth="1"/>
    <col min="13064" max="13087" width="9.453125" style="3" customWidth="1"/>
    <col min="13088" max="13313" width="9.1796875" style="3"/>
    <col min="13314" max="13314" width="5.7265625" style="3" customWidth="1"/>
    <col min="13315" max="13316" width="21.7265625" style="3" customWidth="1"/>
    <col min="13317" max="13319" width="8.54296875" style="3" customWidth="1"/>
    <col min="13320" max="13343" width="9.453125" style="3" customWidth="1"/>
    <col min="13344" max="13569" width="9.1796875" style="3"/>
    <col min="13570" max="13570" width="5.7265625" style="3" customWidth="1"/>
    <col min="13571" max="13572" width="21.7265625" style="3" customWidth="1"/>
    <col min="13573" max="13575" width="8.54296875" style="3" customWidth="1"/>
    <col min="13576" max="13599" width="9.453125" style="3" customWidth="1"/>
    <col min="13600" max="13825" width="9.1796875" style="3"/>
    <col min="13826" max="13826" width="5.7265625" style="3" customWidth="1"/>
    <col min="13827" max="13828" width="21.7265625" style="3" customWidth="1"/>
    <col min="13829" max="13831" width="8.54296875" style="3" customWidth="1"/>
    <col min="13832" max="13855" width="9.453125" style="3" customWidth="1"/>
    <col min="13856" max="14081" width="9.1796875" style="3"/>
    <col min="14082" max="14082" width="5.7265625" style="3" customWidth="1"/>
    <col min="14083" max="14084" width="21.7265625" style="3" customWidth="1"/>
    <col min="14085" max="14087" width="8.54296875" style="3" customWidth="1"/>
    <col min="14088" max="14111" width="9.453125" style="3" customWidth="1"/>
    <col min="14112" max="14337" width="9.1796875" style="3"/>
    <col min="14338" max="14338" width="5.7265625" style="3" customWidth="1"/>
    <col min="14339" max="14340" width="21.7265625" style="3" customWidth="1"/>
    <col min="14341" max="14343" width="8.54296875" style="3" customWidth="1"/>
    <col min="14344" max="14367" width="9.453125" style="3" customWidth="1"/>
    <col min="14368" max="14593" width="9.1796875" style="3"/>
    <col min="14594" max="14594" width="5.7265625" style="3" customWidth="1"/>
    <col min="14595" max="14596" width="21.7265625" style="3" customWidth="1"/>
    <col min="14597" max="14599" width="8.54296875" style="3" customWidth="1"/>
    <col min="14600" max="14623" width="9.453125" style="3" customWidth="1"/>
    <col min="14624" max="14849" width="9.1796875" style="3"/>
    <col min="14850" max="14850" width="5.7265625" style="3" customWidth="1"/>
    <col min="14851" max="14852" width="21.7265625" style="3" customWidth="1"/>
    <col min="14853" max="14855" width="8.54296875" style="3" customWidth="1"/>
    <col min="14856" max="14879" width="9.453125" style="3" customWidth="1"/>
    <col min="14880" max="15105" width="9.1796875" style="3"/>
    <col min="15106" max="15106" width="5.7265625" style="3" customWidth="1"/>
    <col min="15107" max="15108" width="21.7265625" style="3" customWidth="1"/>
    <col min="15109" max="15111" width="8.54296875" style="3" customWidth="1"/>
    <col min="15112" max="15135" width="9.453125" style="3" customWidth="1"/>
    <col min="15136" max="15361" width="9.1796875" style="3"/>
    <col min="15362" max="15362" width="5.7265625" style="3" customWidth="1"/>
    <col min="15363" max="15364" width="21.7265625" style="3" customWidth="1"/>
    <col min="15365" max="15367" width="8.54296875" style="3" customWidth="1"/>
    <col min="15368" max="15391" width="9.453125" style="3" customWidth="1"/>
    <col min="15392" max="15617" width="9.1796875" style="3"/>
    <col min="15618" max="15618" width="5.7265625" style="3" customWidth="1"/>
    <col min="15619" max="15620" width="21.7265625" style="3" customWidth="1"/>
    <col min="15621" max="15623" width="8.54296875" style="3" customWidth="1"/>
    <col min="15624" max="15647" width="9.453125" style="3" customWidth="1"/>
    <col min="15648" max="15873" width="9.1796875" style="3"/>
    <col min="15874" max="15874" width="5.7265625" style="3" customWidth="1"/>
    <col min="15875" max="15876" width="21.7265625" style="3" customWidth="1"/>
    <col min="15877" max="15879" width="8.54296875" style="3" customWidth="1"/>
    <col min="15880" max="15903" width="9.453125" style="3" customWidth="1"/>
    <col min="15904" max="16129" width="9.1796875" style="3"/>
    <col min="16130" max="16130" width="5.7265625" style="3" customWidth="1"/>
    <col min="16131" max="16132" width="21.7265625" style="3" customWidth="1"/>
    <col min="16133" max="16135" width="8.54296875" style="3" customWidth="1"/>
    <col min="16136" max="16159" width="9.453125" style="3" customWidth="1"/>
    <col min="16160" max="16384" width="9.1796875" style="3"/>
  </cols>
  <sheetData>
    <row r="1" spans="1:31" x14ac:dyDescent="0.35">
      <c r="A1" s="1" t="s">
        <v>832</v>
      </c>
    </row>
    <row r="3" spans="1:31" x14ac:dyDescent="0.35">
      <c r="A3" s="4" t="s">
        <v>833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  <c r="Z4" s="1615"/>
      <c r="AA4" s="1615"/>
      <c r="AB4" s="1615"/>
      <c r="AC4" s="1615"/>
      <c r="AD4" s="1615"/>
      <c r="AE4" s="1615"/>
    </row>
    <row r="5" spans="1:3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</row>
    <row r="6" spans="1:31" ht="16" thickBot="1" x14ac:dyDescent="0.4"/>
    <row r="7" spans="1:31" ht="20.149999999999999" customHeight="1" x14ac:dyDescent="0.35">
      <c r="A7" s="1618" t="s">
        <v>5</v>
      </c>
      <c r="B7" s="1618" t="s">
        <v>6</v>
      </c>
      <c r="C7" s="130"/>
      <c r="D7" s="1618" t="s">
        <v>61</v>
      </c>
      <c r="E7" s="1635" t="s">
        <v>834</v>
      </c>
      <c r="F7" s="1635"/>
      <c r="G7" s="1635"/>
      <c r="H7" s="414" t="s">
        <v>826</v>
      </c>
      <c r="I7" s="415"/>
      <c r="J7" s="415"/>
      <c r="K7" s="415"/>
      <c r="L7" s="415"/>
      <c r="M7" s="415"/>
      <c r="N7" s="414"/>
      <c r="O7" s="415"/>
      <c r="P7" s="241"/>
      <c r="Q7" s="415"/>
      <c r="R7" s="415"/>
      <c r="S7" s="415"/>
      <c r="T7" s="414"/>
      <c r="U7" s="415"/>
      <c r="V7" s="241"/>
      <c r="W7" s="415"/>
      <c r="X7" s="415"/>
      <c r="Y7" s="415"/>
      <c r="Z7" s="414"/>
      <c r="AA7" s="415"/>
      <c r="AB7" s="241"/>
      <c r="AC7" s="415"/>
      <c r="AD7" s="415"/>
      <c r="AE7" s="241"/>
    </row>
    <row r="8" spans="1:31" ht="20.149999999999999" customHeight="1" x14ac:dyDescent="0.35">
      <c r="A8" s="1596"/>
      <c r="B8" s="1596"/>
      <c r="C8" s="10" t="s">
        <v>1595</v>
      </c>
      <c r="D8" s="1596"/>
      <c r="E8" s="1678"/>
      <c r="F8" s="1678"/>
      <c r="G8" s="1678"/>
      <c r="H8" s="291" t="s">
        <v>835</v>
      </c>
      <c r="I8" s="388"/>
      <c r="J8" s="388"/>
      <c r="K8" s="388"/>
      <c r="L8" s="388"/>
      <c r="M8" s="389"/>
      <c r="N8" s="291" t="s">
        <v>836</v>
      </c>
      <c r="O8" s="388"/>
      <c r="P8" s="389"/>
      <c r="Q8" s="388"/>
      <c r="R8" s="388"/>
      <c r="S8" s="389"/>
      <c r="T8" s="291" t="s">
        <v>837</v>
      </c>
      <c r="U8" s="388"/>
      <c r="V8" s="389"/>
      <c r="W8" s="388"/>
      <c r="X8" s="388"/>
      <c r="Y8" s="389"/>
      <c r="Z8" s="291" t="s">
        <v>838</v>
      </c>
      <c r="AA8" s="388"/>
      <c r="AB8" s="389"/>
      <c r="AC8" s="388"/>
      <c r="AD8" s="388"/>
      <c r="AE8" s="389"/>
    </row>
    <row r="9" spans="1:31" ht="20.149999999999999" customHeight="1" x14ac:dyDescent="0.35">
      <c r="A9" s="1596"/>
      <c r="B9" s="1596"/>
      <c r="C9" s="10" t="s">
        <v>6</v>
      </c>
      <c r="D9" s="1596"/>
      <c r="E9" s="1678"/>
      <c r="F9" s="1678"/>
      <c r="G9" s="1678"/>
      <c r="H9" s="1619" t="s">
        <v>130</v>
      </c>
      <c r="I9" s="1620"/>
      <c r="J9" s="1619" t="s">
        <v>131</v>
      </c>
      <c r="K9" s="1620"/>
      <c r="L9" s="1619" t="s">
        <v>132</v>
      </c>
      <c r="M9" s="1620"/>
      <c r="N9" s="1619" t="s">
        <v>130</v>
      </c>
      <c r="O9" s="1620"/>
      <c r="P9" s="1674" t="s">
        <v>131</v>
      </c>
      <c r="Q9" s="1620"/>
      <c r="R9" s="1619" t="s">
        <v>132</v>
      </c>
      <c r="S9" s="1620"/>
      <c r="T9" s="1619" t="s">
        <v>130</v>
      </c>
      <c r="U9" s="1620"/>
      <c r="V9" s="1674" t="s">
        <v>131</v>
      </c>
      <c r="W9" s="1620"/>
      <c r="X9" s="1619" t="s">
        <v>132</v>
      </c>
      <c r="Y9" s="1620"/>
      <c r="Z9" s="1619" t="s">
        <v>130</v>
      </c>
      <c r="AA9" s="1620"/>
      <c r="AB9" s="1674" t="s">
        <v>131</v>
      </c>
      <c r="AC9" s="1620"/>
      <c r="AD9" s="1619" t="s">
        <v>132</v>
      </c>
      <c r="AE9" s="1621"/>
    </row>
    <row r="10" spans="1:31" ht="29.25" customHeight="1" x14ac:dyDescent="0.35">
      <c r="A10" s="1597"/>
      <c r="B10" s="1597"/>
      <c r="C10" s="12"/>
      <c r="D10" s="1597"/>
      <c r="E10" s="61" t="s">
        <v>130</v>
      </c>
      <c r="F10" s="61" t="s">
        <v>131</v>
      </c>
      <c r="G10" s="61" t="s">
        <v>502</v>
      </c>
      <c r="H10" s="61" t="s">
        <v>8</v>
      </c>
      <c r="I10" s="61" t="s">
        <v>65</v>
      </c>
      <c r="J10" s="61" t="s">
        <v>8</v>
      </c>
      <c r="K10" s="61" t="s">
        <v>65</v>
      </c>
      <c r="L10" s="61" t="s">
        <v>8</v>
      </c>
      <c r="M10" s="61" t="s">
        <v>65</v>
      </c>
      <c r="N10" s="61" t="s">
        <v>8</v>
      </c>
      <c r="O10" s="61" t="s">
        <v>65</v>
      </c>
      <c r="P10" s="61" t="s">
        <v>8</v>
      </c>
      <c r="Q10" s="416" t="s">
        <v>65</v>
      </c>
      <c r="R10" s="61" t="s">
        <v>8</v>
      </c>
      <c r="S10" s="61" t="s">
        <v>65</v>
      </c>
      <c r="T10" s="61" t="s">
        <v>8</v>
      </c>
      <c r="U10" s="61" t="s">
        <v>65</v>
      </c>
      <c r="V10" s="61" t="s">
        <v>8</v>
      </c>
      <c r="W10" s="416" t="s">
        <v>65</v>
      </c>
      <c r="X10" s="61" t="s">
        <v>8</v>
      </c>
      <c r="Y10" s="61" t="s">
        <v>65</v>
      </c>
      <c r="Z10" s="61" t="s">
        <v>8</v>
      </c>
      <c r="AA10" s="61" t="s">
        <v>65</v>
      </c>
      <c r="AB10" s="61" t="s">
        <v>8</v>
      </c>
      <c r="AC10" s="416" t="s">
        <v>65</v>
      </c>
      <c r="AD10" s="61" t="s">
        <v>8</v>
      </c>
      <c r="AE10" s="61" t="s">
        <v>65</v>
      </c>
    </row>
    <row r="11" spans="1:31" s="15" customFormat="1" ht="20.149999999999999" customHeight="1" x14ac:dyDescent="0.35">
      <c r="A11" s="295">
        <v>1</v>
      </c>
      <c r="B11" s="13">
        <v>2</v>
      </c>
      <c r="C11" s="295"/>
      <c r="D11" s="295">
        <v>3</v>
      </c>
      <c r="E11" s="295">
        <v>4</v>
      </c>
      <c r="F11" s="295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13">
        <v>12</v>
      </c>
      <c r="N11" s="13">
        <v>13</v>
      </c>
      <c r="O11" s="13">
        <v>14</v>
      </c>
      <c r="P11" s="13">
        <v>15</v>
      </c>
      <c r="Q11" s="379">
        <v>16</v>
      </c>
      <c r="R11" s="13">
        <v>17</v>
      </c>
      <c r="S11" s="13">
        <v>18</v>
      </c>
      <c r="T11" s="13">
        <v>19</v>
      </c>
      <c r="U11" s="13">
        <v>20</v>
      </c>
      <c r="V11" s="13">
        <v>21</v>
      </c>
      <c r="W11" s="13">
        <v>22</v>
      </c>
      <c r="X11" s="13">
        <v>23</v>
      </c>
      <c r="Y11" s="13">
        <v>24</v>
      </c>
      <c r="Z11" s="13">
        <v>25</v>
      </c>
      <c r="AA11" s="13">
        <v>26</v>
      </c>
      <c r="AB11" s="13">
        <v>27</v>
      </c>
      <c r="AC11" s="13">
        <v>28</v>
      </c>
      <c r="AD11" s="13">
        <v>29</v>
      </c>
      <c r="AE11" s="13">
        <v>30</v>
      </c>
    </row>
    <row r="12" spans="1:31" ht="20.149999999999999" customHeight="1" x14ac:dyDescent="0.35">
      <c r="A12" s="33">
        <v>1</v>
      </c>
      <c r="B12" s="230" t="s">
        <v>767</v>
      </c>
      <c r="C12" s="1570" t="s">
        <v>1597</v>
      </c>
      <c r="D12" s="1039" t="s">
        <v>767</v>
      </c>
      <c r="E12" s="1282">
        <v>16</v>
      </c>
      <c r="F12" s="1282">
        <v>27</v>
      </c>
      <c r="G12" s="375">
        <f>SUM(E12:F12)</f>
        <v>43</v>
      </c>
      <c r="H12" s="302">
        <v>16</v>
      </c>
      <c r="I12" s="1258">
        <f>H12/E12*100</f>
        <v>100</v>
      </c>
      <c r="J12" s="302">
        <v>25</v>
      </c>
      <c r="K12" s="1258">
        <f t="shared" ref="K12:K32" si="0">J12/F12*100</f>
        <v>92.592592592592595</v>
      </c>
      <c r="L12" s="302">
        <f t="shared" ref="L12:L32" si="1">SUM(H12,J12)</f>
        <v>41</v>
      </c>
      <c r="M12" s="1258">
        <f t="shared" ref="M12:M32" si="2">L12/G12*100</f>
        <v>95.348837209302332</v>
      </c>
      <c r="N12" s="302">
        <v>15</v>
      </c>
      <c r="O12" s="1258">
        <f t="shared" ref="O12:O32" si="3">N12/E12*100</f>
        <v>93.75</v>
      </c>
      <c r="P12" s="302">
        <v>23</v>
      </c>
      <c r="Q12" s="1271">
        <f t="shared" ref="Q12:Q32" si="4">P12/F12*100</f>
        <v>85.18518518518519</v>
      </c>
      <c r="R12" s="302">
        <f t="shared" ref="R12:R32" si="5">SUM(N12,P12)</f>
        <v>38</v>
      </c>
      <c r="S12" s="1258">
        <f t="shared" ref="S12:S32" si="6">R12/G12*100</f>
        <v>88.372093023255815</v>
      </c>
      <c r="T12" s="302">
        <v>15</v>
      </c>
      <c r="U12" s="1258">
        <f>T12/E12*100</f>
        <v>93.75</v>
      </c>
      <c r="V12" s="302">
        <v>24</v>
      </c>
      <c r="W12" s="1271">
        <f>V12/F12*100</f>
        <v>88.888888888888886</v>
      </c>
      <c r="X12" s="302">
        <f t="shared" ref="X12:X32" si="7">SUM(T12,V12)</f>
        <v>39</v>
      </c>
      <c r="Y12" s="1258">
        <f>X12/G12*100</f>
        <v>90.697674418604649</v>
      </c>
      <c r="Z12" s="302">
        <v>6</v>
      </c>
      <c r="AA12" s="1258">
        <f>Z12/E12*100</f>
        <v>37.5</v>
      </c>
      <c r="AB12" s="302">
        <v>13</v>
      </c>
      <c r="AC12" s="1271">
        <f>AB12/F12*100</f>
        <v>48.148148148148145</v>
      </c>
      <c r="AD12" s="302">
        <f>SUM(Z12,AB12)</f>
        <v>19</v>
      </c>
      <c r="AE12" s="1258">
        <f>AD12/G12*100</f>
        <v>44.186046511627907</v>
      </c>
    </row>
    <row r="13" spans="1:31" ht="20.149999999999999" customHeight="1" x14ac:dyDescent="0.35">
      <c r="A13" s="16">
        <v>2</v>
      </c>
      <c r="B13" s="230" t="s">
        <v>768</v>
      </c>
      <c r="C13" s="1571" t="s">
        <v>1596</v>
      </c>
      <c r="D13" s="1040" t="s">
        <v>769</v>
      </c>
      <c r="E13" s="1283">
        <v>44</v>
      </c>
      <c r="F13" s="1283">
        <v>43</v>
      </c>
      <c r="G13" s="375">
        <f t="shared" ref="G13:G32" si="8">SUM(E13:F13)</f>
        <v>87</v>
      </c>
      <c r="H13" s="302">
        <v>19</v>
      </c>
      <c r="I13" s="1258">
        <f t="shared" ref="I13:I32" si="9">H13/E13*100</f>
        <v>43.18181818181818</v>
      </c>
      <c r="J13" s="302">
        <v>21</v>
      </c>
      <c r="K13" s="1258">
        <f t="shared" si="0"/>
        <v>48.837209302325576</v>
      </c>
      <c r="L13" s="302">
        <f t="shared" si="1"/>
        <v>40</v>
      </c>
      <c r="M13" s="1258">
        <f t="shared" si="2"/>
        <v>45.977011494252871</v>
      </c>
      <c r="N13" s="302">
        <v>33</v>
      </c>
      <c r="O13" s="1258">
        <f t="shared" si="3"/>
        <v>75</v>
      </c>
      <c r="P13" s="302">
        <v>25</v>
      </c>
      <c r="Q13" s="1271">
        <f t="shared" si="4"/>
        <v>58.139534883720934</v>
      </c>
      <c r="R13" s="302">
        <f t="shared" si="5"/>
        <v>58</v>
      </c>
      <c r="S13" s="1258">
        <f t="shared" si="6"/>
        <v>66.666666666666657</v>
      </c>
      <c r="T13" s="302">
        <v>25</v>
      </c>
      <c r="U13" s="1258">
        <f t="shared" ref="U13:U32" si="10">T13/E13*100</f>
        <v>56.81818181818182</v>
      </c>
      <c r="V13" s="302">
        <v>25</v>
      </c>
      <c r="W13" s="1271">
        <f t="shared" ref="W13:W32" si="11">V13/F13*100</f>
        <v>58.139534883720934</v>
      </c>
      <c r="X13" s="302">
        <f t="shared" si="7"/>
        <v>50</v>
      </c>
      <c r="Y13" s="1258">
        <f t="shared" ref="Y13:Y32" si="12">X13/G13*100</f>
        <v>57.47126436781609</v>
      </c>
      <c r="Z13" s="302">
        <v>25</v>
      </c>
      <c r="AA13" s="1258">
        <f>Z13/E13*100</f>
        <v>56.81818181818182</v>
      </c>
      <c r="AB13" s="302">
        <v>23</v>
      </c>
      <c r="AC13" s="1271">
        <f t="shared" ref="AC13:AC32" si="13">AB13/F13*100</f>
        <v>53.488372093023251</v>
      </c>
      <c r="AD13" s="302">
        <f t="shared" ref="AD13:AD32" si="14">SUM(Z13,AB13)</f>
        <v>48</v>
      </c>
      <c r="AE13" s="1258">
        <f t="shared" ref="AE13:AE30" si="15">AD13/G13*100</f>
        <v>55.172413793103445</v>
      </c>
    </row>
    <row r="14" spans="1:31" ht="20.149999999999999" customHeight="1" x14ac:dyDescent="0.35">
      <c r="A14" s="16">
        <v>3</v>
      </c>
      <c r="B14" s="230" t="s">
        <v>770</v>
      </c>
      <c r="C14" s="1571" t="s">
        <v>1599</v>
      </c>
      <c r="D14" s="1040" t="s">
        <v>770</v>
      </c>
      <c r="E14" s="1283">
        <v>51</v>
      </c>
      <c r="F14" s="1283">
        <v>50</v>
      </c>
      <c r="G14" s="375">
        <f t="shared" si="8"/>
        <v>101</v>
      </c>
      <c r="H14" s="302">
        <v>40</v>
      </c>
      <c r="I14" s="1258">
        <f t="shared" si="9"/>
        <v>78.431372549019613</v>
      </c>
      <c r="J14" s="302">
        <v>33</v>
      </c>
      <c r="K14" s="1258">
        <f t="shared" si="0"/>
        <v>66</v>
      </c>
      <c r="L14" s="302">
        <f t="shared" si="1"/>
        <v>73</v>
      </c>
      <c r="M14" s="1258">
        <f t="shared" si="2"/>
        <v>72.277227722772281</v>
      </c>
      <c r="N14" s="302">
        <v>42</v>
      </c>
      <c r="O14" s="1258">
        <f t="shared" si="3"/>
        <v>82.35294117647058</v>
      </c>
      <c r="P14" s="302">
        <v>33</v>
      </c>
      <c r="Q14" s="1271">
        <f t="shared" si="4"/>
        <v>66</v>
      </c>
      <c r="R14" s="302">
        <f t="shared" si="5"/>
        <v>75</v>
      </c>
      <c r="S14" s="1258">
        <f t="shared" si="6"/>
        <v>74.257425742574256</v>
      </c>
      <c r="T14" s="302">
        <v>37</v>
      </c>
      <c r="U14" s="1258">
        <f t="shared" si="10"/>
        <v>72.549019607843135</v>
      </c>
      <c r="V14" s="302">
        <v>26</v>
      </c>
      <c r="W14" s="1271">
        <f t="shared" si="11"/>
        <v>52</v>
      </c>
      <c r="X14" s="302">
        <f t="shared" si="7"/>
        <v>63</v>
      </c>
      <c r="Y14" s="1258">
        <f t="shared" si="12"/>
        <v>62.376237623762378</v>
      </c>
      <c r="Z14" s="302">
        <v>39</v>
      </c>
      <c r="AA14" s="1258">
        <f>Z14/E14*100</f>
        <v>76.470588235294116</v>
      </c>
      <c r="AB14" s="302">
        <v>29</v>
      </c>
      <c r="AC14" s="1271">
        <f t="shared" si="13"/>
        <v>57.999999999999993</v>
      </c>
      <c r="AD14" s="302">
        <f t="shared" si="14"/>
        <v>68</v>
      </c>
      <c r="AE14" s="1258">
        <f t="shared" si="15"/>
        <v>67.32673267326733</v>
      </c>
    </row>
    <row r="15" spans="1:31" ht="20.149999999999999" customHeight="1" x14ac:dyDescent="0.35">
      <c r="A15" s="16">
        <v>4</v>
      </c>
      <c r="B15" s="230" t="s">
        <v>771</v>
      </c>
      <c r="C15" s="1571" t="s">
        <v>1601</v>
      </c>
      <c r="D15" s="1040" t="s">
        <v>771</v>
      </c>
      <c r="E15" s="1283">
        <v>21</v>
      </c>
      <c r="F15" s="1283">
        <v>22</v>
      </c>
      <c r="G15" s="375">
        <f t="shared" si="8"/>
        <v>43</v>
      </c>
      <c r="H15" s="302">
        <v>17</v>
      </c>
      <c r="I15" s="1258">
        <f t="shared" si="9"/>
        <v>80.952380952380949</v>
      </c>
      <c r="J15" s="302">
        <v>18</v>
      </c>
      <c r="K15" s="1258">
        <f t="shared" si="0"/>
        <v>81.818181818181827</v>
      </c>
      <c r="L15" s="302">
        <f t="shared" si="1"/>
        <v>35</v>
      </c>
      <c r="M15" s="1258">
        <f t="shared" si="2"/>
        <v>81.395348837209298</v>
      </c>
      <c r="N15" s="302">
        <v>17</v>
      </c>
      <c r="O15" s="1258">
        <f t="shared" si="3"/>
        <v>80.952380952380949</v>
      </c>
      <c r="P15" s="302">
        <v>20</v>
      </c>
      <c r="Q15" s="1271">
        <f t="shared" si="4"/>
        <v>90.909090909090907</v>
      </c>
      <c r="R15" s="302">
        <f t="shared" si="5"/>
        <v>37</v>
      </c>
      <c r="S15" s="1258">
        <f t="shared" si="6"/>
        <v>86.04651162790698</v>
      </c>
      <c r="T15" s="302">
        <v>19</v>
      </c>
      <c r="U15" s="1258">
        <f t="shared" si="10"/>
        <v>90.476190476190482</v>
      </c>
      <c r="V15" s="302">
        <v>10</v>
      </c>
      <c r="W15" s="1271">
        <f>V15/F15*100</f>
        <v>45.454545454545453</v>
      </c>
      <c r="X15" s="302">
        <f t="shared" si="7"/>
        <v>29</v>
      </c>
      <c r="Y15" s="1258">
        <f t="shared" si="12"/>
        <v>67.441860465116278</v>
      </c>
      <c r="Z15" s="302">
        <v>19</v>
      </c>
      <c r="AA15" s="1258">
        <f t="shared" ref="AA15:AA32" si="16">Z15/E15*100</f>
        <v>90.476190476190482</v>
      </c>
      <c r="AB15" s="302">
        <v>10</v>
      </c>
      <c r="AC15" s="1271">
        <f t="shared" si="13"/>
        <v>45.454545454545453</v>
      </c>
      <c r="AD15" s="302">
        <f t="shared" si="14"/>
        <v>29</v>
      </c>
      <c r="AE15" s="1258">
        <f t="shared" si="15"/>
        <v>67.441860465116278</v>
      </c>
    </row>
    <row r="16" spans="1:31" ht="20.149999999999999" customHeight="1" x14ac:dyDescent="0.35">
      <c r="A16" s="16">
        <v>5</v>
      </c>
      <c r="B16" s="230" t="s">
        <v>772</v>
      </c>
      <c r="C16" s="1571" t="s">
        <v>1598</v>
      </c>
      <c r="D16" s="1040" t="s">
        <v>772</v>
      </c>
      <c r="E16" s="1283">
        <v>56</v>
      </c>
      <c r="F16" s="1283">
        <v>57</v>
      </c>
      <c r="G16" s="375">
        <f t="shared" si="8"/>
        <v>113</v>
      </c>
      <c r="H16" s="302">
        <v>31</v>
      </c>
      <c r="I16" s="1258">
        <f t="shared" si="9"/>
        <v>55.357142857142861</v>
      </c>
      <c r="J16" s="302">
        <v>23</v>
      </c>
      <c r="K16" s="1258">
        <f t="shared" si="0"/>
        <v>40.350877192982452</v>
      </c>
      <c r="L16" s="302">
        <f t="shared" si="1"/>
        <v>54</v>
      </c>
      <c r="M16" s="1258">
        <f t="shared" si="2"/>
        <v>47.787610619469028</v>
      </c>
      <c r="N16" s="302">
        <v>29</v>
      </c>
      <c r="O16" s="1258">
        <f t="shared" si="3"/>
        <v>51.785714285714292</v>
      </c>
      <c r="P16" s="302">
        <v>22</v>
      </c>
      <c r="Q16" s="1271">
        <f t="shared" si="4"/>
        <v>38.596491228070171</v>
      </c>
      <c r="R16" s="302">
        <f t="shared" si="5"/>
        <v>51</v>
      </c>
      <c r="S16" s="1258">
        <f t="shared" si="6"/>
        <v>45.132743362831853</v>
      </c>
      <c r="T16" s="302">
        <v>31</v>
      </c>
      <c r="U16" s="1258">
        <f t="shared" si="10"/>
        <v>55.357142857142861</v>
      </c>
      <c r="V16" s="302">
        <v>35</v>
      </c>
      <c r="W16" s="1271">
        <f t="shared" si="11"/>
        <v>61.403508771929829</v>
      </c>
      <c r="X16" s="302">
        <f t="shared" si="7"/>
        <v>66</v>
      </c>
      <c r="Y16" s="1258">
        <f t="shared" si="12"/>
        <v>58.407079646017699</v>
      </c>
      <c r="Z16" s="302">
        <v>31</v>
      </c>
      <c r="AA16" s="1258">
        <f t="shared" si="16"/>
        <v>55.357142857142861</v>
      </c>
      <c r="AB16" s="302">
        <v>35</v>
      </c>
      <c r="AC16" s="1271">
        <f>AB16/F16*100</f>
        <v>61.403508771929829</v>
      </c>
      <c r="AD16" s="302">
        <f t="shared" si="14"/>
        <v>66</v>
      </c>
      <c r="AE16" s="1258">
        <f t="shared" si="15"/>
        <v>58.407079646017699</v>
      </c>
    </row>
    <row r="17" spans="1:31" ht="20.149999999999999" customHeight="1" x14ac:dyDescent="0.35">
      <c r="A17" s="16">
        <v>6</v>
      </c>
      <c r="B17" s="230" t="s">
        <v>773</v>
      </c>
      <c r="C17" s="1571" t="s">
        <v>1600</v>
      </c>
      <c r="D17" s="1040" t="s">
        <v>773</v>
      </c>
      <c r="E17" s="1283">
        <v>29</v>
      </c>
      <c r="F17" s="1283">
        <v>28</v>
      </c>
      <c r="G17" s="375">
        <f t="shared" si="8"/>
        <v>57</v>
      </c>
      <c r="H17" s="302">
        <v>17</v>
      </c>
      <c r="I17" s="1258">
        <f t="shared" si="9"/>
        <v>58.620689655172406</v>
      </c>
      <c r="J17" s="302">
        <v>10</v>
      </c>
      <c r="K17" s="1258">
        <f t="shared" si="0"/>
        <v>35.714285714285715</v>
      </c>
      <c r="L17" s="302">
        <f t="shared" si="1"/>
        <v>27</v>
      </c>
      <c r="M17" s="1258">
        <f t="shared" si="2"/>
        <v>47.368421052631575</v>
      </c>
      <c r="N17" s="302">
        <v>24</v>
      </c>
      <c r="O17" s="1258">
        <f t="shared" si="3"/>
        <v>82.758620689655174</v>
      </c>
      <c r="P17" s="302">
        <v>8</v>
      </c>
      <c r="Q17" s="1271">
        <f>P17/F17*100</f>
        <v>28.571428571428569</v>
      </c>
      <c r="R17" s="302">
        <f t="shared" si="5"/>
        <v>32</v>
      </c>
      <c r="S17" s="1258">
        <f t="shared" si="6"/>
        <v>56.140350877192979</v>
      </c>
      <c r="T17" s="302">
        <v>25</v>
      </c>
      <c r="U17" s="1258">
        <f t="shared" si="10"/>
        <v>86.206896551724128</v>
      </c>
      <c r="V17" s="302">
        <v>25</v>
      </c>
      <c r="W17" s="1271">
        <f t="shared" si="11"/>
        <v>89.285714285714292</v>
      </c>
      <c r="X17" s="302">
        <f t="shared" si="7"/>
        <v>50</v>
      </c>
      <c r="Y17" s="1258">
        <f t="shared" si="12"/>
        <v>87.719298245614027</v>
      </c>
      <c r="Z17" s="302">
        <v>20</v>
      </c>
      <c r="AA17" s="1258">
        <f t="shared" si="16"/>
        <v>68.965517241379317</v>
      </c>
      <c r="AB17" s="302">
        <v>21</v>
      </c>
      <c r="AC17" s="1271">
        <f>AB17/F17*100</f>
        <v>75</v>
      </c>
      <c r="AD17" s="302">
        <f t="shared" si="14"/>
        <v>41</v>
      </c>
      <c r="AE17" s="1258">
        <f t="shared" si="15"/>
        <v>71.929824561403507</v>
      </c>
    </row>
    <row r="18" spans="1:31" ht="20.149999999999999" customHeight="1" x14ac:dyDescent="0.35">
      <c r="A18" s="16">
        <v>7</v>
      </c>
      <c r="B18" s="230" t="s">
        <v>774</v>
      </c>
      <c r="C18" s="1571" t="s">
        <v>1603</v>
      </c>
      <c r="D18" s="1040" t="s">
        <v>775</v>
      </c>
      <c r="E18" s="1283">
        <v>30</v>
      </c>
      <c r="F18" s="1283">
        <v>20</v>
      </c>
      <c r="G18" s="375">
        <f t="shared" si="8"/>
        <v>50</v>
      </c>
      <c r="H18" s="302">
        <v>21</v>
      </c>
      <c r="I18" s="1258">
        <f t="shared" si="9"/>
        <v>70</v>
      </c>
      <c r="J18" s="302">
        <v>16</v>
      </c>
      <c r="K18" s="1258">
        <f t="shared" si="0"/>
        <v>80</v>
      </c>
      <c r="L18" s="302">
        <f t="shared" si="1"/>
        <v>37</v>
      </c>
      <c r="M18" s="1258">
        <f t="shared" si="2"/>
        <v>74</v>
      </c>
      <c r="N18" s="302">
        <v>37</v>
      </c>
      <c r="O18" s="1258">
        <f t="shared" si="3"/>
        <v>123.33333333333334</v>
      </c>
      <c r="P18" s="302">
        <v>19</v>
      </c>
      <c r="Q18" s="1271">
        <f t="shared" si="4"/>
        <v>95</v>
      </c>
      <c r="R18" s="302">
        <f t="shared" si="5"/>
        <v>56</v>
      </c>
      <c r="S18" s="1258">
        <f t="shared" si="6"/>
        <v>112.00000000000001</v>
      </c>
      <c r="T18" s="302">
        <v>26</v>
      </c>
      <c r="U18" s="1258">
        <f t="shared" si="10"/>
        <v>86.666666666666671</v>
      </c>
      <c r="V18" s="302">
        <v>17</v>
      </c>
      <c r="W18" s="1271">
        <f t="shared" si="11"/>
        <v>85</v>
      </c>
      <c r="X18" s="302">
        <f t="shared" si="7"/>
        <v>43</v>
      </c>
      <c r="Y18" s="1258">
        <f>X18/G18*100</f>
        <v>86</v>
      </c>
      <c r="Z18" s="302">
        <v>25</v>
      </c>
      <c r="AA18" s="1258">
        <f t="shared" si="16"/>
        <v>83.333333333333343</v>
      </c>
      <c r="AB18" s="302">
        <v>16</v>
      </c>
      <c r="AC18" s="1271">
        <f t="shared" si="13"/>
        <v>80</v>
      </c>
      <c r="AD18" s="302">
        <f t="shared" si="14"/>
        <v>41</v>
      </c>
      <c r="AE18" s="1258">
        <f t="shared" si="15"/>
        <v>82</v>
      </c>
    </row>
    <row r="19" spans="1:31" ht="20.149999999999999" customHeight="1" x14ac:dyDescent="0.35">
      <c r="A19" s="16">
        <v>8</v>
      </c>
      <c r="B19" s="230" t="s">
        <v>776</v>
      </c>
      <c r="C19" s="1571" t="s">
        <v>1602</v>
      </c>
      <c r="D19" s="1040" t="s">
        <v>777</v>
      </c>
      <c r="E19" s="1283">
        <v>80</v>
      </c>
      <c r="F19" s="1283">
        <v>75</v>
      </c>
      <c r="G19" s="375">
        <f t="shared" si="8"/>
        <v>155</v>
      </c>
      <c r="H19" s="302">
        <v>39</v>
      </c>
      <c r="I19" s="1258">
        <f t="shared" si="9"/>
        <v>48.75</v>
      </c>
      <c r="J19" s="302">
        <v>39</v>
      </c>
      <c r="K19" s="1258">
        <f t="shared" si="0"/>
        <v>52</v>
      </c>
      <c r="L19" s="302">
        <f t="shared" si="1"/>
        <v>78</v>
      </c>
      <c r="M19" s="1258">
        <f t="shared" si="2"/>
        <v>50.322580645161288</v>
      </c>
      <c r="N19" s="302">
        <v>86</v>
      </c>
      <c r="O19" s="1258">
        <f t="shared" si="3"/>
        <v>107.5</v>
      </c>
      <c r="P19" s="302">
        <v>75</v>
      </c>
      <c r="Q19" s="1271">
        <f t="shared" si="4"/>
        <v>100</v>
      </c>
      <c r="R19" s="302">
        <f t="shared" si="5"/>
        <v>161</v>
      </c>
      <c r="S19" s="1258">
        <f t="shared" si="6"/>
        <v>103.87096774193549</v>
      </c>
      <c r="T19" s="302">
        <v>60</v>
      </c>
      <c r="U19" s="1258">
        <f t="shared" si="10"/>
        <v>75</v>
      </c>
      <c r="V19" s="302">
        <v>51</v>
      </c>
      <c r="W19" s="1271">
        <f t="shared" si="11"/>
        <v>68</v>
      </c>
      <c r="X19" s="302">
        <f t="shared" si="7"/>
        <v>111</v>
      </c>
      <c r="Y19" s="1258">
        <f t="shared" si="12"/>
        <v>71.612903225806463</v>
      </c>
      <c r="Z19" s="302">
        <v>56</v>
      </c>
      <c r="AA19" s="1258">
        <f t="shared" si="16"/>
        <v>70</v>
      </c>
      <c r="AB19" s="302">
        <v>46</v>
      </c>
      <c r="AC19" s="1271">
        <f>AB19/F19*100</f>
        <v>61.333333333333329</v>
      </c>
      <c r="AD19" s="302">
        <f t="shared" si="14"/>
        <v>102</v>
      </c>
      <c r="AE19" s="1258">
        <f t="shared" si="15"/>
        <v>65.806451612903231</v>
      </c>
    </row>
    <row r="20" spans="1:31" ht="20.149999999999999" customHeight="1" x14ac:dyDescent="0.35">
      <c r="A20" s="16">
        <v>9</v>
      </c>
      <c r="B20" s="230" t="s">
        <v>778</v>
      </c>
      <c r="C20" s="1571" t="s">
        <v>1606</v>
      </c>
      <c r="D20" s="1040" t="s">
        <v>779</v>
      </c>
      <c r="E20" s="1283">
        <v>42</v>
      </c>
      <c r="F20" s="1283">
        <v>40</v>
      </c>
      <c r="G20" s="375">
        <f t="shared" si="8"/>
        <v>82</v>
      </c>
      <c r="H20" s="302">
        <v>20</v>
      </c>
      <c r="I20" s="1258">
        <f t="shared" si="9"/>
        <v>47.619047619047613</v>
      </c>
      <c r="J20" s="302">
        <v>13</v>
      </c>
      <c r="K20" s="1258">
        <f t="shared" si="0"/>
        <v>32.5</v>
      </c>
      <c r="L20" s="302">
        <f t="shared" si="1"/>
        <v>33</v>
      </c>
      <c r="M20" s="1258">
        <f t="shared" si="2"/>
        <v>40.243902439024396</v>
      </c>
      <c r="N20" s="302">
        <v>25</v>
      </c>
      <c r="O20" s="1258">
        <f t="shared" si="3"/>
        <v>59.523809523809526</v>
      </c>
      <c r="P20" s="302">
        <v>13</v>
      </c>
      <c r="Q20" s="1271">
        <f t="shared" si="4"/>
        <v>32.5</v>
      </c>
      <c r="R20" s="302">
        <f t="shared" si="5"/>
        <v>38</v>
      </c>
      <c r="S20" s="1258">
        <f t="shared" si="6"/>
        <v>46.341463414634148</v>
      </c>
      <c r="T20" s="302">
        <v>21</v>
      </c>
      <c r="U20" s="1258">
        <f t="shared" si="10"/>
        <v>50</v>
      </c>
      <c r="V20" s="302">
        <v>15</v>
      </c>
      <c r="W20" s="1271">
        <f t="shared" si="11"/>
        <v>37.5</v>
      </c>
      <c r="X20" s="302">
        <f t="shared" si="7"/>
        <v>36</v>
      </c>
      <c r="Y20" s="1258">
        <f t="shared" si="12"/>
        <v>43.902439024390247</v>
      </c>
      <c r="Z20" s="302">
        <v>21</v>
      </c>
      <c r="AA20" s="1258">
        <f t="shared" si="16"/>
        <v>50</v>
      </c>
      <c r="AB20" s="302">
        <v>16</v>
      </c>
      <c r="AC20" s="1271">
        <f t="shared" si="13"/>
        <v>40</v>
      </c>
      <c r="AD20" s="302">
        <f t="shared" si="14"/>
        <v>37</v>
      </c>
      <c r="AE20" s="1258">
        <f>AD20/G20*100</f>
        <v>45.121951219512198</v>
      </c>
    </row>
    <row r="21" spans="1:31" ht="20.149999999999999" customHeight="1" x14ac:dyDescent="0.35">
      <c r="A21" s="16">
        <v>10</v>
      </c>
      <c r="B21" s="230" t="s">
        <v>780</v>
      </c>
      <c r="C21" s="1571" t="s">
        <v>1604</v>
      </c>
      <c r="D21" s="1040" t="s">
        <v>780</v>
      </c>
      <c r="E21" s="1283">
        <v>27</v>
      </c>
      <c r="F21" s="1283">
        <v>39</v>
      </c>
      <c r="G21" s="375">
        <f t="shared" si="8"/>
        <v>66</v>
      </c>
      <c r="H21" s="302">
        <v>31</v>
      </c>
      <c r="I21" s="1258">
        <f t="shared" si="9"/>
        <v>114.81481481481481</v>
      </c>
      <c r="J21" s="302">
        <v>21</v>
      </c>
      <c r="K21" s="1258">
        <f t="shared" si="0"/>
        <v>53.846153846153847</v>
      </c>
      <c r="L21" s="302">
        <f t="shared" si="1"/>
        <v>52</v>
      </c>
      <c r="M21" s="1258">
        <f t="shared" si="2"/>
        <v>78.787878787878782</v>
      </c>
      <c r="N21" s="302">
        <v>44</v>
      </c>
      <c r="O21" s="1258">
        <f t="shared" si="3"/>
        <v>162.96296296296296</v>
      </c>
      <c r="P21" s="302">
        <v>37</v>
      </c>
      <c r="Q21" s="1271">
        <f t="shared" si="4"/>
        <v>94.871794871794862</v>
      </c>
      <c r="R21" s="302">
        <f t="shared" si="5"/>
        <v>81</v>
      </c>
      <c r="S21" s="1258">
        <f t="shared" si="6"/>
        <v>122.72727272727273</v>
      </c>
      <c r="T21" s="302">
        <v>29</v>
      </c>
      <c r="U21" s="1258">
        <f t="shared" si="10"/>
        <v>107.40740740740742</v>
      </c>
      <c r="V21" s="302">
        <v>32</v>
      </c>
      <c r="W21" s="1271">
        <f t="shared" si="11"/>
        <v>82.051282051282044</v>
      </c>
      <c r="X21" s="302">
        <f t="shared" si="7"/>
        <v>61</v>
      </c>
      <c r="Y21" s="1258">
        <f t="shared" si="12"/>
        <v>92.424242424242422</v>
      </c>
      <c r="Z21" s="302">
        <v>13</v>
      </c>
      <c r="AA21" s="1258">
        <f t="shared" si="16"/>
        <v>48.148148148148145</v>
      </c>
      <c r="AB21" s="302">
        <v>15</v>
      </c>
      <c r="AC21" s="1271">
        <f t="shared" si="13"/>
        <v>38.461538461538467</v>
      </c>
      <c r="AD21" s="302">
        <f t="shared" si="14"/>
        <v>28</v>
      </c>
      <c r="AE21" s="1258">
        <f t="shared" si="15"/>
        <v>42.424242424242422</v>
      </c>
    </row>
    <row r="22" spans="1:31" ht="20.149999999999999" customHeight="1" x14ac:dyDescent="0.35">
      <c r="A22" s="16">
        <v>11</v>
      </c>
      <c r="B22" s="230" t="s">
        <v>781</v>
      </c>
      <c r="C22" s="1571" t="s">
        <v>1607</v>
      </c>
      <c r="D22" s="1040" t="s">
        <v>781</v>
      </c>
      <c r="E22" s="1283">
        <v>52</v>
      </c>
      <c r="F22" s="1283">
        <v>52</v>
      </c>
      <c r="G22" s="375">
        <f t="shared" si="8"/>
        <v>104</v>
      </c>
      <c r="H22" s="302">
        <v>24</v>
      </c>
      <c r="I22" s="1258">
        <f t="shared" si="9"/>
        <v>46.153846153846153</v>
      </c>
      <c r="J22" s="302">
        <v>36</v>
      </c>
      <c r="K22" s="1258">
        <f t="shared" si="0"/>
        <v>69.230769230769226</v>
      </c>
      <c r="L22" s="302">
        <f t="shared" si="1"/>
        <v>60</v>
      </c>
      <c r="M22" s="1258">
        <f t="shared" si="2"/>
        <v>57.692307692307686</v>
      </c>
      <c r="N22" s="302">
        <v>27</v>
      </c>
      <c r="O22" s="1258">
        <f t="shared" si="3"/>
        <v>51.923076923076927</v>
      </c>
      <c r="P22" s="302">
        <v>43</v>
      </c>
      <c r="Q22" s="1271">
        <f t="shared" si="4"/>
        <v>82.692307692307693</v>
      </c>
      <c r="R22" s="302">
        <f t="shared" si="5"/>
        <v>70</v>
      </c>
      <c r="S22" s="1258">
        <f t="shared" si="6"/>
        <v>67.307692307692307</v>
      </c>
      <c r="T22" s="302">
        <v>30</v>
      </c>
      <c r="U22" s="1258">
        <f t="shared" si="10"/>
        <v>57.692307692307686</v>
      </c>
      <c r="V22" s="302">
        <v>49</v>
      </c>
      <c r="W22" s="1271">
        <f t="shared" si="11"/>
        <v>94.230769230769226</v>
      </c>
      <c r="X22" s="302">
        <f t="shared" si="7"/>
        <v>79</v>
      </c>
      <c r="Y22" s="1258">
        <f t="shared" si="12"/>
        <v>75.961538461538453</v>
      </c>
      <c r="Z22" s="302">
        <v>29</v>
      </c>
      <c r="AA22" s="1258">
        <f t="shared" si="16"/>
        <v>55.769230769230774</v>
      </c>
      <c r="AB22" s="302">
        <v>48</v>
      </c>
      <c r="AC22" s="1271">
        <f t="shared" si="13"/>
        <v>92.307692307692307</v>
      </c>
      <c r="AD22" s="302">
        <f t="shared" si="14"/>
        <v>77</v>
      </c>
      <c r="AE22" s="1258">
        <f t="shared" si="15"/>
        <v>74.038461538461547</v>
      </c>
    </row>
    <row r="23" spans="1:31" ht="20.149999999999999" customHeight="1" x14ac:dyDescent="0.35">
      <c r="A23" s="16">
        <v>12</v>
      </c>
      <c r="B23" s="230" t="s">
        <v>782</v>
      </c>
      <c r="C23" s="1571" t="s">
        <v>1609</v>
      </c>
      <c r="D23" s="1040" t="s">
        <v>782</v>
      </c>
      <c r="E23" s="1283">
        <v>19</v>
      </c>
      <c r="F23" s="1283">
        <v>18</v>
      </c>
      <c r="G23" s="375">
        <f t="shared" si="8"/>
        <v>37</v>
      </c>
      <c r="H23" s="302">
        <v>20</v>
      </c>
      <c r="I23" s="1258">
        <f t="shared" si="9"/>
        <v>105.26315789473684</v>
      </c>
      <c r="J23" s="302">
        <v>11</v>
      </c>
      <c r="K23" s="1258">
        <f t="shared" si="0"/>
        <v>61.111111111111114</v>
      </c>
      <c r="L23" s="302">
        <f t="shared" si="1"/>
        <v>31</v>
      </c>
      <c r="M23" s="1258">
        <f t="shared" si="2"/>
        <v>83.78378378378379</v>
      </c>
      <c r="N23" s="302">
        <v>19</v>
      </c>
      <c r="O23" s="1258">
        <f t="shared" si="3"/>
        <v>100</v>
      </c>
      <c r="P23" s="302">
        <v>12</v>
      </c>
      <c r="Q23" s="1271">
        <f t="shared" si="4"/>
        <v>66.666666666666657</v>
      </c>
      <c r="R23" s="302">
        <f t="shared" si="5"/>
        <v>31</v>
      </c>
      <c r="S23" s="1258">
        <f>R23/G23*100</f>
        <v>83.78378378378379</v>
      </c>
      <c r="T23" s="302">
        <v>12</v>
      </c>
      <c r="U23" s="1258">
        <f>T23/E23*100</f>
        <v>63.157894736842103</v>
      </c>
      <c r="V23" s="302">
        <v>9</v>
      </c>
      <c r="W23" s="1271">
        <f t="shared" si="11"/>
        <v>50</v>
      </c>
      <c r="X23" s="302">
        <f t="shared" si="7"/>
        <v>21</v>
      </c>
      <c r="Y23" s="1258">
        <f t="shared" si="12"/>
        <v>56.756756756756758</v>
      </c>
      <c r="Z23" s="302">
        <v>12</v>
      </c>
      <c r="AA23" s="1258">
        <f t="shared" si="16"/>
        <v>63.157894736842103</v>
      </c>
      <c r="AB23" s="302">
        <v>9</v>
      </c>
      <c r="AC23" s="1271">
        <f t="shared" si="13"/>
        <v>50</v>
      </c>
      <c r="AD23" s="302">
        <f t="shared" si="14"/>
        <v>21</v>
      </c>
      <c r="AE23" s="1258">
        <f>AD23/G23*100</f>
        <v>56.756756756756758</v>
      </c>
    </row>
    <row r="24" spans="1:31" ht="20.149999999999999" customHeight="1" x14ac:dyDescent="0.35">
      <c r="A24" s="16">
        <v>13</v>
      </c>
      <c r="B24" s="230" t="s">
        <v>783</v>
      </c>
      <c r="C24" s="1571" t="s">
        <v>1608</v>
      </c>
      <c r="D24" s="1040" t="s">
        <v>784</v>
      </c>
      <c r="E24" s="1283">
        <v>62</v>
      </c>
      <c r="F24" s="1283">
        <v>68</v>
      </c>
      <c r="G24" s="375">
        <f t="shared" si="8"/>
        <v>130</v>
      </c>
      <c r="H24" s="302">
        <v>44</v>
      </c>
      <c r="I24" s="1258">
        <f t="shared" si="9"/>
        <v>70.967741935483872</v>
      </c>
      <c r="J24" s="302">
        <v>50</v>
      </c>
      <c r="K24" s="1258">
        <f t="shared" si="0"/>
        <v>73.529411764705884</v>
      </c>
      <c r="L24" s="302">
        <f t="shared" si="1"/>
        <v>94</v>
      </c>
      <c r="M24" s="1258">
        <f t="shared" si="2"/>
        <v>72.307692307692307</v>
      </c>
      <c r="N24" s="302">
        <v>45</v>
      </c>
      <c r="O24" s="1258">
        <f t="shared" si="3"/>
        <v>72.58064516129032</v>
      </c>
      <c r="P24" s="302">
        <v>46</v>
      </c>
      <c r="Q24" s="1271">
        <f t="shared" si="4"/>
        <v>67.64705882352942</v>
      </c>
      <c r="R24" s="302">
        <f t="shared" si="5"/>
        <v>91</v>
      </c>
      <c r="S24" s="1258">
        <f t="shared" si="6"/>
        <v>70</v>
      </c>
      <c r="T24" s="302">
        <v>39</v>
      </c>
      <c r="U24" s="1258">
        <f t="shared" si="10"/>
        <v>62.903225806451616</v>
      </c>
      <c r="V24" s="302">
        <v>41</v>
      </c>
      <c r="W24" s="1271">
        <f t="shared" si="11"/>
        <v>60.294117647058819</v>
      </c>
      <c r="X24" s="302">
        <f t="shared" si="7"/>
        <v>80</v>
      </c>
      <c r="Y24" s="1258">
        <f t="shared" si="12"/>
        <v>61.53846153846154</v>
      </c>
      <c r="Z24" s="302">
        <v>20</v>
      </c>
      <c r="AA24" s="1258">
        <f t="shared" si="16"/>
        <v>32.258064516129032</v>
      </c>
      <c r="AB24" s="302">
        <v>21</v>
      </c>
      <c r="AC24" s="1271">
        <f t="shared" si="13"/>
        <v>30.882352941176471</v>
      </c>
      <c r="AD24" s="302">
        <f t="shared" si="14"/>
        <v>41</v>
      </c>
      <c r="AE24" s="1258">
        <f t="shared" si="15"/>
        <v>31.538461538461537</v>
      </c>
    </row>
    <row r="25" spans="1:31" ht="20.149999999999999" customHeight="1" x14ac:dyDescent="0.35">
      <c r="A25" s="16">
        <v>14</v>
      </c>
      <c r="B25" s="230" t="s">
        <v>785</v>
      </c>
      <c r="C25" s="1571" t="s">
        <v>1612</v>
      </c>
      <c r="D25" s="1040" t="s">
        <v>785</v>
      </c>
      <c r="E25" s="1283">
        <v>69</v>
      </c>
      <c r="F25" s="1283">
        <v>43</v>
      </c>
      <c r="G25" s="375">
        <f t="shared" si="8"/>
        <v>112</v>
      </c>
      <c r="H25" s="302">
        <v>44</v>
      </c>
      <c r="I25" s="1258">
        <f t="shared" si="9"/>
        <v>63.768115942028977</v>
      </c>
      <c r="J25" s="302">
        <v>49</v>
      </c>
      <c r="K25" s="1258">
        <f t="shared" si="0"/>
        <v>113.95348837209302</v>
      </c>
      <c r="L25" s="302">
        <f t="shared" si="1"/>
        <v>93</v>
      </c>
      <c r="M25" s="1258">
        <f t="shared" si="2"/>
        <v>83.035714285714292</v>
      </c>
      <c r="N25" s="302">
        <v>44</v>
      </c>
      <c r="O25" s="1258">
        <f t="shared" si="3"/>
        <v>63.768115942028977</v>
      </c>
      <c r="P25" s="302">
        <v>46</v>
      </c>
      <c r="Q25" s="1271">
        <f t="shared" si="4"/>
        <v>106.9767441860465</v>
      </c>
      <c r="R25" s="302">
        <f t="shared" si="5"/>
        <v>90</v>
      </c>
      <c r="S25" s="1258">
        <f t="shared" si="6"/>
        <v>80.357142857142861</v>
      </c>
      <c r="T25" s="302">
        <v>59</v>
      </c>
      <c r="U25" s="1258">
        <f>T25/E25*100</f>
        <v>85.507246376811594</v>
      </c>
      <c r="V25" s="302">
        <v>59</v>
      </c>
      <c r="W25" s="1271">
        <f t="shared" si="11"/>
        <v>137.2093023255814</v>
      </c>
      <c r="X25" s="302">
        <f t="shared" si="7"/>
        <v>118</v>
      </c>
      <c r="Y25" s="1258">
        <f t="shared" si="12"/>
        <v>105.35714285714286</v>
      </c>
      <c r="Z25" s="302">
        <v>60</v>
      </c>
      <c r="AA25" s="1258">
        <f t="shared" si="16"/>
        <v>86.956521739130437</v>
      </c>
      <c r="AB25" s="302">
        <v>54</v>
      </c>
      <c r="AC25" s="1271">
        <f t="shared" si="13"/>
        <v>125.58139534883721</v>
      </c>
      <c r="AD25" s="302">
        <f t="shared" si="14"/>
        <v>114</v>
      </c>
      <c r="AE25" s="1258">
        <f t="shared" si="15"/>
        <v>101.78571428571428</v>
      </c>
    </row>
    <row r="26" spans="1:31" ht="20.149999999999999" customHeight="1" x14ac:dyDescent="0.35">
      <c r="A26" s="16">
        <v>15</v>
      </c>
      <c r="B26" s="230" t="s">
        <v>786</v>
      </c>
      <c r="C26" s="1571" t="s">
        <v>1610</v>
      </c>
      <c r="D26" s="1040" t="s">
        <v>786</v>
      </c>
      <c r="E26" s="1283">
        <v>28</v>
      </c>
      <c r="F26" s="1283">
        <v>27</v>
      </c>
      <c r="G26" s="375">
        <f t="shared" si="8"/>
        <v>55</v>
      </c>
      <c r="H26" s="302">
        <v>22</v>
      </c>
      <c r="I26" s="1258">
        <f t="shared" si="9"/>
        <v>78.571428571428569</v>
      </c>
      <c r="J26" s="302">
        <v>14</v>
      </c>
      <c r="K26" s="1258">
        <f t="shared" si="0"/>
        <v>51.851851851851848</v>
      </c>
      <c r="L26" s="302">
        <f t="shared" si="1"/>
        <v>36</v>
      </c>
      <c r="M26" s="1258">
        <f t="shared" si="2"/>
        <v>65.454545454545453</v>
      </c>
      <c r="N26" s="302">
        <v>22</v>
      </c>
      <c r="O26" s="1258">
        <f t="shared" si="3"/>
        <v>78.571428571428569</v>
      </c>
      <c r="P26" s="302">
        <v>14</v>
      </c>
      <c r="Q26" s="1271">
        <f t="shared" si="4"/>
        <v>51.851851851851848</v>
      </c>
      <c r="R26" s="302">
        <f t="shared" si="5"/>
        <v>36</v>
      </c>
      <c r="S26" s="1258">
        <f t="shared" si="6"/>
        <v>65.454545454545453</v>
      </c>
      <c r="T26" s="302">
        <v>13</v>
      </c>
      <c r="U26" s="1258">
        <f t="shared" si="10"/>
        <v>46.428571428571431</v>
      </c>
      <c r="V26" s="302">
        <v>2</v>
      </c>
      <c r="W26" s="1271">
        <f t="shared" si="11"/>
        <v>7.4074074074074066</v>
      </c>
      <c r="X26" s="302">
        <f t="shared" si="7"/>
        <v>15</v>
      </c>
      <c r="Y26" s="1258">
        <f t="shared" si="12"/>
        <v>27.27272727272727</v>
      </c>
      <c r="Z26" s="302">
        <v>13</v>
      </c>
      <c r="AA26" s="1258">
        <f t="shared" si="16"/>
        <v>46.428571428571431</v>
      </c>
      <c r="AB26" s="302">
        <v>5</v>
      </c>
      <c r="AC26" s="1271">
        <f t="shared" si="13"/>
        <v>18.518518518518519</v>
      </c>
      <c r="AD26" s="302">
        <f t="shared" si="14"/>
        <v>18</v>
      </c>
      <c r="AE26" s="1258">
        <f t="shared" si="15"/>
        <v>32.727272727272727</v>
      </c>
    </row>
    <row r="27" spans="1:31" ht="20.149999999999999" customHeight="1" x14ac:dyDescent="0.35">
      <c r="A27" s="16">
        <v>16</v>
      </c>
      <c r="B27" s="230" t="s">
        <v>787</v>
      </c>
      <c r="C27" s="1571" t="s">
        <v>1611</v>
      </c>
      <c r="D27" s="1040" t="s">
        <v>788</v>
      </c>
      <c r="E27" s="1283">
        <v>26</v>
      </c>
      <c r="F27" s="1283">
        <v>27</v>
      </c>
      <c r="G27" s="375">
        <f t="shared" si="8"/>
        <v>53</v>
      </c>
      <c r="H27" s="302">
        <v>17</v>
      </c>
      <c r="I27" s="1258">
        <f t="shared" si="9"/>
        <v>65.384615384615387</v>
      </c>
      <c r="J27" s="302">
        <v>13</v>
      </c>
      <c r="K27" s="1258">
        <f t="shared" si="0"/>
        <v>48.148148148148145</v>
      </c>
      <c r="L27" s="302">
        <f t="shared" si="1"/>
        <v>30</v>
      </c>
      <c r="M27" s="1258">
        <f t="shared" si="2"/>
        <v>56.60377358490566</v>
      </c>
      <c r="N27" s="302">
        <v>25</v>
      </c>
      <c r="O27" s="1258">
        <f t="shared" si="3"/>
        <v>96.15384615384616</v>
      </c>
      <c r="P27" s="302">
        <v>22</v>
      </c>
      <c r="Q27" s="1271">
        <f>P27/F27*100</f>
        <v>81.481481481481481</v>
      </c>
      <c r="R27" s="302">
        <f t="shared" si="5"/>
        <v>47</v>
      </c>
      <c r="S27" s="1258">
        <f t="shared" si="6"/>
        <v>88.679245283018872</v>
      </c>
      <c r="T27" s="302">
        <v>12</v>
      </c>
      <c r="U27" s="1258">
        <f t="shared" si="10"/>
        <v>46.153846153846153</v>
      </c>
      <c r="V27" s="302">
        <v>26</v>
      </c>
      <c r="W27" s="1271">
        <f>V27/F27*100</f>
        <v>96.296296296296291</v>
      </c>
      <c r="X27" s="302">
        <f t="shared" si="7"/>
        <v>38</v>
      </c>
      <c r="Y27" s="1258">
        <f t="shared" si="12"/>
        <v>71.698113207547166</v>
      </c>
      <c r="Z27" s="302">
        <v>12</v>
      </c>
      <c r="AA27" s="1258">
        <f t="shared" si="16"/>
        <v>46.153846153846153</v>
      </c>
      <c r="AB27" s="302">
        <v>26</v>
      </c>
      <c r="AC27" s="1271">
        <f t="shared" si="13"/>
        <v>96.296296296296291</v>
      </c>
      <c r="AD27" s="302">
        <f t="shared" si="14"/>
        <v>38</v>
      </c>
      <c r="AE27" s="1258">
        <f t="shared" si="15"/>
        <v>71.698113207547166</v>
      </c>
    </row>
    <row r="28" spans="1:31" ht="20.149999999999999" customHeight="1" x14ac:dyDescent="0.35">
      <c r="A28" s="16">
        <v>17</v>
      </c>
      <c r="B28" s="230" t="s">
        <v>789</v>
      </c>
      <c r="C28" s="1571" t="s">
        <v>1605</v>
      </c>
      <c r="D28" s="1040" t="s">
        <v>790</v>
      </c>
      <c r="E28" s="1283">
        <v>34</v>
      </c>
      <c r="F28" s="1283">
        <v>31</v>
      </c>
      <c r="G28" s="375">
        <f t="shared" si="8"/>
        <v>65</v>
      </c>
      <c r="H28" s="302">
        <v>14</v>
      </c>
      <c r="I28" s="1258">
        <f t="shared" si="9"/>
        <v>41.17647058823529</v>
      </c>
      <c r="J28" s="302">
        <v>8</v>
      </c>
      <c r="K28" s="1258">
        <f t="shared" si="0"/>
        <v>25.806451612903224</v>
      </c>
      <c r="L28" s="302">
        <f t="shared" si="1"/>
        <v>22</v>
      </c>
      <c r="M28" s="1258">
        <f t="shared" si="2"/>
        <v>33.846153846153847</v>
      </c>
      <c r="N28" s="302">
        <v>15</v>
      </c>
      <c r="O28" s="1258">
        <f t="shared" si="3"/>
        <v>44.117647058823529</v>
      </c>
      <c r="P28" s="302">
        <v>10</v>
      </c>
      <c r="Q28" s="1271">
        <f t="shared" si="4"/>
        <v>32.258064516129032</v>
      </c>
      <c r="R28" s="302">
        <f t="shared" si="5"/>
        <v>25</v>
      </c>
      <c r="S28" s="1258">
        <f t="shared" si="6"/>
        <v>38.461538461538467</v>
      </c>
      <c r="T28" s="302">
        <v>14</v>
      </c>
      <c r="U28" s="1258">
        <f t="shared" si="10"/>
        <v>41.17647058823529</v>
      </c>
      <c r="V28" s="302">
        <v>23</v>
      </c>
      <c r="W28" s="1271">
        <f t="shared" si="11"/>
        <v>74.193548387096769</v>
      </c>
      <c r="X28" s="302">
        <f t="shared" si="7"/>
        <v>37</v>
      </c>
      <c r="Y28" s="1258">
        <f t="shared" si="12"/>
        <v>56.92307692307692</v>
      </c>
      <c r="Z28" s="302">
        <v>14</v>
      </c>
      <c r="AA28" s="1258">
        <f t="shared" si="16"/>
        <v>41.17647058823529</v>
      </c>
      <c r="AB28" s="302">
        <v>18</v>
      </c>
      <c r="AC28" s="1271">
        <f t="shared" si="13"/>
        <v>58.064516129032263</v>
      </c>
      <c r="AD28" s="302">
        <f t="shared" si="14"/>
        <v>32</v>
      </c>
      <c r="AE28" s="1258">
        <f t="shared" si="15"/>
        <v>49.230769230769234</v>
      </c>
    </row>
    <row r="29" spans="1:31" ht="20.149999999999999" customHeight="1" x14ac:dyDescent="0.35">
      <c r="A29" s="16">
        <v>18</v>
      </c>
      <c r="B29" s="230" t="s">
        <v>791</v>
      </c>
      <c r="C29" s="1571" t="s">
        <v>1613</v>
      </c>
      <c r="D29" s="1040" t="s">
        <v>792</v>
      </c>
      <c r="E29" s="1283">
        <v>11</v>
      </c>
      <c r="F29" s="1283">
        <v>11</v>
      </c>
      <c r="G29" s="375">
        <f t="shared" si="8"/>
        <v>22</v>
      </c>
      <c r="H29" s="302">
        <v>3</v>
      </c>
      <c r="I29" s="1258">
        <f t="shared" si="9"/>
        <v>27.27272727272727</v>
      </c>
      <c r="J29" s="302">
        <v>2</v>
      </c>
      <c r="K29" s="1258">
        <f t="shared" si="0"/>
        <v>18.181818181818183</v>
      </c>
      <c r="L29" s="302">
        <f t="shared" si="1"/>
        <v>5</v>
      </c>
      <c r="M29" s="1258">
        <f t="shared" si="2"/>
        <v>22.727272727272727</v>
      </c>
      <c r="N29" s="302">
        <v>3</v>
      </c>
      <c r="O29" s="1258">
        <f t="shared" si="3"/>
        <v>27.27272727272727</v>
      </c>
      <c r="P29" s="302">
        <v>2</v>
      </c>
      <c r="Q29" s="1271">
        <f t="shared" si="4"/>
        <v>18.181818181818183</v>
      </c>
      <c r="R29" s="302">
        <f t="shared" si="5"/>
        <v>5</v>
      </c>
      <c r="S29" s="1258">
        <f t="shared" si="6"/>
        <v>22.727272727272727</v>
      </c>
      <c r="T29" s="302">
        <v>2</v>
      </c>
      <c r="U29" s="1258">
        <f t="shared" si="10"/>
        <v>18.181818181818183</v>
      </c>
      <c r="V29" s="302">
        <v>2</v>
      </c>
      <c r="W29" s="1271">
        <f t="shared" si="11"/>
        <v>18.181818181818183</v>
      </c>
      <c r="X29" s="302">
        <f t="shared" si="7"/>
        <v>4</v>
      </c>
      <c r="Y29" s="1258">
        <f>X29/G29*100</f>
        <v>18.181818181818183</v>
      </c>
      <c r="Z29" s="302">
        <v>2</v>
      </c>
      <c r="AA29" s="1258">
        <f t="shared" si="16"/>
        <v>18.181818181818183</v>
      </c>
      <c r="AB29" s="302">
        <v>0</v>
      </c>
      <c r="AC29" s="1271">
        <f t="shared" si="13"/>
        <v>0</v>
      </c>
      <c r="AD29" s="302">
        <f t="shared" si="14"/>
        <v>2</v>
      </c>
      <c r="AE29" s="1258">
        <f t="shared" si="15"/>
        <v>9.0909090909090917</v>
      </c>
    </row>
    <row r="30" spans="1:31" ht="20.149999999999999" customHeight="1" x14ac:dyDescent="0.35">
      <c r="A30" s="16">
        <v>19</v>
      </c>
      <c r="B30" s="230" t="s">
        <v>791</v>
      </c>
      <c r="C30" s="1571" t="s">
        <v>1613</v>
      </c>
      <c r="D30" s="1040" t="s">
        <v>793</v>
      </c>
      <c r="E30" s="1283">
        <v>5</v>
      </c>
      <c r="F30" s="1283">
        <v>6</v>
      </c>
      <c r="G30" s="375">
        <f t="shared" si="8"/>
        <v>11</v>
      </c>
      <c r="H30" s="302">
        <v>4</v>
      </c>
      <c r="I30" s="1258">
        <f t="shared" si="9"/>
        <v>80</v>
      </c>
      <c r="J30" s="302">
        <v>3</v>
      </c>
      <c r="K30" s="1258">
        <f t="shared" si="0"/>
        <v>50</v>
      </c>
      <c r="L30" s="302">
        <f t="shared" si="1"/>
        <v>7</v>
      </c>
      <c r="M30" s="1258">
        <f t="shared" si="2"/>
        <v>63.636363636363633</v>
      </c>
      <c r="N30" s="302">
        <v>2</v>
      </c>
      <c r="O30" s="1258">
        <f t="shared" si="3"/>
        <v>40</v>
      </c>
      <c r="P30" s="302">
        <v>2</v>
      </c>
      <c r="Q30" s="1271">
        <f t="shared" si="4"/>
        <v>33.333333333333329</v>
      </c>
      <c r="R30" s="302">
        <f t="shared" si="5"/>
        <v>4</v>
      </c>
      <c r="S30" s="1258">
        <f t="shared" si="6"/>
        <v>36.363636363636367</v>
      </c>
      <c r="T30" s="302">
        <v>5</v>
      </c>
      <c r="U30" s="1258">
        <f t="shared" si="10"/>
        <v>100</v>
      </c>
      <c r="V30" s="302">
        <v>5</v>
      </c>
      <c r="W30" s="1271">
        <f t="shared" si="11"/>
        <v>83.333333333333343</v>
      </c>
      <c r="X30" s="302">
        <f t="shared" si="7"/>
        <v>10</v>
      </c>
      <c r="Y30" s="1258">
        <f t="shared" si="12"/>
        <v>90.909090909090907</v>
      </c>
      <c r="Z30" s="302">
        <v>3</v>
      </c>
      <c r="AA30" s="1258">
        <f t="shared" si="16"/>
        <v>60</v>
      </c>
      <c r="AB30" s="302">
        <v>2</v>
      </c>
      <c r="AC30" s="1271">
        <f t="shared" si="13"/>
        <v>33.333333333333329</v>
      </c>
      <c r="AD30" s="302">
        <f t="shared" si="14"/>
        <v>5</v>
      </c>
      <c r="AE30" s="1258">
        <f t="shared" si="15"/>
        <v>45.454545454545453</v>
      </c>
    </row>
    <row r="31" spans="1:31" ht="20.149999999999999" customHeight="1" x14ac:dyDescent="0.35">
      <c r="A31" s="16">
        <v>20</v>
      </c>
      <c r="B31" s="230" t="s">
        <v>791</v>
      </c>
      <c r="C31" s="1571" t="s">
        <v>1613</v>
      </c>
      <c r="D31" s="1040" t="s">
        <v>794</v>
      </c>
      <c r="E31" s="1283">
        <v>9</v>
      </c>
      <c r="F31" s="1283">
        <v>7</v>
      </c>
      <c r="G31" s="375">
        <f t="shared" si="8"/>
        <v>16</v>
      </c>
      <c r="H31" s="302">
        <v>2</v>
      </c>
      <c r="I31" s="1258">
        <f t="shared" si="9"/>
        <v>22.222222222222221</v>
      </c>
      <c r="J31" s="302">
        <v>3</v>
      </c>
      <c r="K31" s="1258">
        <f t="shared" si="0"/>
        <v>42.857142857142854</v>
      </c>
      <c r="L31" s="302">
        <f t="shared" si="1"/>
        <v>5</v>
      </c>
      <c r="M31" s="1258">
        <f t="shared" si="2"/>
        <v>31.25</v>
      </c>
      <c r="N31" s="302">
        <v>2</v>
      </c>
      <c r="O31" s="1258">
        <f t="shared" si="3"/>
        <v>22.222222222222221</v>
      </c>
      <c r="P31" s="302">
        <v>4</v>
      </c>
      <c r="Q31" s="1271">
        <f t="shared" si="4"/>
        <v>57.142857142857139</v>
      </c>
      <c r="R31" s="302">
        <f t="shared" si="5"/>
        <v>6</v>
      </c>
      <c r="S31" s="1258">
        <f t="shared" si="6"/>
        <v>37.5</v>
      </c>
      <c r="T31" s="302">
        <v>4</v>
      </c>
      <c r="U31" s="1258">
        <f t="shared" si="10"/>
        <v>44.444444444444443</v>
      </c>
      <c r="V31" s="302">
        <v>4</v>
      </c>
      <c r="W31" s="1271">
        <f t="shared" si="11"/>
        <v>57.142857142857139</v>
      </c>
      <c r="X31" s="302">
        <f t="shared" si="7"/>
        <v>8</v>
      </c>
      <c r="Y31" s="1258">
        <f t="shared" si="12"/>
        <v>50</v>
      </c>
      <c r="Z31" s="302">
        <v>2</v>
      </c>
      <c r="AA31" s="1258">
        <f t="shared" si="16"/>
        <v>22.222222222222221</v>
      </c>
      <c r="AB31" s="302">
        <v>3</v>
      </c>
      <c r="AC31" s="1271">
        <f t="shared" si="13"/>
        <v>42.857142857142854</v>
      </c>
      <c r="AD31" s="302">
        <f t="shared" si="14"/>
        <v>5</v>
      </c>
      <c r="AE31" s="1258">
        <f>AD31/G31*100</f>
        <v>31.25</v>
      </c>
    </row>
    <row r="32" spans="1:31" ht="20.149999999999999" customHeight="1" x14ac:dyDescent="0.35">
      <c r="A32" s="16">
        <v>21</v>
      </c>
      <c r="B32" s="3" t="s">
        <v>795</v>
      </c>
      <c r="C32" s="1571" t="s">
        <v>1614</v>
      </c>
      <c r="D32" s="1040" t="s">
        <v>795</v>
      </c>
      <c r="E32" s="1283">
        <v>8</v>
      </c>
      <c r="F32" s="1283">
        <v>4</v>
      </c>
      <c r="G32" s="375">
        <f t="shared" si="8"/>
        <v>12</v>
      </c>
      <c r="H32" s="302">
        <v>1</v>
      </c>
      <c r="I32" s="1258">
        <f t="shared" si="9"/>
        <v>12.5</v>
      </c>
      <c r="J32" s="302">
        <v>0</v>
      </c>
      <c r="K32" s="1258">
        <f t="shared" si="0"/>
        <v>0</v>
      </c>
      <c r="L32" s="302">
        <f t="shared" si="1"/>
        <v>1</v>
      </c>
      <c r="M32" s="1258">
        <f t="shared" si="2"/>
        <v>8.3333333333333321</v>
      </c>
      <c r="N32" s="302">
        <v>5</v>
      </c>
      <c r="O32" s="1258">
        <f t="shared" si="3"/>
        <v>62.5</v>
      </c>
      <c r="P32" s="302">
        <v>3</v>
      </c>
      <c r="Q32" s="1271">
        <f t="shared" si="4"/>
        <v>75</v>
      </c>
      <c r="R32" s="302">
        <f t="shared" si="5"/>
        <v>8</v>
      </c>
      <c r="S32" s="1258">
        <f t="shared" si="6"/>
        <v>66.666666666666657</v>
      </c>
      <c r="T32" s="302">
        <v>2</v>
      </c>
      <c r="U32" s="1258">
        <f t="shared" si="10"/>
        <v>25</v>
      </c>
      <c r="V32" s="302">
        <v>4</v>
      </c>
      <c r="W32" s="1271">
        <f t="shared" si="11"/>
        <v>100</v>
      </c>
      <c r="X32" s="302">
        <f t="shared" si="7"/>
        <v>6</v>
      </c>
      <c r="Y32" s="1258">
        <f t="shared" si="12"/>
        <v>50</v>
      </c>
      <c r="Z32" s="302">
        <v>1</v>
      </c>
      <c r="AA32" s="1258">
        <f t="shared" si="16"/>
        <v>12.5</v>
      </c>
      <c r="AB32" s="302">
        <v>2</v>
      </c>
      <c r="AC32" s="1271">
        <f t="shared" si="13"/>
        <v>50</v>
      </c>
      <c r="AD32" s="302">
        <f t="shared" si="14"/>
        <v>3</v>
      </c>
      <c r="AE32" s="1258">
        <f>AD32/G32*100</f>
        <v>25</v>
      </c>
    </row>
    <row r="33" spans="1:31" ht="20.149999999999999" customHeight="1" x14ac:dyDescent="0.35">
      <c r="A33" s="21"/>
      <c r="C33" s="21"/>
      <c r="D33" s="21"/>
      <c r="E33" s="520"/>
      <c r="F33" s="520"/>
      <c r="G33" s="375"/>
      <c r="H33" s="302"/>
      <c r="I33" s="1284"/>
      <c r="J33" s="520"/>
      <c r="K33" s="1284"/>
      <c r="L33" s="302"/>
      <c r="M33" s="1284"/>
      <c r="N33" s="520"/>
      <c r="O33" s="1284"/>
      <c r="P33" s="520"/>
      <c r="Q33" s="1285"/>
      <c r="R33" s="302"/>
      <c r="S33" s="1284"/>
      <c r="T33" s="520"/>
      <c r="U33" s="1284"/>
      <c r="V33" s="520"/>
      <c r="W33" s="1285"/>
      <c r="X33" s="302"/>
      <c r="Y33" s="1284"/>
      <c r="Z33" s="520"/>
      <c r="AA33" s="1284"/>
      <c r="AB33" s="520"/>
      <c r="AC33" s="1285"/>
      <c r="AD33" s="302"/>
      <c r="AE33" s="1284"/>
    </row>
    <row r="34" spans="1:31" ht="20.149999999999999" customHeight="1" thickBot="1" x14ac:dyDescent="0.4">
      <c r="A34" s="528" t="s">
        <v>713</v>
      </c>
      <c r="B34" s="22"/>
      <c r="C34" s="528"/>
      <c r="D34" s="528"/>
      <c r="E34" s="1286">
        <f>SUM(E12:E33)</f>
        <v>719</v>
      </c>
      <c r="F34" s="1286">
        <f>SUM(F12:F33)</f>
        <v>695</v>
      </c>
      <c r="G34" s="1205">
        <f>SUM(G12:G33)</f>
        <v>1414</v>
      </c>
      <c r="H34" s="1205">
        <f>SUM(H12:H33)</f>
        <v>446</v>
      </c>
      <c r="I34" s="1278">
        <f>H34/E34*100</f>
        <v>62.030598052851182</v>
      </c>
      <c r="J34" s="1205">
        <f>SUM(J12:J33)</f>
        <v>408</v>
      </c>
      <c r="K34" s="1278">
        <f>J34/F34*100</f>
        <v>58.705035971223019</v>
      </c>
      <c r="L34" s="1205">
        <f>SUM(L12:L33)</f>
        <v>854</v>
      </c>
      <c r="M34" s="1278">
        <f>L34/G34*100</f>
        <v>60.396039603960396</v>
      </c>
      <c r="N34" s="1205">
        <f>SUM(N12:N33)</f>
        <v>561</v>
      </c>
      <c r="O34" s="1278">
        <f>N34/E34*100</f>
        <v>78.025034770514594</v>
      </c>
      <c r="P34" s="1205">
        <f>SUM(P12:P33)</f>
        <v>479</v>
      </c>
      <c r="Q34" s="1280">
        <f>P34/F34*100</f>
        <v>68.920863309352526</v>
      </c>
      <c r="R34" s="1205">
        <f>SUM(R12:R33)</f>
        <v>1040</v>
      </c>
      <c r="S34" s="1278">
        <f>R34/G34*100</f>
        <v>73.550212164073542</v>
      </c>
      <c r="T34" s="1205">
        <f>SUM(T12:T33)</f>
        <v>480</v>
      </c>
      <c r="U34" s="1278">
        <f>T34/E34*100</f>
        <v>66.759388038942973</v>
      </c>
      <c r="V34" s="1205">
        <f>SUM(V12:V33)</f>
        <v>484</v>
      </c>
      <c r="W34" s="1280">
        <f>V34/F34*100</f>
        <v>69.640287769784166</v>
      </c>
      <c r="X34" s="1205">
        <f>SUM(X12:X33)</f>
        <v>964</v>
      </c>
      <c r="Y34" s="1278">
        <f>X34/G34*100</f>
        <v>68.17538896746818</v>
      </c>
      <c r="Z34" s="1205">
        <f>SUM(Z12:Z33)</f>
        <v>423</v>
      </c>
      <c r="AA34" s="1278">
        <f>Z34/E34*100</f>
        <v>58.8317107093185</v>
      </c>
      <c r="AB34" s="1205">
        <f>SUM(AB12:AB33)</f>
        <v>412</v>
      </c>
      <c r="AC34" s="1278">
        <f>AB34/F34*100</f>
        <v>59.280575539568346</v>
      </c>
      <c r="AD34" s="1205">
        <f>SUM(AD12:AD33)</f>
        <v>835</v>
      </c>
      <c r="AE34" s="1278">
        <f>AD34/G34*100</f>
        <v>59.052333804809052</v>
      </c>
    </row>
    <row r="35" spans="1:31" x14ac:dyDescent="0.35">
      <c r="A35" s="49"/>
      <c r="B35" s="49"/>
      <c r="C35" s="49"/>
      <c r="D35" s="49"/>
      <c r="E35" s="49"/>
      <c r="F35" s="49"/>
    </row>
    <row r="36" spans="1:31" x14ac:dyDescent="0.35">
      <c r="A36" s="27" t="s">
        <v>757</v>
      </c>
      <c r="B36" s="27"/>
      <c r="C36" s="27"/>
    </row>
    <row r="37" spans="1:31" x14ac:dyDescent="0.35">
      <c r="A37" s="27" t="s">
        <v>78</v>
      </c>
      <c r="B37" s="27"/>
      <c r="C37" s="27"/>
    </row>
    <row r="38" spans="1:31" x14ac:dyDescent="0.25">
      <c r="A38" s="27"/>
      <c r="B38" s="418" t="s">
        <v>839</v>
      </c>
      <c r="C38" s="418"/>
    </row>
    <row r="39" spans="1:31" x14ac:dyDescent="0.35">
      <c r="B39" s="27" t="s">
        <v>840</v>
      </c>
      <c r="C39" s="27"/>
    </row>
  </sheetData>
  <sheetProtection algorithmName="SHA-512" hashValue="dMFc4efdqy6LLaS7aVvkcZ23yiXUyWQWpW3LKASlGkL1c40WR5+dDZFxIg4CAdH7G3diJWiU7/TuknwE0jK5Iw==" saltValue="iTlOgVcHz6++r4wgY3fpxg==" spinCount="100000" sheet="1" objects="1" scenarios="1" sort="0" autoFilter="0" pivotTables="0"/>
  <mergeCells count="18">
    <mergeCell ref="A4:AE4"/>
    <mergeCell ref="A5:AE5"/>
    <mergeCell ref="X9:Y9"/>
    <mergeCell ref="Z9:AA9"/>
    <mergeCell ref="AB9:AC9"/>
    <mergeCell ref="AD9:AE9"/>
    <mergeCell ref="L9:M9"/>
    <mergeCell ref="N9:O9"/>
    <mergeCell ref="P9:Q9"/>
    <mergeCell ref="R9:S9"/>
    <mergeCell ref="T9:U9"/>
    <mergeCell ref="V9:W9"/>
    <mergeCell ref="J9:K9"/>
    <mergeCell ref="A7:A10"/>
    <mergeCell ref="B7:B10"/>
    <mergeCell ref="D7:D10"/>
    <mergeCell ref="E7:G9"/>
    <mergeCell ref="H9:I9"/>
  </mergeCells>
  <pageMargins left="0.7" right="0.7" top="0.75" bottom="0.7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S39"/>
  <sheetViews>
    <sheetView topLeftCell="A13" zoomScale="60" zoomScaleNormal="60" workbookViewId="0">
      <selection activeCell="H27" sqref="H27"/>
    </sheetView>
  </sheetViews>
  <sheetFormatPr defaultColWidth="9.453125" defaultRowHeight="15.5" x14ac:dyDescent="0.35"/>
  <cols>
    <col min="1" max="1" width="5.7265625" style="3" customWidth="1"/>
    <col min="2" max="3" width="28.1796875" style="3" customWidth="1"/>
    <col min="4" max="4" width="21.7265625" style="3" customWidth="1"/>
    <col min="5" max="5" width="11.7265625" style="3" customWidth="1"/>
    <col min="6" max="6" width="9.7265625" style="3" customWidth="1"/>
    <col min="7" max="8" width="11" style="3" customWidth="1"/>
    <col min="9" max="9" width="9.453125" style="3" customWidth="1"/>
    <col min="10" max="10" width="11" style="3" customWidth="1"/>
    <col min="11" max="11" width="9.453125" style="3" customWidth="1"/>
    <col min="12" max="12" width="10.81640625" style="3" customWidth="1"/>
    <col min="13" max="13" width="9.453125" style="3" customWidth="1"/>
    <col min="14" max="14" width="10.26953125" style="3" customWidth="1"/>
    <col min="15" max="15" width="9.453125" style="3" customWidth="1"/>
    <col min="16" max="16" width="12.453125" style="3" customWidth="1"/>
    <col min="17" max="17" width="9.453125" style="3" customWidth="1"/>
    <col min="18" max="18" width="11.26953125" style="3" customWidth="1"/>
    <col min="19" max="19" width="9.453125" style="3" customWidth="1"/>
    <col min="20" max="245" width="9.1796875" style="3" customWidth="1"/>
    <col min="246" max="246" width="5.7265625" style="3" customWidth="1"/>
    <col min="247" max="248" width="21.7265625" style="3" customWidth="1"/>
    <col min="249" max="251" width="8.54296875" style="3" customWidth="1"/>
    <col min="252" max="257" width="9.453125" style="3"/>
    <col min="258" max="258" width="5.7265625" style="3" customWidth="1"/>
    <col min="259" max="260" width="21.7265625" style="3" customWidth="1"/>
    <col min="261" max="263" width="8.54296875" style="3" customWidth="1"/>
    <col min="264" max="275" width="9.453125" style="3"/>
    <col min="276" max="501" width="9.1796875" style="3" customWidth="1"/>
    <col min="502" max="502" width="5.7265625" style="3" customWidth="1"/>
    <col min="503" max="504" width="21.7265625" style="3" customWidth="1"/>
    <col min="505" max="507" width="8.54296875" style="3" customWidth="1"/>
    <col min="508" max="513" width="9.453125" style="3"/>
    <col min="514" max="514" width="5.7265625" style="3" customWidth="1"/>
    <col min="515" max="516" width="21.7265625" style="3" customWidth="1"/>
    <col min="517" max="519" width="8.54296875" style="3" customWidth="1"/>
    <col min="520" max="531" width="9.453125" style="3"/>
    <col min="532" max="757" width="9.1796875" style="3" customWidth="1"/>
    <col min="758" max="758" width="5.7265625" style="3" customWidth="1"/>
    <col min="759" max="760" width="21.7265625" style="3" customWidth="1"/>
    <col min="761" max="763" width="8.54296875" style="3" customWidth="1"/>
    <col min="764" max="769" width="9.453125" style="3"/>
    <col min="770" max="770" width="5.7265625" style="3" customWidth="1"/>
    <col min="771" max="772" width="21.7265625" style="3" customWidth="1"/>
    <col min="773" max="775" width="8.54296875" style="3" customWidth="1"/>
    <col min="776" max="787" width="9.453125" style="3"/>
    <col min="788" max="1013" width="9.1796875" style="3" customWidth="1"/>
    <col min="1014" max="1014" width="5.7265625" style="3" customWidth="1"/>
    <col min="1015" max="1016" width="21.7265625" style="3" customWidth="1"/>
    <col min="1017" max="1019" width="8.54296875" style="3" customWidth="1"/>
    <col min="1020" max="1025" width="9.453125" style="3"/>
    <col min="1026" max="1026" width="5.7265625" style="3" customWidth="1"/>
    <col min="1027" max="1028" width="21.7265625" style="3" customWidth="1"/>
    <col min="1029" max="1031" width="8.54296875" style="3" customWidth="1"/>
    <col min="1032" max="1043" width="9.453125" style="3"/>
    <col min="1044" max="1269" width="9.1796875" style="3" customWidth="1"/>
    <col min="1270" max="1270" width="5.7265625" style="3" customWidth="1"/>
    <col min="1271" max="1272" width="21.7265625" style="3" customWidth="1"/>
    <col min="1273" max="1275" width="8.54296875" style="3" customWidth="1"/>
    <col min="1276" max="1281" width="9.453125" style="3"/>
    <col min="1282" max="1282" width="5.7265625" style="3" customWidth="1"/>
    <col min="1283" max="1284" width="21.7265625" style="3" customWidth="1"/>
    <col min="1285" max="1287" width="8.54296875" style="3" customWidth="1"/>
    <col min="1288" max="1299" width="9.453125" style="3"/>
    <col min="1300" max="1525" width="9.1796875" style="3" customWidth="1"/>
    <col min="1526" max="1526" width="5.7265625" style="3" customWidth="1"/>
    <col min="1527" max="1528" width="21.7265625" style="3" customWidth="1"/>
    <col min="1529" max="1531" width="8.54296875" style="3" customWidth="1"/>
    <col min="1532" max="1537" width="9.453125" style="3"/>
    <col min="1538" max="1538" width="5.7265625" style="3" customWidth="1"/>
    <col min="1539" max="1540" width="21.7265625" style="3" customWidth="1"/>
    <col min="1541" max="1543" width="8.54296875" style="3" customWidth="1"/>
    <col min="1544" max="1555" width="9.453125" style="3"/>
    <col min="1556" max="1781" width="9.1796875" style="3" customWidth="1"/>
    <col min="1782" max="1782" width="5.7265625" style="3" customWidth="1"/>
    <col min="1783" max="1784" width="21.7265625" style="3" customWidth="1"/>
    <col min="1785" max="1787" width="8.54296875" style="3" customWidth="1"/>
    <col min="1788" max="1793" width="9.453125" style="3"/>
    <col min="1794" max="1794" width="5.7265625" style="3" customWidth="1"/>
    <col min="1795" max="1796" width="21.7265625" style="3" customWidth="1"/>
    <col min="1797" max="1799" width="8.54296875" style="3" customWidth="1"/>
    <col min="1800" max="1811" width="9.453125" style="3"/>
    <col min="1812" max="2037" width="9.1796875" style="3" customWidth="1"/>
    <col min="2038" max="2038" width="5.7265625" style="3" customWidth="1"/>
    <col min="2039" max="2040" width="21.7265625" style="3" customWidth="1"/>
    <col min="2041" max="2043" width="8.54296875" style="3" customWidth="1"/>
    <col min="2044" max="2049" width="9.453125" style="3"/>
    <col min="2050" max="2050" width="5.7265625" style="3" customWidth="1"/>
    <col min="2051" max="2052" width="21.7265625" style="3" customWidth="1"/>
    <col min="2053" max="2055" width="8.54296875" style="3" customWidth="1"/>
    <col min="2056" max="2067" width="9.453125" style="3"/>
    <col min="2068" max="2293" width="9.1796875" style="3" customWidth="1"/>
    <col min="2294" max="2294" width="5.7265625" style="3" customWidth="1"/>
    <col min="2295" max="2296" width="21.7265625" style="3" customWidth="1"/>
    <col min="2297" max="2299" width="8.54296875" style="3" customWidth="1"/>
    <col min="2300" max="2305" width="9.453125" style="3"/>
    <col min="2306" max="2306" width="5.7265625" style="3" customWidth="1"/>
    <col min="2307" max="2308" width="21.7265625" style="3" customWidth="1"/>
    <col min="2309" max="2311" width="8.54296875" style="3" customWidth="1"/>
    <col min="2312" max="2323" width="9.453125" style="3"/>
    <col min="2324" max="2549" width="9.1796875" style="3" customWidth="1"/>
    <col min="2550" max="2550" width="5.7265625" style="3" customWidth="1"/>
    <col min="2551" max="2552" width="21.7265625" style="3" customWidth="1"/>
    <col min="2553" max="2555" width="8.54296875" style="3" customWidth="1"/>
    <col min="2556" max="2561" width="9.453125" style="3"/>
    <col min="2562" max="2562" width="5.7265625" style="3" customWidth="1"/>
    <col min="2563" max="2564" width="21.7265625" style="3" customWidth="1"/>
    <col min="2565" max="2567" width="8.54296875" style="3" customWidth="1"/>
    <col min="2568" max="2579" width="9.453125" style="3"/>
    <col min="2580" max="2805" width="9.1796875" style="3" customWidth="1"/>
    <col min="2806" max="2806" width="5.7265625" style="3" customWidth="1"/>
    <col min="2807" max="2808" width="21.7265625" style="3" customWidth="1"/>
    <col min="2809" max="2811" width="8.54296875" style="3" customWidth="1"/>
    <col min="2812" max="2817" width="9.453125" style="3"/>
    <col min="2818" max="2818" width="5.7265625" style="3" customWidth="1"/>
    <col min="2819" max="2820" width="21.7265625" style="3" customWidth="1"/>
    <col min="2821" max="2823" width="8.54296875" style="3" customWidth="1"/>
    <col min="2824" max="2835" width="9.453125" style="3"/>
    <col min="2836" max="3061" width="9.1796875" style="3" customWidth="1"/>
    <col min="3062" max="3062" width="5.7265625" style="3" customWidth="1"/>
    <col min="3063" max="3064" width="21.7265625" style="3" customWidth="1"/>
    <col min="3065" max="3067" width="8.54296875" style="3" customWidth="1"/>
    <col min="3068" max="3073" width="9.453125" style="3"/>
    <col min="3074" max="3074" width="5.7265625" style="3" customWidth="1"/>
    <col min="3075" max="3076" width="21.7265625" style="3" customWidth="1"/>
    <col min="3077" max="3079" width="8.54296875" style="3" customWidth="1"/>
    <col min="3080" max="3091" width="9.453125" style="3"/>
    <col min="3092" max="3317" width="9.1796875" style="3" customWidth="1"/>
    <col min="3318" max="3318" width="5.7265625" style="3" customWidth="1"/>
    <col min="3319" max="3320" width="21.7265625" style="3" customWidth="1"/>
    <col min="3321" max="3323" width="8.54296875" style="3" customWidth="1"/>
    <col min="3324" max="3329" width="9.453125" style="3"/>
    <col min="3330" max="3330" width="5.7265625" style="3" customWidth="1"/>
    <col min="3331" max="3332" width="21.7265625" style="3" customWidth="1"/>
    <col min="3333" max="3335" width="8.54296875" style="3" customWidth="1"/>
    <col min="3336" max="3347" width="9.453125" style="3"/>
    <col min="3348" max="3573" width="9.1796875" style="3" customWidth="1"/>
    <col min="3574" max="3574" width="5.7265625" style="3" customWidth="1"/>
    <col min="3575" max="3576" width="21.7265625" style="3" customWidth="1"/>
    <col min="3577" max="3579" width="8.54296875" style="3" customWidth="1"/>
    <col min="3580" max="3585" width="9.453125" style="3"/>
    <col min="3586" max="3586" width="5.7265625" style="3" customWidth="1"/>
    <col min="3587" max="3588" width="21.7265625" style="3" customWidth="1"/>
    <col min="3589" max="3591" width="8.54296875" style="3" customWidth="1"/>
    <col min="3592" max="3603" width="9.453125" style="3"/>
    <col min="3604" max="3829" width="9.1796875" style="3" customWidth="1"/>
    <col min="3830" max="3830" width="5.7265625" style="3" customWidth="1"/>
    <col min="3831" max="3832" width="21.7265625" style="3" customWidth="1"/>
    <col min="3833" max="3835" width="8.54296875" style="3" customWidth="1"/>
    <col min="3836" max="3841" width="9.453125" style="3"/>
    <col min="3842" max="3842" width="5.7265625" style="3" customWidth="1"/>
    <col min="3843" max="3844" width="21.7265625" style="3" customWidth="1"/>
    <col min="3845" max="3847" width="8.54296875" style="3" customWidth="1"/>
    <col min="3848" max="3859" width="9.453125" style="3"/>
    <col min="3860" max="4085" width="9.1796875" style="3" customWidth="1"/>
    <col min="4086" max="4086" width="5.7265625" style="3" customWidth="1"/>
    <col min="4087" max="4088" width="21.7265625" style="3" customWidth="1"/>
    <col min="4089" max="4091" width="8.54296875" style="3" customWidth="1"/>
    <col min="4092" max="4097" width="9.453125" style="3"/>
    <col min="4098" max="4098" width="5.7265625" style="3" customWidth="1"/>
    <col min="4099" max="4100" width="21.7265625" style="3" customWidth="1"/>
    <col min="4101" max="4103" width="8.54296875" style="3" customWidth="1"/>
    <col min="4104" max="4115" width="9.453125" style="3"/>
    <col min="4116" max="4341" width="9.1796875" style="3" customWidth="1"/>
    <col min="4342" max="4342" width="5.7265625" style="3" customWidth="1"/>
    <col min="4343" max="4344" width="21.7265625" style="3" customWidth="1"/>
    <col min="4345" max="4347" width="8.54296875" style="3" customWidth="1"/>
    <col min="4348" max="4353" width="9.453125" style="3"/>
    <col min="4354" max="4354" width="5.7265625" style="3" customWidth="1"/>
    <col min="4355" max="4356" width="21.7265625" style="3" customWidth="1"/>
    <col min="4357" max="4359" width="8.54296875" style="3" customWidth="1"/>
    <col min="4360" max="4371" width="9.453125" style="3"/>
    <col min="4372" max="4597" width="9.1796875" style="3" customWidth="1"/>
    <col min="4598" max="4598" width="5.7265625" style="3" customWidth="1"/>
    <col min="4599" max="4600" width="21.7265625" style="3" customWidth="1"/>
    <col min="4601" max="4603" width="8.54296875" style="3" customWidth="1"/>
    <col min="4604" max="4609" width="9.453125" style="3"/>
    <col min="4610" max="4610" width="5.7265625" style="3" customWidth="1"/>
    <col min="4611" max="4612" width="21.7265625" style="3" customWidth="1"/>
    <col min="4613" max="4615" width="8.54296875" style="3" customWidth="1"/>
    <col min="4616" max="4627" width="9.453125" style="3"/>
    <col min="4628" max="4853" width="9.1796875" style="3" customWidth="1"/>
    <col min="4854" max="4854" width="5.7265625" style="3" customWidth="1"/>
    <col min="4855" max="4856" width="21.7265625" style="3" customWidth="1"/>
    <col min="4857" max="4859" width="8.54296875" style="3" customWidth="1"/>
    <col min="4860" max="4865" width="9.453125" style="3"/>
    <col min="4866" max="4866" width="5.7265625" style="3" customWidth="1"/>
    <col min="4867" max="4868" width="21.7265625" style="3" customWidth="1"/>
    <col min="4869" max="4871" width="8.54296875" style="3" customWidth="1"/>
    <col min="4872" max="4883" width="9.453125" style="3"/>
    <col min="4884" max="5109" width="9.1796875" style="3" customWidth="1"/>
    <col min="5110" max="5110" width="5.7265625" style="3" customWidth="1"/>
    <col min="5111" max="5112" width="21.7265625" style="3" customWidth="1"/>
    <col min="5113" max="5115" width="8.54296875" style="3" customWidth="1"/>
    <col min="5116" max="5121" width="9.453125" style="3"/>
    <col min="5122" max="5122" width="5.7265625" style="3" customWidth="1"/>
    <col min="5123" max="5124" width="21.7265625" style="3" customWidth="1"/>
    <col min="5125" max="5127" width="8.54296875" style="3" customWidth="1"/>
    <col min="5128" max="5139" width="9.453125" style="3"/>
    <col min="5140" max="5365" width="9.1796875" style="3" customWidth="1"/>
    <col min="5366" max="5366" width="5.7265625" style="3" customWidth="1"/>
    <col min="5367" max="5368" width="21.7265625" style="3" customWidth="1"/>
    <col min="5369" max="5371" width="8.54296875" style="3" customWidth="1"/>
    <col min="5372" max="5377" width="9.453125" style="3"/>
    <col min="5378" max="5378" width="5.7265625" style="3" customWidth="1"/>
    <col min="5379" max="5380" width="21.7265625" style="3" customWidth="1"/>
    <col min="5381" max="5383" width="8.54296875" style="3" customWidth="1"/>
    <col min="5384" max="5395" width="9.453125" style="3"/>
    <col min="5396" max="5621" width="9.1796875" style="3" customWidth="1"/>
    <col min="5622" max="5622" width="5.7265625" style="3" customWidth="1"/>
    <col min="5623" max="5624" width="21.7265625" style="3" customWidth="1"/>
    <col min="5625" max="5627" width="8.54296875" style="3" customWidth="1"/>
    <col min="5628" max="5633" width="9.453125" style="3"/>
    <col min="5634" max="5634" width="5.7265625" style="3" customWidth="1"/>
    <col min="5635" max="5636" width="21.7265625" style="3" customWidth="1"/>
    <col min="5637" max="5639" width="8.54296875" style="3" customWidth="1"/>
    <col min="5640" max="5651" width="9.453125" style="3"/>
    <col min="5652" max="5877" width="9.1796875" style="3" customWidth="1"/>
    <col min="5878" max="5878" width="5.7265625" style="3" customWidth="1"/>
    <col min="5879" max="5880" width="21.7265625" style="3" customWidth="1"/>
    <col min="5881" max="5883" width="8.54296875" style="3" customWidth="1"/>
    <col min="5884" max="5889" width="9.453125" style="3"/>
    <col min="5890" max="5890" width="5.7265625" style="3" customWidth="1"/>
    <col min="5891" max="5892" width="21.7265625" style="3" customWidth="1"/>
    <col min="5893" max="5895" width="8.54296875" style="3" customWidth="1"/>
    <col min="5896" max="5907" width="9.453125" style="3"/>
    <col min="5908" max="6133" width="9.1796875" style="3" customWidth="1"/>
    <col min="6134" max="6134" width="5.7265625" style="3" customWidth="1"/>
    <col min="6135" max="6136" width="21.7265625" style="3" customWidth="1"/>
    <col min="6137" max="6139" width="8.54296875" style="3" customWidth="1"/>
    <col min="6140" max="6145" width="9.453125" style="3"/>
    <col min="6146" max="6146" width="5.7265625" style="3" customWidth="1"/>
    <col min="6147" max="6148" width="21.7265625" style="3" customWidth="1"/>
    <col min="6149" max="6151" width="8.54296875" style="3" customWidth="1"/>
    <col min="6152" max="6163" width="9.453125" style="3"/>
    <col min="6164" max="6389" width="9.1796875" style="3" customWidth="1"/>
    <col min="6390" max="6390" width="5.7265625" style="3" customWidth="1"/>
    <col min="6391" max="6392" width="21.7265625" style="3" customWidth="1"/>
    <col min="6393" max="6395" width="8.54296875" style="3" customWidth="1"/>
    <col min="6396" max="6401" width="9.453125" style="3"/>
    <col min="6402" max="6402" width="5.7265625" style="3" customWidth="1"/>
    <col min="6403" max="6404" width="21.7265625" style="3" customWidth="1"/>
    <col min="6405" max="6407" width="8.54296875" style="3" customWidth="1"/>
    <col min="6408" max="6419" width="9.453125" style="3"/>
    <col min="6420" max="6645" width="9.1796875" style="3" customWidth="1"/>
    <col min="6646" max="6646" width="5.7265625" style="3" customWidth="1"/>
    <col min="6647" max="6648" width="21.7265625" style="3" customWidth="1"/>
    <col min="6649" max="6651" width="8.54296875" style="3" customWidth="1"/>
    <col min="6652" max="6657" width="9.453125" style="3"/>
    <col min="6658" max="6658" width="5.7265625" style="3" customWidth="1"/>
    <col min="6659" max="6660" width="21.7265625" style="3" customWidth="1"/>
    <col min="6661" max="6663" width="8.54296875" style="3" customWidth="1"/>
    <col min="6664" max="6675" width="9.453125" style="3"/>
    <col min="6676" max="6901" width="9.1796875" style="3" customWidth="1"/>
    <col min="6902" max="6902" width="5.7265625" style="3" customWidth="1"/>
    <col min="6903" max="6904" width="21.7265625" style="3" customWidth="1"/>
    <col min="6905" max="6907" width="8.54296875" style="3" customWidth="1"/>
    <col min="6908" max="6913" width="9.453125" style="3"/>
    <col min="6914" max="6914" width="5.7265625" style="3" customWidth="1"/>
    <col min="6915" max="6916" width="21.7265625" style="3" customWidth="1"/>
    <col min="6917" max="6919" width="8.54296875" style="3" customWidth="1"/>
    <col min="6920" max="6931" width="9.453125" style="3"/>
    <col min="6932" max="7157" width="9.1796875" style="3" customWidth="1"/>
    <col min="7158" max="7158" width="5.7265625" style="3" customWidth="1"/>
    <col min="7159" max="7160" width="21.7265625" style="3" customWidth="1"/>
    <col min="7161" max="7163" width="8.54296875" style="3" customWidth="1"/>
    <col min="7164" max="7169" width="9.453125" style="3"/>
    <col min="7170" max="7170" width="5.7265625" style="3" customWidth="1"/>
    <col min="7171" max="7172" width="21.7265625" style="3" customWidth="1"/>
    <col min="7173" max="7175" width="8.54296875" style="3" customWidth="1"/>
    <col min="7176" max="7187" width="9.453125" style="3"/>
    <col min="7188" max="7413" width="9.1796875" style="3" customWidth="1"/>
    <col min="7414" max="7414" width="5.7265625" style="3" customWidth="1"/>
    <col min="7415" max="7416" width="21.7265625" style="3" customWidth="1"/>
    <col min="7417" max="7419" width="8.54296875" style="3" customWidth="1"/>
    <col min="7420" max="7425" width="9.453125" style="3"/>
    <col min="7426" max="7426" width="5.7265625" style="3" customWidth="1"/>
    <col min="7427" max="7428" width="21.7265625" style="3" customWidth="1"/>
    <col min="7429" max="7431" width="8.54296875" style="3" customWidth="1"/>
    <col min="7432" max="7443" width="9.453125" style="3"/>
    <col min="7444" max="7669" width="9.1796875" style="3" customWidth="1"/>
    <col min="7670" max="7670" width="5.7265625" style="3" customWidth="1"/>
    <col min="7671" max="7672" width="21.7265625" style="3" customWidth="1"/>
    <col min="7673" max="7675" width="8.54296875" style="3" customWidth="1"/>
    <col min="7676" max="7681" width="9.453125" style="3"/>
    <col min="7682" max="7682" width="5.7265625" style="3" customWidth="1"/>
    <col min="7683" max="7684" width="21.7265625" style="3" customWidth="1"/>
    <col min="7685" max="7687" width="8.54296875" style="3" customWidth="1"/>
    <col min="7688" max="7699" width="9.453125" style="3"/>
    <col min="7700" max="7925" width="9.1796875" style="3" customWidth="1"/>
    <col min="7926" max="7926" width="5.7265625" style="3" customWidth="1"/>
    <col min="7927" max="7928" width="21.7265625" style="3" customWidth="1"/>
    <col min="7929" max="7931" width="8.54296875" style="3" customWidth="1"/>
    <col min="7932" max="7937" width="9.453125" style="3"/>
    <col min="7938" max="7938" width="5.7265625" style="3" customWidth="1"/>
    <col min="7939" max="7940" width="21.7265625" style="3" customWidth="1"/>
    <col min="7941" max="7943" width="8.54296875" style="3" customWidth="1"/>
    <col min="7944" max="7955" width="9.453125" style="3"/>
    <col min="7956" max="8181" width="9.1796875" style="3" customWidth="1"/>
    <col min="8182" max="8182" width="5.7265625" style="3" customWidth="1"/>
    <col min="8183" max="8184" width="21.7265625" style="3" customWidth="1"/>
    <col min="8185" max="8187" width="8.54296875" style="3" customWidth="1"/>
    <col min="8188" max="8193" width="9.453125" style="3"/>
    <col min="8194" max="8194" width="5.7265625" style="3" customWidth="1"/>
    <col min="8195" max="8196" width="21.7265625" style="3" customWidth="1"/>
    <col min="8197" max="8199" width="8.54296875" style="3" customWidth="1"/>
    <col min="8200" max="8211" width="9.453125" style="3"/>
    <col min="8212" max="8437" width="9.1796875" style="3" customWidth="1"/>
    <col min="8438" max="8438" width="5.7265625" style="3" customWidth="1"/>
    <col min="8439" max="8440" width="21.7265625" style="3" customWidth="1"/>
    <col min="8441" max="8443" width="8.54296875" style="3" customWidth="1"/>
    <col min="8444" max="8449" width="9.453125" style="3"/>
    <col min="8450" max="8450" width="5.7265625" style="3" customWidth="1"/>
    <col min="8451" max="8452" width="21.7265625" style="3" customWidth="1"/>
    <col min="8453" max="8455" width="8.54296875" style="3" customWidth="1"/>
    <col min="8456" max="8467" width="9.453125" style="3"/>
    <col min="8468" max="8693" width="9.1796875" style="3" customWidth="1"/>
    <col min="8694" max="8694" width="5.7265625" style="3" customWidth="1"/>
    <col min="8695" max="8696" width="21.7265625" style="3" customWidth="1"/>
    <col min="8697" max="8699" width="8.54296875" style="3" customWidth="1"/>
    <col min="8700" max="8705" width="9.453125" style="3"/>
    <col min="8706" max="8706" width="5.7265625" style="3" customWidth="1"/>
    <col min="8707" max="8708" width="21.7265625" style="3" customWidth="1"/>
    <col min="8709" max="8711" width="8.54296875" style="3" customWidth="1"/>
    <col min="8712" max="8723" width="9.453125" style="3"/>
    <col min="8724" max="8949" width="9.1796875" style="3" customWidth="1"/>
    <col min="8950" max="8950" width="5.7265625" style="3" customWidth="1"/>
    <col min="8951" max="8952" width="21.7265625" style="3" customWidth="1"/>
    <col min="8953" max="8955" width="8.54296875" style="3" customWidth="1"/>
    <col min="8956" max="8961" width="9.453125" style="3"/>
    <col min="8962" max="8962" width="5.7265625" style="3" customWidth="1"/>
    <col min="8963" max="8964" width="21.7265625" style="3" customWidth="1"/>
    <col min="8965" max="8967" width="8.54296875" style="3" customWidth="1"/>
    <col min="8968" max="8979" width="9.453125" style="3"/>
    <col min="8980" max="9205" width="9.1796875" style="3" customWidth="1"/>
    <col min="9206" max="9206" width="5.7265625" style="3" customWidth="1"/>
    <col min="9207" max="9208" width="21.7265625" style="3" customWidth="1"/>
    <col min="9209" max="9211" width="8.54296875" style="3" customWidth="1"/>
    <col min="9212" max="9217" width="9.453125" style="3"/>
    <col min="9218" max="9218" width="5.7265625" style="3" customWidth="1"/>
    <col min="9219" max="9220" width="21.7265625" style="3" customWidth="1"/>
    <col min="9221" max="9223" width="8.54296875" style="3" customWidth="1"/>
    <col min="9224" max="9235" width="9.453125" style="3"/>
    <col min="9236" max="9461" width="9.1796875" style="3" customWidth="1"/>
    <col min="9462" max="9462" width="5.7265625" style="3" customWidth="1"/>
    <col min="9463" max="9464" width="21.7265625" style="3" customWidth="1"/>
    <col min="9465" max="9467" width="8.54296875" style="3" customWidth="1"/>
    <col min="9468" max="9473" width="9.453125" style="3"/>
    <col min="9474" max="9474" width="5.7265625" style="3" customWidth="1"/>
    <col min="9475" max="9476" width="21.7265625" style="3" customWidth="1"/>
    <col min="9477" max="9479" width="8.54296875" style="3" customWidth="1"/>
    <col min="9480" max="9491" width="9.453125" style="3"/>
    <col min="9492" max="9717" width="9.1796875" style="3" customWidth="1"/>
    <col min="9718" max="9718" width="5.7265625" style="3" customWidth="1"/>
    <col min="9719" max="9720" width="21.7265625" style="3" customWidth="1"/>
    <col min="9721" max="9723" width="8.54296875" style="3" customWidth="1"/>
    <col min="9724" max="9729" width="9.453125" style="3"/>
    <col min="9730" max="9730" width="5.7265625" style="3" customWidth="1"/>
    <col min="9731" max="9732" width="21.7265625" style="3" customWidth="1"/>
    <col min="9733" max="9735" width="8.54296875" style="3" customWidth="1"/>
    <col min="9736" max="9747" width="9.453125" style="3"/>
    <col min="9748" max="9973" width="9.1796875" style="3" customWidth="1"/>
    <col min="9974" max="9974" width="5.7265625" style="3" customWidth="1"/>
    <col min="9975" max="9976" width="21.7265625" style="3" customWidth="1"/>
    <col min="9977" max="9979" width="8.54296875" style="3" customWidth="1"/>
    <col min="9980" max="9985" width="9.453125" style="3"/>
    <col min="9986" max="9986" width="5.7265625" style="3" customWidth="1"/>
    <col min="9987" max="9988" width="21.7265625" style="3" customWidth="1"/>
    <col min="9989" max="9991" width="8.54296875" style="3" customWidth="1"/>
    <col min="9992" max="10003" width="9.453125" style="3"/>
    <col min="10004" max="10229" width="9.1796875" style="3" customWidth="1"/>
    <col min="10230" max="10230" width="5.7265625" style="3" customWidth="1"/>
    <col min="10231" max="10232" width="21.7265625" style="3" customWidth="1"/>
    <col min="10233" max="10235" width="8.54296875" style="3" customWidth="1"/>
    <col min="10236" max="10241" width="9.453125" style="3"/>
    <col min="10242" max="10242" width="5.7265625" style="3" customWidth="1"/>
    <col min="10243" max="10244" width="21.7265625" style="3" customWidth="1"/>
    <col min="10245" max="10247" width="8.54296875" style="3" customWidth="1"/>
    <col min="10248" max="10259" width="9.453125" style="3"/>
    <col min="10260" max="10485" width="9.1796875" style="3" customWidth="1"/>
    <col min="10486" max="10486" width="5.7265625" style="3" customWidth="1"/>
    <col min="10487" max="10488" width="21.7265625" style="3" customWidth="1"/>
    <col min="10489" max="10491" width="8.54296875" style="3" customWidth="1"/>
    <col min="10492" max="10497" width="9.453125" style="3"/>
    <col min="10498" max="10498" width="5.7265625" style="3" customWidth="1"/>
    <col min="10499" max="10500" width="21.7265625" style="3" customWidth="1"/>
    <col min="10501" max="10503" width="8.54296875" style="3" customWidth="1"/>
    <col min="10504" max="10515" width="9.453125" style="3"/>
    <col min="10516" max="10741" width="9.1796875" style="3" customWidth="1"/>
    <col min="10742" max="10742" width="5.7265625" style="3" customWidth="1"/>
    <col min="10743" max="10744" width="21.7265625" style="3" customWidth="1"/>
    <col min="10745" max="10747" width="8.54296875" style="3" customWidth="1"/>
    <col min="10748" max="10753" width="9.453125" style="3"/>
    <col min="10754" max="10754" width="5.7265625" style="3" customWidth="1"/>
    <col min="10755" max="10756" width="21.7265625" style="3" customWidth="1"/>
    <col min="10757" max="10759" width="8.54296875" style="3" customWidth="1"/>
    <col min="10760" max="10771" width="9.453125" style="3"/>
    <col min="10772" max="10997" width="9.1796875" style="3" customWidth="1"/>
    <col min="10998" max="10998" width="5.7265625" style="3" customWidth="1"/>
    <col min="10999" max="11000" width="21.7265625" style="3" customWidth="1"/>
    <col min="11001" max="11003" width="8.54296875" style="3" customWidth="1"/>
    <col min="11004" max="11009" width="9.453125" style="3"/>
    <col min="11010" max="11010" width="5.7265625" style="3" customWidth="1"/>
    <col min="11011" max="11012" width="21.7265625" style="3" customWidth="1"/>
    <col min="11013" max="11015" width="8.54296875" style="3" customWidth="1"/>
    <col min="11016" max="11027" width="9.453125" style="3"/>
    <col min="11028" max="11253" width="9.1796875" style="3" customWidth="1"/>
    <col min="11254" max="11254" width="5.7265625" style="3" customWidth="1"/>
    <col min="11255" max="11256" width="21.7265625" style="3" customWidth="1"/>
    <col min="11257" max="11259" width="8.54296875" style="3" customWidth="1"/>
    <col min="11260" max="11265" width="9.453125" style="3"/>
    <col min="11266" max="11266" width="5.7265625" style="3" customWidth="1"/>
    <col min="11267" max="11268" width="21.7265625" style="3" customWidth="1"/>
    <col min="11269" max="11271" width="8.54296875" style="3" customWidth="1"/>
    <col min="11272" max="11283" width="9.453125" style="3"/>
    <col min="11284" max="11509" width="9.1796875" style="3" customWidth="1"/>
    <col min="11510" max="11510" width="5.7265625" style="3" customWidth="1"/>
    <col min="11511" max="11512" width="21.7265625" style="3" customWidth="1"/>
    <col min="11513" max="11515" width="8.54296875" style="3" customWidth="1"/>
    <col min="11516" max="11521" width="9.453125" style="3"/>
    <col min="11522" max="11522" width="5.7265625" style="3" customWidth="1"/>
    <col min="11523" max="11524" width="21.7265625" style="3" customWidth="1"/>
    <col min="11525" max="11527" width="8.54296875" style="3" customWidth="1"/>
    <col min="11528" max="11539" width="9.453125" style="3"/>
    <col min="11540" max="11765" width="9.1796875" style="3" customWidth="1"/>
    <col min="11766" max="11766" width="5.7265625" style="3" customWidth="1"/>
    <col min="11767" max="11768" width="21.7265625" style="3" customWidth="1"/>
    <col min="11769" max="11771" width="8.54296875" style="3" customWidth="1"/>
    <col min="11772" max="11777" width="9.453125" style="3"/>
    <col min="11778" max="11778" width="5.7265625" style="3" customWidth="1"/>
    <col min="11779" max="11780" width="21.7265625" style="3" customWidth="1"/>
    <col min="11781" max="11783" width="8.54296875" style="3" customWidth="1"/>
    <col min="11784" max="11795" width="9.453125" style="3"/>
    <col min="11796" max="12021" width="9.1796875" style="3" customWidth="1"/>
    <col min="12022" max="12022" width="5.7265625" style="3" customWidth="1"/>
    <col min="12023" max="12024" width="21.7265625" style="3" customWidth="1"/>
    <col min="12025" max="12027" width="8.54296875" style="3" customWidth="1"/>
    <col min="12028" max="12033" width="9.453125" style="3"/>
    <col min="12034" max="12034" width="5.7265625" style="3" customWidth="1"/>
    <col min="12035" max="12036" width="21.7265625" style="3" customWidth="1"/>
    <col min="12037" max="12039" width="8.54296875" style="3" customWidth="1"/>
    <col min="12040" max="12051" width="9.453125" style="3"/>
    <col min="12052" max="12277" width="9.1796875" style="3" customWidth="1"/>
    <col min="12278" max="12278" width="5.7265625" style="3" customWidth="1"/>
    <col min="12279" max="12280" width="21.7265625" style="3" customWidth="1"/>
    <col min="12281" max="12283" width="8.54296875" style="3" customWidth="1"/>
    <col min="12284" max="12289" width="9.453125" style="3"/>
    <col min="12290" max="12290" width="5.7265625" style="3" customWidth="1"/>
    <col min="12291" max="12292" width="21.7265625" style="3" customWidth="1"/>
    <col min="12293" max="12295" width="8.54296875" style="3" customWidth="1"/>
    <col min="12296" max="12307" width="9.453125" style="3"/>
    <col min="12308" max="12533" width="9.1796875" style="3" customWidth="1"/>
    <col min="12534" max="12534" width="5.7265625" style="3" customWidth="1"/>
    <col min="12535" max="12536" width="21.7265625" style="3" customWidth="1"/>
    <col min="12537" max="12539" width="8.54296875" style="3" customWidth="1"/>
    <col min="12540" max="12545" width="9.453125" style="3"/>
    <col min="12546" max="12546" width="5.7265625" style="3" customWidth="1"/>
    <col min="12547" max="12548" width="21.7265625" style="3" customWidth="1"/>
    <col min="12549" max="12551" width="8.54296875" style="3" customWidth="1"/>
    <col min="12552" max="12563" width="9.453125" style="3"/>
    <col min="12564" max="12789" width="9.1796875" style="3" customWidth="1"/>
    <col min="12790" max="12790" width="5.7265625" style="3" customWidth="1"/>
    <col min="12791" max="12792" width="21.7265625" style="3" customWidth="1"/>
    <col min="12793" max="12795" width="8.54296875" style="3" customWidth="1"/>
    <col min="12796" max="12801" width="9.453125" style="3"/>
    <col min="12802" max="12802" width="5.7265625" style="3" customWidth="1"/>
    <col min="12803" max="12804" width="21.7265625" style="3" customWidth="1"/>
    <col min="12805" max="12807" width="8.54296875" style="3" customWidth="1"/>
    <col min="12808" max="12819" width="9.453125" style="3"/>
    <col min="12820" max="13045" width="9.1796875" style="3" customWidth="1"/>
    <col min="13046" max="13046" width="5.7265625" style="3" customWidth="1"/>
    <col min="13047" max="13048" width="21.7265625" style="3" customWidth="1"/>
    <col min="13049" max="13051" width="8.54296875" style="3" customWidth="1"/>
    <col min="13052" max="13057" width="9.453125" style="3"/>
    <col min="13058" max="13058" width="5.7265625" style="3" customWidth="1"/>
    <col min="13059" max="13060" width="21.7265625" style="3" customWidth="1"/>
    <col min="13061" max="13063" width="8.54296875" style="3" customWidth="1"/>
    <col min="13064" max="13075" width="9.453125" style="3"/>
    <col min="13076" max="13301" width="9.1796875" style="3" customWidth="1"/>
    <col min="13302" max="13302" width="5.7265625" style="3" customWidth="1"/>
    <col min="13303" max="13304" width="21.7265625" style="3" customWidth="1"/>
    <col min="13305" max="13307" width="8.54296875" style="3" customWidth="1"/>
    <col min="13308" max="13313" width="9.453125" style="3"/>
    <col min="13314" max="13314" width="5.7265625" style="3" customWidth="1"/>
    <col min="13315" max="13316" width="21.7265625" style="3" customWidth="1"/>
    <col min="13317" max="13319" width="8.54296875" style="3" customWidth="1"/>
    <col min="13320" max="13331" width="9.453125" style="3"/>
    <col min="13332" max="13557" width="9.1796875" style="3" customWidth="1"/>
    <col min="13558" max="13558" width="5.7265625" style="3" customWidth="1"/>
    <col min="13559" max="13560" width="21.7265625" style="3" customWidth="1"/>
    <col min="13561" max="13563" width="8.54296875" style="3" customWidth="1"/>
    <col min="13564" max="13569" width="9.453125" style="3"/>
    <col min="13570" max="13570" width="5.7265625" style="3" customWidth="1"/>
    <col min="13571" max="13572" width="21.7265625" style="3" customWidth="1"/>
    <col min="13573" max="13575" width="8.54296875" style="3" customWidth="1"/>
    <col min="13576" max="13587" width="9.453125" style="3"/>
    <col min="13588" max="13813" width="9.1796875" style="3" customWidth="1"/>
    <col min="13814" max="13814" width="5.7265625" style="3" customWidth="1"/>
    <col min="13815" max="13816" width="21.7265625" style="3" customWidth="1"/>
    <col min="13817" max="13819" width="8.54296875" style="3" customWidth="1"/>
    <col min="13820" max="13825" width="9.453125" style="3"/>
    <col min="13826" max="13826" width="5.7265625" style="3" customWidth="1"/>
    <col min="13827" max="13828" width="21.7265625" style="3" customWidth="1"/>
    <col min="13829" max="13831" width="8.54296875" style="3" customWidth="1"/>
    <col min="13832" max="13843" width="9.453125" style="3"/>
    <col min="13844" max="14069" width="9.1796875" style="3" customWidth="1"/>
    <col min="14070" max="14070" width="5.7265625" style="3" customWidth="1"/>
    <col min="14071" max="14072" width="21.7265625" style="3" customWidth="1"/>
    <col min="14073" max="14075" width="8.54296875" style="3" customWidth="1"/>
    <col min="14076" max="14081" width="9.453125" style="3"/>
    <col min="14082" max="14082" width="5.7265625" style="3" customWidth="1"/>
    <col min="14083" max="14084" width="21.7265625" style="3" customWidth="1"/>
    <col min="14085" max="14087" width="8.54296875" style="3" customWidth="1"/>
    <col min="14088" max="14099" width="9.453125" style="3"/>
    <col min="14100" max="14325" width="9.1796875" style="3" customWidth="1"/>
    <col min="14326" max="14326" width="5.7265625" style="3" customWidth="1"/>
    <col min="14327" max="14328" width="21.7265625" style="3" customWidth="1"/>
    <col min="14329" max="14331" width="8.54296875" style="3" customWidth="1"/>
    <col min="14332" max="14337" width="9.453125" style="3"/>
    <col min="14338" max="14338" width="5.7265625" style="3" customWidth="1"/>
    <col min="14339" max="14340" width="21.7265625" style="3" customWidth="1"/>
    <col min="14341" max="14343" width="8.54296875" style="3" customWidth="1"/>
    <col min="14344" max="14355" width="9.453125" style="3"/>
    <col min="14356" max="14581" width="9.1796875" style="3" customWidth="1"/>
    <col min="14582" max="14582" width="5.7265625" style="3" customWidth="1"/>
    <col min="14583" max="14584" width="21.7265625" style="3" customWidth="1"/>
    <col min="14585" max="14587" width="8.54296875" style="3" customWidth="1"/>
    <col min="14588" max="14593" width="9.453125" style="3"/>
    <col min="14594" max="14594" width="5.7265625" style="3" customWidth="1"/>
    <col min="14595" max="14596" width="21.7265625" style="3" customWidth="1"/>
    <col min="14597" max="14599" width="8.54296875" style="3" customWidth="1"/>
    <col min="14600" max="14611" width="9.453125" style="3"/>
    <col min="14612" max="14837" width="9.1796875" style="3" customWidth="1"/>
    <col min="14838" max="14838" width="5.7265625" style="3" customWidth="1"/>
    <col min="14839" max="14840" width="21.7265625" style="3" customWidth="1"/>
    <col min="14841" max="14843" width="8.54296875" style="3" customWidth="1"/>
    <col min="14844" max="14849" width="9.453125" style="3"/>
    <col min="14850" max="14850" width="5.7265625" style="3" customWidth="1"/>
    <col min="14851" max="14852" width="21.7265625" style="3" customWidth="1"/>
    <col min="14853" max="14855" width="8.54296875" style="3" customWidth="1"/>
    <col min="14856" max="14867" width="9.453125" style="3"/>
    <col min="14868" max="15093" width="9.1796875" style="3" customWidth="1"/>
    <col min="15094" max="15094" width="5.7265625" style="3" customWidth="1"/>
    <col min="15095" max="15096" width="21.7265625" style="3" customWidth="1"/>
    <col min="15097" max="15099" width="8.54296875" style="3" customWidth="1"/>
    <col min="15100" max="15105" width="9.453125" style="3"/>
    <col min="15106" max="15106" width="5.7265625" style="3" customWidth="1"/>
    <col min="15107" max="15108" width="21.7265625" style="3" customWidth="1"/>
    <col min="15109" max="15111" width="8.54296875" style="3" customWidth="1"/>
    <col min="15112" max="15123" width="9.453125" style="3"/>
    <col min="15124" max="15349" width="9.1796875" style="3" customWidth="1"/>
    <col min="15350" max="15350" width="5.7265625" style="3" customWidth="1"/>
    <col min="15351" max="15352" width="21.7265625" style="3" customWidth="1"/>
    <col min="15353" max="15355" width="8.54296875" style="3" customWidth="1"/>
    <col min="15356" max="15361" width="9.453125" style="3"/>
    <col min="15362" max="15362" width="5.7265625" style="3" customWidth="1"/>
    <col min="15363" max="15364" width="21.7265625" style="3" customWidth="1"/>
    <col min="15365" max="15367" width="8.54296875" style="3" customWidth="1"/>
    <col min="15368" max="15379" width="9.453125" style="3"/>
    <col min="15380" max="15605" width="9.1796875" style="3" customWidth="1"/>
    <col min="15606" max="15606" width="5.7265625" style="3" customWidth="1"/>
    <col min="15607" max="15608" width="21.7265625" style="3" customWidth="1"/>
    <col min="15609" max="15611" width="8.54296875" style="3" customWidth="1"/>
    <col min="15612" max="15617" width="9.453125" style="3"/>
    <col min="15618" max="15618" width="5.7265625" style="3" customWidth="1"/>
    <col min="15619" max="15620" width="21.7265625" style="3" customWidth="1"/>
    <col min="15621" max="15623" width="8.54296875" style="3" customWidth="1"/>
    <col min="15624" max="15635" width="9.453125" style="3"/>
    <col min="15636" max="15861" width="9.1796875" style="3" customWidth="1"/>
    <col min="15862" max="15862" width="5.7265625" style="3" customWidth="1"/>
    <col min="15863" max="15864" width="21.7265625" style="3" customWidth="1"/>
    <col min="15865" max="15867" width="8.54296875" style="3" customWidth="1"/>
    <col min="15868" max="15873" width="9.453125" style="3"/>
    <col min="15874" max="15874" width="5.7265625" style="3" customWidth="1"/>
    <col min="15875" max="15876" width="21.7265625" style="3" customWidth="1"/>
    <col min="15877" max="15879" width="8.54296875" style="3" customWidth="1"/>
    <col min="15880" max="15891" width="9.453125" style="3"/>
    <col min="15892" max="16117" width="9.1796875" style="3" customWidth="1"/>
    <col min="16118" max="16118" width="5.7265625" style="3" customWidth="1"/>
    <col min="16119" max="16120" width="21.7265625" style="3" customWidth="1"/>
    <col min="16121" max="16123" width="8.54296875" style="3" customWidth="1"/>
    <col min="16124" max="16129" width="9.453125" style="3"/>
    <col min="16130" max="16130" width="5.7265625" style="3" customWidth="1"/>
    <col min="16131" max="16132" width="21.7265625" style="3" customWidth="1"/>
    <col min="16133" max="16135" width="8.54296875" style="3" customWidth="1"/>
    <col min="16136" max="16147" width="9.453125" style="3"/>
    <col min="16148" max="16373" width="9.1796875" style="3" customWidth="1"/>
    <col min="16374" max="16374" width="5.7265625" style="3" customWidth="1"/>
    <col min="16375" max="16376" width="21.7265625" style="3" customWidth="1"/>
    <col min="16377" max="16379" width="8.54296875" style="3" customWidth="1"/>
    <col min="16380" max="16384" width="9.453125" style="3"/>
  </cols>
  <sheetData>
    <row r="1" spans="1:19" x14ac:dyDescent="0.35">
      <c r="A1" s="1" t="s">
        <v>841</v>
      </c>
    </row>
    <row r="3" spans="1:19" x14ac:dyDescent="0.35">
      <c r="A3" s="4" t="s">
        <v>842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 x14ac:dyDescent="0.35">
      <c r="A4" s="4" t="s">
        <v>843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 x14ac:dyDescent="0.35">
      <c r="A5" s="1615" t="s">
        <v>561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</row>
    <row r="6" spans="1:19" x14ac:dyDescent="0.35">
      <c r="A6" s="1615" t="s">
        <v>762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</row>
    <row r="7" spans="1:19" ht="16" thickBot="1" x14ac:dyDescent="0.4"/>
    <row r="8" spans="1:19" x14ac:dyDescent="0.35">
      <c r="A8" s="1618" t="s">
        <v>5</v>
      </c>
      <c r="B8" s="1618" t="s">
        <v>6</v>
      </c>
      <c r="C8" s="130"/>
      <c r="D8" s="1618" t="s">
        <v>61</v>
      </c>
      <c r="E8" s="1635" t="s">
        <v>844</v>
      </c>
      <c r="F8" s="1635"/>
      <c r="G8" s="1635"/>
      <c r="H8" s="414" t="s">
        <v>845</v>
      </c>
      <c r="I8" s="415"/>
      <c r="J8" s="415"/>
      <c r="K8" s="415"/>
      <c r="L8" s="415"/>
      <c r="M8" s="415"/>
      <c r="N8" s="414"/>
      <c r="O8" s="415"/>
      <c r="P8" s="241"/>
      <c r="Q8" s="415"/>
      <c r="R8" s="415"/>
      <c r="S8" s="241"/>
    </row>
    <row r="9" spans="1:19" x14ac:dyDescent="0.35">
      <c r="A9" s="1596"/>
      <c r="B9" s="1596"/>
      <c r="C9" s="10" t="s">
        <v>1595</v>
      </c>
      <c r="D9" s="1596"/>
      <c r="E9" s="1678"/>
      <c r="F9" s="1678"/>
      <c r="G9" s="1678"/>
      <c r="H9" s="291" t="s">
        <v>846</v>
      </c>
      <c r="I9" s="388"/>
      <c r="J9" s="388"/>
      <c r="K9" s="388"/>
      <c r="L9" s="388"/>
      <c r="M9" s="389"/>
      <c r="N9" s="291" t="s">
        <v>847</v>
      </c>
      <c r="O9" s="388"/>
      <c r="P9" s="389"/>
      <c r="Q9" s="388"/>
      <c r="R9" s="388"/>
      <c r="S9" s="389"/>
    </row>
    <row r="10" spans="1:19" x14ac:dyDescent="0.35">
      <c r="A10" s="1596"/>
      <c r="B10" s="1596"/>
      <c r="C10" s="10" t="s">
        <v>6</v>
      </c>
      <c r="D10" s="1596"/>
      <c r="E10" s="1678"/>
      <c r="F10" s="1678"/>
      <c r="G10" s="1678"/>
      <c r="H10" s="1619" t="s">
        <v>130</v>
      </c>
      <c r="I10" s="1620"/>
      <c r="J10" s="1619" t="s">
        <v>131</v>
      </c>
      <c r="K10" s="1620"/>
      <c r="L10" s="1619" t="s">
        <v>132</v>
      </c>
      <c r="M10" s="1620"/>
      <c r="N10" s="1619" t="s">
        <v>130</v>
      </c>
      <c r="O10" s="1620"/>
      <c r="P10" s="1674" t="s">
        <v>131</v>
      </c>
      <c r="Q10" s="1620"/>
      <c r="R10" s="1619" t="s">
        <v>132</v>
      </c>
      <c r="S10" s="1621"/>
    </row>
    <row r="11" spans="1:19" x14ac:dyDescent="0.35">
      <c r="A11" s="1597"/>
      <c r="B11" s="1597"/>
      <c r="C11" s="12"/>
      <c r="D11" s="1597"/>
      <c r="E11" s="61" t="s">
        <v>130</v>
      </c>
      <c r="F11" s="61" t="s">
        <v>131</v>
      </c>
      <c r="G11" s="61" t="s">
        <v>502</v>
      </c>
      <c r="H11" s="61" t="s">
        <v>8</v>
      </c>
      <c r="I11" s="61" t="s">
        <v>65</v>
      </c>
      <c r="J11" s="61" t="s">
        <v>8</v>
      </c>
      <c r="K11" s="61" t="s">
        <v>65</v>
      </c>
      <c r="L11" s="61" t="s">
        <v>8</v>
      </c>
      <c r="M11" s="61" t="s">
        <v>65</v>
      </c>
      <c r="N11" s="61" t="s">
        <v>8</v>
      </c>
      <c r="O11" s="61" t="s">
        <v>65</v>
      </c>
      <c r="P11" s="61" t="s">
        <v>8</v>
      </c>
      <c r="Q11" s="416" t="s">
        <v>65</v>
      </c>
      <c r="R11" s="61" t="s">
        <v>8</v>
      </c>
      <c r="S11" s="61" t="s">
        <v>65</v>
      </c>
    </row>
    <row r="12" spans="1:19" s="15" customFormat="1" ht="11.5" x14ac:dyDescent="0.35">
      <c r="A12" s="13">
        <v>1</v>
      </c>
      <c r="B12" s="13">
        <v>2</v>
      </c>
      <c r="C12" s="295"/>
      <c r="D12" s="295">
        <v>3</v>
      </c>
      <c r="E12" s="295">
        <v>4</v>
      </c>
      <c r="F12" s="295">
        <v>5</v>
      </c>
      <c r="G12" s="13">
        <v>6</v>
      </c>
      <c r="H12" s="13">
        <v>7</v>
      </c>
      <c r="I12" s="13">
        <v>8</v>
      </c>
      <c r="J12" s="13">
        <v>9</v>
      </c>
      <c r="K12" s="13">
        <v>10</v>
      </c>
      <c r="L12" s="13">
        <v>11</v>
      </c>
      <c r="M12" s="13">
        <v>12</v>
      </c>
      <c r="N12" s="13">
        <v>13</v>
      </c>
      <c r="O12" s="13">
        <v>14</v>
      </c>
      <c r="P12" s="13">
        <v>15</v>
      </c>
      <c r="Q12" s="13">
        <v>16</v>
      </c>
      <c r="R12" s="13">
        <v>17</v>
      </c>
      <c r="S12" s="13">
        <v>18</v>
      </c>
    </row>
    <row r="13" spans="1:19" ht="20.149999999999999" customHeight="1" x14ac:dyDescent="0.35">
      <c r="A13" s="33">
        <v>1</v>
      </c>
      <c r="B13" s="254" t="s">
        <v>767</v>
      </c>
      <c r="C13" s="1570" t="s">
        <v>1597</v>
      </c>
      <c r="D13" s="1039" t="s">
        <v>767</v>
      </c>
      <c r="E13" s="1282">
        <v>18</v>
      </c>
      <c r="F13" s="1282">
        <v>22</v>
      </c>
      <c r="G13" s="375">
        <f>SUM(E13:F13)</f>
        <v>40</v>
      </c>
      <c r="H13" s="302">
        <v>13</v>
      </c>
      <c r="I13" s="1258">
        <f>H13/E13*100</f>
        <v>72.222222222222214</v>
      </c>
      <c r="J13" s="302">
        <v>17</v>
      </c>
      <c r="K13" s="1258">
        <f t="shared" ref="K13:K33" si="0">J13/F13*100</f>
        <v>77.272727272727266</v>
      </c>
      <c r="L13" s="302">
        <f t="shared" ref="L13:L33" si="1">SUM(H13,J13)</f>
        <v>30</v>
      </c>
      <c r="M13" s="1258">
        <f t="shared" ref="M13:M33" si="2">L13/G13*100</f>
        <v>75</v>
      </c>
      <c r="N13" s="302">
        <v>17</v>
      </c>
      <c r="O13" s="1258">
        <f t="shared" ref="O13:O33" si="3">N13/E13*100</f>
        <v>94.444444444444443</v>
      </c>
      <c r="P13" s="302">
        <v>20</v>
      </c>
      <c r="Q13" s="1271">
        <f t="shared" ref="Q13:Q33" si="4">P13/F13*100</f>
        <v>90.909090909090907</v>
      </c>
      <c r="R13" s="302">
        <f t="shared" ref="R13:R33" si="5">SUM(N13,P13)</f>
        <v>37</v>
      </c>
      <c r="S13" s="1258">
        <f t="shared" ref="S13:S33" si="6">R13/G13*100</f>
        <v>92.5</v>
      </c>
    </row>
    <row r="14" spans="1:19" ht="20.149999999999999" customHeight="1" x14ac:dyDescent="0.35">
      <c r="A14" s="16">
        <v>2</v>
      </c>
      <c r="B14" s="254" t="s">
        <v>768</v>
      </c>
      <c r="C14" s="1571" t="s">
        <v>1596</v>
      </c>
      <c r="D14" s="1040" t="s">
        <v>769</v>
      </c>
      <c r="E14" s="1283">
        <v>48</v>
      </c>
      <c r="F14" s="1283">
        <v>46</v>
      </c>
      <c r="G14" s="375">
        <f t="shared" ref="G14:G33" si="7">SUM(E14:F14)</f>
        <v>94</v>
      </c>
      <c r="H14" s="302">
        <v>10</v>
      </c>
      <c r="I14" s="1258">
        <v>13</v>
      </c>
      <c r="J14" s="302">
        <v>9</v>
      </c>
      <c r="K14" s="1258">
        <f>J14/F14*100</f>
        <v>19.565217391304348</v>
      </c>
      <c r="L14" s="302">
        <f>SUM(H14,J14)</f>
        <v>19</v>
      </c>
      <c r="M14" s="1258">
        <f>L14/G14*100</f>
        <v>20.212765957446805</v>
      </c>
      <c r="N14" s="302">
        <v>24</v>
      </c>
      <c r="O14" s="1258">
        <f t="shared" si="3"/>
        <v>50</v>
      </c>
      <c r="P14" s="302">
        <v>17</v>
      </c>
      <c r="Q14" s="1271">
        <f t="shared" si="4"/>
        <v>36.95652173913043</v>
      </c>
      <c r="R14" s="302">
        <f t="shared" si="5"/>
        <v>41</v>
      </c>
      <c r="S14" s="1258">
        <f t="shared" si="6"/>
        <v>43.61702127659575</v>
      </c>
    </row>
    <row r="15" spans="1:19" ht="20.149999999999999" customHeight="1" x14ac:dyDescent="0.35">
      <c r="A15" s="16">
        <v>3</v>
      </c>
      <c r="B15" s="254" t="s">
        <v>770</v>
      </c>
      <c r="C15" s="1571" t="s">
        <v>1599</v>
      </c>
      <c r="D15" s="1040" t="s">
        <v>770</v>
      </c>
      <c r="E15" s="1283">
        <v>47</v>
      </c>
      <c r="F15" s="1283">
        <v>34</v>
      </c>
      <c r="G15" s="375">
        <f t="shared" si="7"/>
        <v>81</v>
      </c>
      <c r="H15" s="302">
        <v>17</v>
      </c>
      <c r="I15" s="1258">
        <f t="shared" ref="I15:I33" si="8">H15/E15*100</f>
        <v>36.170212765957451</v>
      </c>
      <c r="J15" s="302">
        <v>13</v>
      </c>
      <c r="K15" s="1258">
        <f>J15/F15*100</f>
        <v>38.235294117647058</v>
      </c>
      <c r="L15" s="302">
        <f t="shared" si="1"/>
        <v>30</v>
      </c>
      <c r="M15" s="1258">
        <f>L15/G15*100</f>
        <v>37.037037037037038</v>
      </c>
      <c r="N15" s="302">
        <v>16</v>
      </c>
      <c r="O15" s="1258">
        <f>N15/E15*100</f>
        <v>34.042553191489361</v>
      </c>
      <c r="P15" s="302">
        <v>17</v>
      </c>
      <c r="Q15" s="1271">
        <f t="shared" si="4"/>
        <v>50</v>
      </c>
      <c r="R15" s="302">
        <f t="shared" si="5"/>
        <v>33</v>
      </c>
      <c r="S15" s="1258">
        <f t="shared" si="6"/>
        <v>40.74074074074074</v>
      </c>
    </row>
    <row r="16" spans="1:19" ht="20.149999999999999" customHeight="1" x14ac:dyDescent="0.35">
      <c r="A16" s="16">
        <v>4</v>
      </c>
      <c r="B16" s="254" t="s">
        <v>771</v>
      </c>
      <c r="C16" s="1571" t="s">
        <v>1601</v>
      </c>
      <c r="D16" s="1040" t="s">
        <v>771</v>
      </c>
      <c r="E16" s="1283">
        <v>40</v>
      </c>
      <c r="F16" s="1283">
        <v>34</v>
      </c>
      <c r="G16" s="375">
        <f t="shared" si="7"/>
        <v>74</v>
      </c>
      <c r="H16" s="302">
        <v>16</v>
      </c>
      <c r="I16" s="1258">
        <f t="shared" si="8"/>
        <v>40</v>
      </c>
      <c r="J16" s="302">
        <v>12</v>
      </c>
      <c r="K16" s="1258">
        <f>J16/F16*100</f>
        <v>35.294117647058826</v>
      </c>
      <c r="L16" s="302">
        <f t="shared" si="1"/>
        <v>28</v>
      </c>
      <c r="M16" s="1258">
        <f t="shared" si="2"/>
        <v>37.837837837837839</v>
      </c>
      <c r="N16" s="302">
        <v>14</v>
      </c>
      <c r="O16" s="1258">
        <f t="shared" si="3"/>
        <v>35</v>
      </c>
      <c r="P16" s="302">
        <v>10</v>
      </c>
      <c r="Q16" s="1271">
        <f t="shared" si="4"/>
        <v>29.411764705882355</v>
      </c>
      <c r="R16" s="302">
        <f t="shared" si="5"/>
        <v>24</v>
      </c>
      <c r="S16" s="1258">
        <f t="shared" si="6"/>
        <v>32.432432432432435</v>
      </c>
    </row>
    <row r="17" spans="1:19" ht="20.149999999999999" customHeight="1" x14ac:dyDescent="0.35">
      <c r="A17" s="16">
        <v>5</v>
      </c>
      <c r="B17" s="254" t="s">
        <v>772</v>
      </c>
      <c r="C17" s="1571" t="s">
        <v>1598</v>
      </c>
      <c r="D17" s="1040" t="s">
        <v>772</v>
      </c>
      <c r="E17" s="1283">
        <v>52</v>
      </c>
      <c r="F17" s="1283">
        <v>49</v>
      </c>
      <c r="G17" s="375">
        <f t="shared" si="7"/>
        <v>101</v>
      </c>
      <c r="H17" s="302">
        <v>26</v>
      </c>
      <c r="I17" s="1258">
        <f t="shared" si="8"/>
        <v>50</v>
      </c>
      <c r="J17" s="302">
        <v>31</v>
      </c>
      <c r="K17" s="1258">
        <f t="shared" si="0"/>
        <v>63.265306122448983</v>
      </c>
      <c r="L17" s="302">
        <f t="shared" si="1"/>
        <v>57</v>
      </c>
      <c r="M17" s="1258">
        <f t="shared" si="2"/>
        <v>56.435643564356432</v>
      </c>
      <c r="N17" s="302">
        <v>19</v>
      </c>
      <c r="O17" s="1258">
        <f t="shared" si="3"/>
        <v>36.538461538461533</v>
      </c>
      <c r="P17" s="302">
        <v>27</v>
      </c>
      <c r="Q17" s="1271">
        <f t="shared" si="4"/>
        <v>55.102040816326522</v>
      </c>
      <c r="R17" s="302">
        <f t="shared" si="5"/>
        <v>46</v>
      </c>
      <c r="S17" s="1258">
        <f t="shared" si="6"/>
        <v>45.544554455445549</v>
      </c>
    </row>
    <row r="18" spans="1:19" ht="20.149999999999999" customHeight="1" x14ac:dyDescent="0.35">
      <c r="A18" s="16">
        <v>6</v>
      </c>
      <c r="B18" s="254" t="s">
        <v>773</v>
      </c>
      <c r="C18" s="1571" t="s">
        <v>1600</v>
      </c>
      <c r="D18" s="1040" t="s">
        <v>773</v>
      </c>
      <c r="E18" s="1283">
        <v>29</v>
      </c>
      <c r="F18" s="1283">
        <v>28</v>
      </c>
      <c r="G18" s="375">
        <f t="shared" si="7"/>
        <v>57</v>
      </c>
      <c r="H18" s="302">
        <v>9</v>
      </c>
      <c r="I18" s="1258">
        <f t="shared" si="8"/>
        <v>31.03448275862069</v>
      </c>
      <c r="J18" s="302">
        <v>8</v>
      </c>
      <c r="K18" s="1258">
        <f t="shared" si="0"/>
        <v>28.571428571428569</v>
      </c>
      <c r="L18" s="302">
        <f t="shared" si="1"/>
        <v>17</v>
      </c>
      <c r="M18" s="1258">
        <f t="shared" si="2"/>
        <v>29.82456140350877</v>
      </c>
      <c r="N18" s="302">
        <v>10</v>
      </c>
      <c r="O18" s="1258">
        <f t="shared" si="3"/>
        <v>34.482758620689658</v>
      </c>
      <c r="P18" s="302">
        <v>11</v>
      </c>
      <c r="Q18" s="1271">
        <f t="shared" si="4"/>
        <v>39.285714285714285</v>
      </c>
      <c r="R18" s="302">
        <f t="shared" si="5"/>
        <v>21</v>
      </c>
      <c r="S18" s="1258">
        <f t="shared" si="6"/>
        <v>36.84210526315789</v>
      </c>
    </row>
    <row r="19" spans="1:19" ht="20.149999999999999" customHeight="1" x14ac:dyDescent="0.35">
      <c r="A19" s="16">
        <v>7</v>
      </c>
      <c r="B19" s="254" t="s">
        <v>774</v>
      </c>
      <c r="C19" s="1571" t="s">
        <v>1603</v>
      </c>
      <c r="D19" s="1040" t="s">
        <v>775</v>
      </c>
      <c r="E19" s="1283">
        <v>98</v>
      </c>
      <c r="F19" s="1283">
        <v>102</v>
      </c>
      <c r="G19" s="375">
        <f t="shared" si="7"/>
        <v>200</v>
      </c>
      <c r="H19" s="302">
        <v>11</v>
      </c>
      <c r="I19" s="1258">
        <f t="shared" si="8"/>
        <v>11.224489795918368</v>
      </c>
      <c r="J19" s="302">
        <v>10</v>
      </c>
      <c r="K19" s="1258">
        <f t="shared" si="0"/>
        <v>9.8039215686274517</v>
      </c>
      <c r="L19" s="302">
        <f t="shared" si="1"/>
        <v>21</v>
      </c>
      <c r="M19" s="1258">
        <f t="shared" si="2"/>
        <v>10.5</v>
      </c>
      <c r="N19" s="302">
        <v>13</v>
      </c>
      <c r="O19" s="1258">
        <f t="shared" si="3"/>
        <v>13.26530612244898</v>
      </c>
      <c r="P19" s="302">
        <v>11</v>
      </c>
      <c r="Q19" s="1271">
        <f t="shared" si="4"/>
        <v>10.784313725490197</v>
      </c>
      <c r="R19" s="302">
        <f t="shared" si="5"/>
        <v>24</v>
      </c>
      <c r="S19" s="1258">
        <f t="shared" si="6"/>
        <v>12</v>
      </c>
    </row>
    <row r="20" spans="1:19" ht="20.149999999999999" customHeight="1" x14ac:dyDescent="0.35">
      <c r="A20" s="16">
        <v>8</v>
      </c>
      <c r="B20" s="254" t="s">
        <v>776</v>
      </c>
      <c r="C20" s="1571" t="s">
        <v>1602</v>
      </c>
      <c r="D20" s="1040" t="s">
        <v>777</v>
      </c>
      <c r="E20" s="1283">
        <v>77</v>
      </c>
      <c r="F20" s="1283">
        <v>73</v>
      </c>
      <c r="G20" s="375">
        <f t="shared" si="7"/>
        <v>150</v>
      </c>
      <c r="H20" s="302">
        <v>29</v>
      </c>
      <c r="I20" s="1258">
        <f t="shared" si="8"/>
        <v>37.662337662337663</v>
      </c>
      <c r="J20" s="302">
        <v>34</v>
      </c>
      <c r="K20" s="1258">
        <f t="shared" si="0"/>
        <v>46.575342465753423</v>
      </c>
      <c r="L20" s="302">
        <f t="shared" si="1"/>
        <v>63</v>
      </c>
      <c r="M20" s="1258">
        <f t="shared" si="2"/>
        <v>42</v>
      </c>
      <c r="N20" s="302">
        <v>17</v>
      </c>
      <c r="O20" s="1258">
        <f t="shared" si="3"/>
        <v>22.077922077922079</v>
      </c>
      <c r="P20" s="302">
        <v>19</v>
      </c>
      <c r="Q20" s="1271">
        <f>P20/F20*100</f>
        <v>26.027397260273972</v>
      </c>
      <c r="R20" s="302">
        <f t="shared" si="5"/>
        <v>36</v>
      </c>
      <c r="S20" s="1258">
        <f t="shared" si="6"/>
        <v>24</v>
      </c>
    </row>
    <row r="21" spans="1:19" ht="20.149999999999999" customHeight="1" x14ac:dyDescent="0.35">
      <c r="A21" s="16">
        <v>9</v>
      </c>
      <c r="B21" s="254" t="s">
        <v>778</v>
      </c>
      <c r="C21" s="1571" t="s">
        <v>1606</v>
      </c>
      <c r="D21" s="1040" t="s">
        <v>779</v>
      </c>
      <c r="E21" s="1283">
        <v>42</v>
      </c>
      <c r="F21" s="1283">
        <v>40</v>
      </c>
      <c r="G21" s="375">
        <f t="shared" si="7"/>
        <v>82</v>
      </c>
      <c r="H21" s="302">
        <v>12</v>
      </c>
      <c r="I21" s="1258">
        <f t="shared" si="8"/>
        <v>28.571428571428569</v>
      </c>
      <c r="J21" s="302">
        <v>14</v>
      </c>
      <c r="K21" s="1258">
        <f t="shared" si="0"/>
        <v>35</v>
      </c>
      <c r="L21" s="302">
        <f t="shared" si="1"/>
        <v>26</v>
      </c>
      <c r="M21" s="1258">
        <f t="shared" si="2"/>
        <v>31.707317073170731</v>
      </c>
      <c r="N21" s="302">
        <v>18</v>
      </c>
      <c r="O21" s="1258">
        <f t="shared" si="3"/>
        <v>42.857142857142854</v>
      </c>
      <c r="P21" s="302">
        <v>23</v>
      </c>
      <c r="Q21" s="1271">
        <f t="shared" si="4"/>
        <v>57.499999999999993</v>
      </c>
      <c r="R21" s="302">
        <f t="shared" si="5"/>
        <v>41</v>
      </c>
      <c r="S21" s="1258">
        <f t="shared" si="6"/>
        <v>50</v>
      </c>
    </row>
    <row r="22" spans="1:19" ht="20.149999999999999" customHeight="1" x14ac:dyDescent="0.35">
      <c r="A22" s="16">
        <v>10</v>
      </c>
      <c r="B22" s="254" t="s">
        <v>780</v>
      </c>
      <c r="C22" s="1571" t="s">
        <v>1604</v>
      </c>
      <c r="D22" s="1040" t="s">
        <v>780</v>
      </c>
      <c r="E22" s="1283">
        <v>22</v>
      </c>
      <c r="F22" s="1283">
        <v>26</v>
      </c>
      <c r="G22" s="375">
        <f t="shared" si="7"/>
        <v>48</v>
      </c>
      <c r="H22" s="302">
        <v>9</v>
      </c>
      <c r="I22" s="1258">
        <f t="shared" si="8"/>
        <v>40.909090909090914</v>
      </c>
      <c r="J22" s="302">
        <v>9</v>
      </c>
      <c r="K22" s="1258">
        <f t="shared" si="0"/>
        <v>34.615384615384613</v>
      </c>
      <c r="L22" s="302">
        <f t="shared" si="1"/>
        <v>18</v>
      </c>
      <c r="M22" s="1258">
        <f t="shared" si="2"/>
        <v>37.5</v>
      </c>
      <c r="N22" s="302">
        <v>10</v>
      </c>
      <c r="O22" s="1258">
        <f t="shared" si="3"/>
        <v>45.454545454545453</v>
      </c>
      <c r="P22" s="302">
        <v>16</v>
      </c>
      <c r="Q22" s="1271">
        <f t="shared" si="4"/>
        <v>61.53846153846154</v>
      </c>
      <c r="R22" s="302">
        <f t="shared" si="5"/>
        <v>26</v>
      </c>
      <c r="S22" s="1258">
        <f t="shared" si="6"/>
        <v>54.166666666666664</v>
      </c>
    </row>
    <row r="23" spans="1:19" ht="20.149999999999999" customHeight="1" x14ac:dyDescent="0.35">
      <c r="A23" s="16">
        <v>11</v>
      </c>
      <c r="B23" s="254" t="s">
        <v>781</v>
      </c>
      <c r="C23" s="1571" t="s">
        <v>1607</v>
      </c>
      <c r="D23" s="1040" t="s">
        <v>781</v>
      </c>
      <c r="E23" s="1283">
        <v>47</v>
      </c>
      <c r="F23" s="1283">
        <v>45</v>
      </c>
      <c r="G23" s="375">
        <f t="shared" si="7"/>
        <v>92</v>
      </c>
      <c r="H23" s="302">
        <v>22</v>
      </c>
      <c r="I23" s="1258">
        <f t="shared" si="8"/>
        <v>46.808510638297875</v>
      </c>
      <c r="J23" s="302">
        <v>20</v>
      </c>
      <c r="K23" s="1258">
        <f t="shared" si="0"/>
        <v>44.444444444444443</v>
      </c>
      <c r="L23" s="302">
        <f t="shared" si="1"/>
        <v>42</v>
      </c>
      <c r="M23" s="1258">
        <f t="shared" si="2"/>
        <v>45.652173913043477</v>
      </c>
      <c r="N23" s="302">
        <v>31</v>
      </c>
      <c r="O23" s="1258">
        <f t="shared" si="3"/>
        <v>65.957446808510639</v>
      </c>
      <c r="P23" s="302">
        <v>29</v>
      </c>
      <c r="Q23" s="1271">
        <f t="shared" si="4"/>
        <v>64.444444444444443</v>
      </c>
      <c r="R23" s="302">
        <f t="shared" si="5"/>
        <v>60</v>
      </c>
      <c r="S23" s="1258">
        <f t="shared" si="6"/>
        <v>65.217391304347828</v>
      </c>
    </row>
    <row r="24" spans="1:19" ht="20.149999999999999" customHeight="1" x14ac:dyDescent="0.35">
      <c r="A24" s="16">
        <v>12</v>
      </c>
      <c r="B24" s="254" t="s">
        <v>782</v>
      </c>
      <c r="C24" s="1571" t="s">
        <v>1609</v>
      </c>
      <c r="D24" s="1040" t="s">
        <v>782</v>
      </c>
      <c r="E24" s="1283">
        <v>20</v>
      </c>
      <c r="F24" s="1283">
        <v>18</v>
      </c>
      <c r="G24" s="375">
        <f t="shared" si="7"/>
        <v>38</v>
      </c>
      <c r="H24" s="302">
        <v>9</v>
      </c>
      <c r="I24" s="1258">
        <f t="shared" si="8"/>
        <v>45</v>
      </c>
      <c r="J24" s="302">
        <v>10</v>
      </c>
      <c r="K24" s="1258">
        <f t="shared" si="0"/>
        <v>55.555555555555557</v>
      </c>
      <c r="L24" s="302">
        <f t="shared" si="1"/>
        <v>19</v>
      </c>
      <c r="M24" s="1258">
        <f t="shared" si="2"/>
        <v>50</v>
      </c>
      <c r="N24" s="302">
        <v>4</v>
      </c>
      <c r="O24" s="1258">
        <f t="shared" si="3"/>
        <v>20</v>
      </c>
      <c r="P24" s="302">
        <v>12</v>
      </c>
      <c r="Q24" s="1271">
        <f t="shared" si="4"/>
        <v>66.666666666666657</v>
      </c>
      <c r="R24" s="302">
        <f t="shared" si="5"/>
        <v>16</v>
      </c>
      <c r="S24" s="1258">
        <f t="shared" si="6"/>
        <v>42.105263157894733</v>
      </c>
    </row>
    <row r="25" spans="1:19" ht="20.149999999999999" customHeight="1" x14ac:dyDescent="0.35">
      <c r="A25" s="16">
        <v>13</v>
      </c>
      <c r="B25" s="254" t="s">
        <v>783</v>
      </c>
      <c r="C25" s="1571" t="s">
        <v>1608</v>
      </c>
      <c r="D25" s="1040" t="s">
        <v>784</v>
      </c>
      <c r="E25" s="1283">
        <v>56</v>
      </c>
      <c r="F25" s="1283">
        <v>68</v>
      </c>
      <c r="G25" s="375">
        <f t="shared" si="7"/>
        <v>124</v>
      </c>
      <c r="H25" s="302">
        <v>38</v>
      </c>
      <c r="I25" s="1258">
        <f t="shared" si="8"/>
        <v>67.857142857142861</v>
      </c>
      <c r="J25" s="302">
        <v>45</v>
      </c>
      <c r="K25" s="1258">
        <f t="shared" si="0"/>
        <v>66.17647058823529</v>
      </c>
      <c r="L25" s="302">
        <f t="shared" si="1"/>
        <v>83</v>
      </c>
      <c r="M25" s="1258">
        <f t="shared" si="2"/>
        <v>66.935483870967744</v>
      </c>
      <c r="N25" s="302">
        <v>34</v>
      </c>
      <c r="O25" s="1258">
        <f t="shared" si="3"/>
        <v>60.714285714285708</v>
      </c>
      <c r="P25" s="302">
        <v>45</v>
      </c>
      <c r="Q25" s="1271">
        <f t="shared" si="4"/>
        <v>66.17647058823529</v>
      </c>
      <c r="R25" s="302">
        <f t="shared" si="5"/>
        <v>79</v>
      </c>
      <c r="S25" s="1258">
        <f>R25/G25*100</f>
        <v>63.70967741935484</v>
      </c>
    </row>
    <row r="26" spans="1:19" ht="20.149999999999999" customHeight="1" x14ac:dyDescent="0.35">
      <c r="A26" s="16">
        <v>14</v>
      </c>
      <c r="B26" s="254" t="s">
        <v>785</v>
      </c>
      <c r="C26" s="1571" t="s">
        <v>1612</v>
      </c>
      <c r="D26" s="1040" t="s">
        <v>785</v>
      </c>
      <c r="E26" s="1283">
        <v>87</v>
      </c>
      <c r="F26" s="1283">
        <v>67</v>
      </c>
      <c r="G26" s="375">
        <f t="shared" si="7"/>
        <v>154</v>
      </c>
      <c r="H26" s="302">
        <v>58</v>
      </c>
      <c r="I26" s="1258">
        <f t="shared" si="8"/>
        <v>66.666666666666657</v>
      </c>
      <c r="J26" s="302">
        <v>55</v>
      </c>
      <c r="K26" s="1258">
        <f t="shared" si="0"/>
        <v>82.089552238805979</v>
      </c>
      <c r="L26" s="302">
        <f t="shared" si="1"/>
        <v>113</v>
      </c>
      <c r="M26" s="1258">
        <f t="shared" si="2"/>
        <v>73.376623376623371</v>
      </c>
      <c r="N26" s="302">
        <v>38</v>
      </c>
      <c r="O26" s="1258">
        <f t="shared" si="3"/>
        <v>43.678160919540232</v>
      </c>
      <c r="P26" s="302">
        <v>34</v>
      </c>
      <c r="Q26" s="1271">
        <f t="shared" si="4"/>
        <v>50.746268656716417</v>
      </c>
      <c r="R26" s="302">
        <f t="shared" si="5"/>
        <v>72</v>
      </c>
      <c r="S26" s="1258">
        <f t="shared" si="6"/>
        <v>46.753246753246749</v>
      </c>
    </row>
    <row r="27" spans="1:19" ht="20.149999999999999" customHeight="1" x14ac:dyDescent="0.35">
      <c r="A27" s="16">
        <v>15</v>
      </c>
      <c r="B27" s="254" t="s">
        <v>786</v>
      </c>
      <c r="C27" s="1571" t="s">
        <v>1610</v>
      </c>
      <c r="D27" s="1040" t="s">
        <v>786</v>
      </c>
      <c r="E27" s="1283">
        <v>32</v>
      </c>
      <c r="F27" s="1283">
        <v>30</v>
      </c>
      <c r="G27" s="375">
        <f t="shared" si="7"/>
        <v>62</v>
      </c>
      <c r="H27" s="302">
        <v>4</v>
      </c>
      <c r="I27" s="1258">
        <f t="shared" si="8"/>
        <v>12.5</v>
      </c>
      <c r="J27" s="302">
        <v>5</v>
      </c>
      <c r="K27" s="1258">
        <f t="shared" si="0"/>
        <v>16.666666666666664</v>
      </c>
      <c r="L27" s="302">
        <f t="shared" si="1"/>
        <v>9</v>
      </c>
      <c r="M27" s="1258">
        <f t="shared" si="2"/>
        <v>14.516129032258066</v>
      </c>
      <c r="N27" s="302">
        <v>0</v>
      </c>
      <c r="O27" s="1258">
        <f t="shared" si="3"/>
        <v>0</v>
      </c>
      <c r="P27" s="302">
        <v>7</v>
      </c>
      <c r="Q27" s="1271">
        <f t="shared" si="4"/>
        <v>23.333333333333332</v>
      </c>
      <c r="R27" s="302">
        <f t="shared" si="5"/>
        <v>7</v>
      </c>
      <c r="S27" s="1258">
        <f t="shared" si="6"/>
        <v>11.29032258064516</v>
      </c>
    </row>
    <row r="28" spans="1:19" ht="20.149999999999999" customHeight="1" x14ac:dyDescent="0.35">
      <c r="A28" s="16">
        <v>16</v>
      </c>
      <c r="B28" s="254" t="s">
        <v>787</v>
      </c>
      <c r="C28" s="1571" t="s">
        <v>1611</v>
      </c>
      <c r="D28" s="1040" t="s">
        <v>788</v>
      </c>
      <c r="E28" s="1283">
        <v>30</v>
      </c>
      <c r="F28" s="1283">
        <v>31</v>
      </c>
      <c r="G28" s="375">
        <f t="shared" si="7"/>
        <v>61</v>
      </c>
      <c r="H28" s="302">
        <v>19</v>
      </c>
      <c r="I28" s="1258">
        <f t="shared" si="8"/>
        <v>63.333333333333329</v>
      </c>
      <c r="J28" s="302">
        <v>16</v>
      </c>
      <c r="K28" s="1258">
        <f t="shared" si="0"/>
        <v>51.612903225806448</v>
      </c>
      <c r="L28" s="302">
        <f t="shared" si="1"/>
        <v>35</v>
      </c>
      <c r="M28" s="1258">
        <f t="shared" si="2"/>
        <v>57.377049180327866</v>
      </c>
      <c r="N28" s="302">
        <v>30</v>
      </c>
      <c r="O28" s="1258">
        <f t="shared" si="3"/>
        <v>100</v>
      </c>
      <c r="P28" s="302">
        <v>17</v>
      </c>
      <c r="Q28" s="1271">
        <f t="shared" si="4"/>
        <v>54.838709677419352</v>
      </c>
      <c r="R28" s="302">
        <f t="shared" si="5"/>
        <v>47</v>
      </c>
      <c r="S28" s="1258">
        <f t="shared" si="6"/>
        <v>77.049180327868854</v>
      </c>
    </row>
    <row r="29" spans="1:19" ht="20.149999999999999" customHeight="1" x14ac:dyDescent="0.35">
      <c r="A29" s="16">
        <v>17</v>
      </c>
      <c r="B29" s="254" t="s">
        <v>789</v>
      </c>
      <c r="C29" s="1571" t="s">
        <v>1605</v>
      </c>
      <c r="D29" s="1040" t="s">
        <v>790</v>
      </c>
      <c r="E29" s="1283">
        <v>31</v>
      </c>
      <c r="F29" s="1283">
        <v>32</v>
      </c>
      <c r="G29" s="375">
        <f t="shared" si="7"/>
        <v>63</v>
      </c>
      <c r="H29" s="302">
        <v>8</v>
      </c>
      <c r="I29" s="1258">
        <f t="shared" si="8"/>
        <v>25.806451612903224</v>
      </c>
      <c r="J29" s="302">
        <v>16</v>
      </c>
      <c r="K29" s="1258">
        <f t="shared" si="0"/>
        <v>50</v>
      </c>
      <c r="L29" s="302">
        <f t="shared" si="1"/>
        <v>24</v>
      </c>
      <c r="M29" s="1258">
        <f t="shared" si="2"/>
        <v>38.095238095238095</v>
      </c>
      <c r="N29" s="302">
        <v>12</v>
      </c>
      <c r="O29" s="1258">
        <f t="shared" si="3"/>
        <v>38.70967741935484</v>
      </c>
      <c r="P29" s="302">
        <v>8</v>
      </c>
      <c r="Q29" s="1271">
        <f t="shared" si="4"/>
        <v>25</v>
      </c>
      <c r="R29" s="302">
        <f t="shared" si="5"/>
        <v>20</v>
      </c>
      <c r="S29" s="1258">
        <f t="shared" si="6"/>
        <v>31.746031746031743</v>
      </c>
    </row>
    <row r="30" spans="1:19" ht="20.149999999999999" customHeight="1" x14ac:dyDescent="0.35">
      <c r="A30" s="16">
        <v>18</v>
      </c>
      <c r="B30" s="254" t="s">
        <v>791</v>
      </c>
      <c r="C30" s="1571" t="s">
        <v>1613</v>
      </c>
      <c r="D30" s="1040" t="s">
        <v>792</v>
      </c>
      <c r="E30" s="1283">
        <v>13</v>
      </c>
      <c r="F30" s="1283">
        <v>11</v>
      </c>
      <c r="G30" s="375">
        <f t="shared" si="7"/>
        <v>24</v>
      </c>
      <c r="H30" s="302">
        <v>2</v>
      </c>
      <c r="I30" s="1258">
        <f t="shared" si="8"/>
        <v>15.384615384615385</v>
      </c>
      <c r="J30" s="302">
        <v>4</v>
      </c>
      <c r="K30" s="1258">
        <f t="shared" si="0"/>
        <v>36.363636363636367</v>
      </c>
      <c r="L30" s="302">
        <f t="shared" si="1"/>
        <v>6</v>
      </c>
      <c r="M30" s="1258">
        <f t="shared" si="2"/>
        <v>25</v>
      </c>
      <c r="N30" s="302">
        <v>3</v>
      </c>
      <c r="O30" s="1258">
        <f t="shared" si="3"/>
        <v>23.076923076923077</v>
      </c>
      <c r="P30" s="302">
        <v>6</v>
      </c>
      <c r="Q30" s="1271">
        <f t="shared" si="4"/>
        <v>54.54545454545454</v>
      </c>
      <c r="R30" s="302">
        <f t="shared" si="5"/>
        <v>9</v>
      </c>
      <c r="S30" s="1258">
        <f t="shared" si="6"/>
        <v>37.5</v>
      </c>
    </row>
    <row r="31" spans="1:19" ht="20.149999999999999" customHeight="1" x14ac:dyDescent="0.35">
      <c r="A31" s="16">
        <v>19</v>
      </c>
      <c r="B31" s="254" t="s">
        <v>791</v>
      </c>
      <c r="C31" s="1571" t="s">
        <v>1613</v>
      </c>
      <c r="D31" s="1040" t="s">
        <v>793</v>
      </c>
      <c r="E31" s="1283">
        <v>8</v>
      </c>
      <c r="F31" s="1283">
        <v>5</v>
      </c>
      <c r="G31" s="375">
        <f t="shared" si="7"/>
        <v>13</v>
      </c>
      <c r="H31" s="302">
        <v>1</v>
      </c>
      <c r="I31" s="1258">
        <f t="shared" si="8"/>
        <v>12.5</v>
      </c>
      <c r="J31" s="302">
        <v>0</v>
      </c>
      <c r="K31" s="1258">
        <f t="shared" si="0"/>
        <v>0</v>
      </c>
      <c r="L31" s="302">
        <f t="shared" si="1"/>
        <v>1</v>
      </c>
      <c r="M31" s="1258">
        <f t="shared" si="2"/>
        <v>7.6923076923076925</v>
      </c>
      <c r="N31" s="302">
        <v>1</v>
      </c>
      <c r="O31" s="1258">
        <f t="shared" si="3"/>
        <v>12.5</v>
      </c>
      <c r="P31" s="302">
        <v>0</v>
      </c>
      <c r="Q31" s="1271">
        <f t="shared" si="4"/>
        <v>0</v>
      </c>
      <c r="R31" s="302">
        <f t="shared" si="5"/>
        <v>1</v>
      </c>
      <c r="S31" s="1258">
        <f t="shared" si="6"/>
        <v>7.6923076923076925</v>
      </c>
    </row>
    <row r="32" spans="1:19" ht="20.149999999999999" customHeight="1" x14ac:dyDescent="0.35">
      <c r="A32" s="16">
        <v>20</v>
      </c>
      <c r="B32" s="254" t="s">
        <v>791</v>
      </c>
      <c r="C32" s="1571" t="s">
        <v>1613</v>
      </c>
      <c r="D32" s="1040" t="s">
        <v>794</v>
      </c>
      <c r="E32" s="1283">
        <v>10</v>
      </c>
      <c r="F32" s="1283">
        <v>10</v>
      </c>
      <c r="G32" s="375">
        <f t="shared" si="7"/>
        <v>20</v>
      </c>
      <c r="H32" s="302">
        <v>8</v>
      </c>
      <c r="I32" s="1258">
        <f t="shared" si="8"/>
        <v>80</v>
      </c>
      <c r="J32" s="302">
        <v>3</v>
      </c>
      <c r="K32" s="1258">
        <f t="shared" si="0"/>
        <v>30</v>
      </c>
      <c r="L32" s="302">
        <f t="shared" si="1"/>
        <v>11</v>
      </c>
      <c r="M32" s="1258">
        <f t="shared" si="2"/>
        <v>55.000000000000007</v>
      </c>
      <c r="N32" s="302">
        <v>3</v>
      </c>
      <c r="O32" s="1258">
        <f t="shared" si="3"/>
        <v>30</v>
      </c>
      <c r="P32" s="302">
        <v>5</v>
      </c>
      <c r="Q32" s="1271">
        <f t="shared" si="4"/>
        <v>50</v>
      </c>
      <c r="R32" s="302">
        <f t="shared" si="5"/>
        <v>8</v>
      </c>
      <c r="S32" s="1258">
        <f t="shared" si="6"/>
        <v>40</v>
      </c>
    </row>
    <row r="33" spans="1:19" ht="20.149999999999999" customHeight="1" x14ac:dyDescent="0.35">
      <c r="A33" s="16">
        <v>21</v>
      </c>
      <c r="B33" s="243" t="s">
        <v>795</v>
      </c>
      <c r="C33" s="1571" t="s">
        <v>1614</v>
      </c>
      <c r="D33" s="1040" t="s">
        <v>795</v>
      </c>
      <c r="E33" s="1283">
        <v>7</v>
      </c>
      <c r="F33" s="1283">
        <v>5</v>
      </c>
      <c r="G33" s="375">
        <f t="shared" si="7"/>
        <v>12</v>
      </c>
      <c r="H33" s="302">
        <v>1</v>
      </c>
      <c r="I33" s="1258">
        <f t="shared" si="8"/>
        <v>14.285714285714285</v>
      </c>
      <c r="J33" s="302">
        <v>2</v>
      </c>
      <c r="K33" s="1258">
        <f t="shared" si="0"/>
        <v>40</v>
      </c>
      <c r="L33" s="302">
        <f t="shared" si="1"/>
        <v>3</v>
      </c>
      <c r="M33" s="1258">
        <f t="shared" si="2"/>
        <v>25</v>
      </c>
      <c r="N33" s="302">
        <v>1</v>
      </c>
      <c r="O33" s="1258">
        <f t="shared" si="3"/>
        <v>14.285714285714285</v>
      </c>
      <c r="P33" s="520">
        <v>2</v>
      </c>
      <c r="Q33" s="1271">
        <f t="shared" si="4"/>
        <v>40</v>
      </c>
      <c r="R33" s="302">
        <f t="shared" si="5"/>
        <v>3</v>
      </c>
      <c r="S33" s="1258">
        <f t="shared" si="6"/>
        <v>25</v>
      </c>
    </row>
    <row r="34" spans="1:19" ht="20.149999999999999" customHeight="1" x14ac:dyDescent="0.35">
      <c r="A34" s="17"/>
      <c r="B34" s="243"/>
      <c r="C34" s="243"/>
      <c r="D34" s="21"/>
      <c r="E34" s="520"/>
      <c r="F34" s="520"/>
      <c r="G34" s="375"/>
      <c r="H34" s="302"/>
      <c r="I34" s="1284"/>
      <c r="J34" s="520"/>
      <c r="K34" s="1284"/>
      <c r="L34" s="302"/>
      <c r="M34" s="1284"/>
      <c r="N34" s="520"/>
      <c r="O34" s="1284"/>
      <c r="P34" s="520"/>
      <c r="Q34" s="1285"/>
      <c r="R34" s="302"/>
      <c r="S34" s="1284"/>
    </row>
    <row r="35" spans="1:19" ht="20.149999999999999" customHeight="1" thickBot="1" x14ac:dyDescent="0.4">
      <c r="A35" s="22" t="s">
        <v>713</v>
      </c>
      <c r="B35" s="22"/>
      <c r="C35" s="22"/>
      <c r="D35" s="528"/>
      <c r="E35" s="1286">
        <f>SUM(E13:E34)</f>
        <v>814</v>
      </c>
      <c r="F35" s="1286">
        <f>SUM(F13:F34)</f>
        <v>776</v>
      </c>
      <c r="G35" s="1205">
        <f>SUM(G13:G34)</f>
        <v>1590</v>
      </c>
      <c r="H35" s="1205">
        <f>SUM(H13:H34)</f>
        <v>322</v>
      </c>
      <c r="I35" s="1278">
        <f>H35/E35*100</f>
        <v>39.557739557739559</v>
      </c>
      <c r="J35" s="1205">
        <f>SUM(J13:J34)</f>
        <v>333</v>
      </c>
      <c r="K35" s="1278">
        <f>J35/F35*100</f>
        <v>42.912371134020617</v>
      </c>
      <c r="L35" s="1205">
        <f>SUM(L13:L34)</f>
        <v>655</v>
      </c>
      <c r="M35" s="1278">
        <f>L35/G35*100</f>
        <v>41.19496855345912</v>
      </c>
      <c r="N35" s="1205">
        <f>SUM(N13:N34)</f>
        <v>315</v>
      </c>
      <c r="O35" s="1278">
        <f>N35/E35*100</f>
        <v>38.697788697788695</v>
      </c>
      <c r="P35" s="1205">
        <f>SUM(P13:P34)</f>
        <v>336</v>
      </c>
      <c r="Q35" s="1280">
        <f>P35/F35*100</f>
        <v>43.298969072164951</v>
      </c>
      <c r="R35" s="1205">
        <f>SUM(R13:R34)</f>
        <v>651</v>
      </c>
      <c r="S35" s="1278">
        <f>R35/G35*100</f>
        <v>40.943396226415096</v>
      </c>
    </row>
    <row r="36" spans="1:19" x14ac:dyDescent="0.35">
      <c r="A36" s="49"/>
      <c r="B36" s="49"/>
      <c r="C36" s="49"/>
      <c r="D36" s="49"/>
      <c r="E36" s="49"/>
      <c r="F36" s="49"/>
    </row>
    <row r="37" spans="1:19" x14ac:dyDescent="0.35">
      <c r="A37" s="27" t="s">
        <v>757</v>
      </c>
    </row>
    <row r="39" spans="1:19" x14ac:dyDescent="0.35">
      <c r="B39" s="419"/>
      <c r="C39" s="419"/>
    </row>
  </sheetData>
  <sheetProtection algorithmName="SHA-512" hashValue="hlbWNX4pIPfOmjHneA/Pecdab8yNUsH1CBANRUvTK5CbQGygnriizykC+en6kA9oMXmtZBuUvlBZjup8U0E6aQ==" saltValue="Yric5LXVt/YQ+UTM5F2eeg==" spinCount="100000" sheet="1" objects="1" scenarios="1" sort="0" autoFilter="0" pivotTables="0"/>
  <mergeCells count="12">
    <mergeCell ref="A5:S5"/>
    <mergeCell ref="A6:S6"/>
    <mergeCell ref="L10:M10"/>
    <mergeCell ref="N10:O10"/>
    <mergeCell ref="P10:Q10"/>
    <mergeCell ref="R10:S10"/>
    <mergeCell ref="A8:A11"/>
    <mergeCell ref="B8:B11"/>
    <mergeCell ref="D8:D11"/>
    <mergeCell ref="E8:G10"/>
    <mergeCell ref="H10:I10"/>
    <mergeCell ref="J10:K10"/>
  </mergeCells>
  <pageMargins left="0.7" right="0.7" top="0.75" bottom="0.7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E40"/>
  <sheetViews>
    <sheetView topLeftCell="A15" zoomScale="70" zoomScaleNormal="70" workbookViewId="0">
      <selection activeCell="H22" sqref="H22"/>
    </sheetView>
  </sheetViews>
  <sheetFormatPr defaultColWidth="9.1796875" defaultRowHeight="15.5" x14ac:dyDescent="0.35"/>
  <cols>
    <col min="1" max="1" width="5.7265625" style="3" customWidth="1"/>
    <col min="2" max="3" width="20.54296875" style="3" customWidth="1"/>
    <col min="4" max="4" width="18" style="3" customWidth="1"/>
    <col min="5" max="6" width="16.7265625" style="3" customWidth="1"/>
    <col min="7" max="7" width="13.1796875" style="3" customWidth="1"/>
    <col min="8" max="8" width="18.26953125" style="3" customWidth="1"/>
    <col min="9" max="9" width="16.1796875" style="3" customWidth="1"/>
    <col min="10" max="10" width="14" style="3" customWidth="1"/>
    <col min="11" max="11" width="15.26953125" style="3" customWidth="1"/>
    <col min="12" max="12" width="16.54296875" style="3" customWidth="1"/>
    <col min="13" max="13" width="15" style="3" customWidth="1"/>
    <col min="14" max="14" width="15.7265625" style="3" customWidth="1"/>
    <col min="15" max="15" width="13.81640625" style="3" customWidth="1"/>
    <col min="16" max="16" width="13" style="3" customWidth="1"/>
    <col min="17" max="17" width="13.453125" style="3" customWidth="1"/>
    <col min="18" max="19" width="11.7265625" style="3" customWidth="1"/>
    <col min="20" max="22" width="8.26953125" style="3" customWidth="1"/>
    <col min="23" max="23" width="14" style="3" customWidth="1"/>
    <col min="24" max="24" width="12.7265625" style="3" customWidth="1"/>
    <col min="25" max="25" width="14.1796875" style="3" customWidth="1"/>
    <col min="26" max="26" width="16" style="3" customWidth="1"/>
    <col min="27" max="27" width="16.453125" style="3" customWidth="1"/>
    <col min="28" max="31" width="8.26953125" style="3" customWidth="1"/>
    <col min="32" max="257" width="9.1796875" style="3"/>
    <col min="258" max="258" width="5.7265625" style="3" customWidth="1"/>
    <col min="259" max="259" width="19" style="3" customWidth="1"/>
    <col min="260" max="260" width="18" style="3" customWidth="1"/>
    <col min="261" max="262" width="16.7265625" style="3" customWidth="1"/>
    <col min="263" max="263" width="13.1796875" style="3" customWidth="1"/>
    <col min="264" max="264" width="18.26953125" style="3" customWidth="1"/>
    <col min="265" max="265" width="16.1796875" style="3" customWidth="1"/>
    <col min="266" max="266" width="14" style="3" customWidth="1"/>
    <col min="267" max="267" width="15.26953125" style="3" customWidth="1"/>
    <col min="268" max="268" width="16.54296875" style="3" customWidth="1"/>
    <col min="269" max="269" width="15" style="3" customWidth="1"/>
    <col min="270" max="270" width="15.7265625" style="3" customWidth="1"/>
    <col min="271" max="271" width="13.81640625" style="3" customWidth="1"/>
    <col min="272" max="272" width="13" style="3" customWidth="1"/>
    <col min="273" max="273" width="13.453125" style="3" customWidth="1"/>
    <col min="274" max="275" width="11.7265625" style="3" customWidth="1"/>
    <col min="276" max="278" width="8.26953125" style="3" customWidth="1"/>
    <col min="279" max="279" width="14" style="3" customWidth="1"/>
    <col min="280" max="280" width="12.7265625" style="3" customWidth="1"/>
    <col min="281" max="281" width="14.1796875" style="3" customWidth="1"/>
    <col min="282" max="282" width="16" style="3" customWidth="1"/>
    <col min="283" max="283" width="16.453125" style="3" customWidth="1"/>
    <col min="284" max="287" width="8.26953125" style="3" customWidth="1"/>
    <col min="288" max="513" width="9.1796875" style="3"/>
    <col min="514" max="514" width="5.7265625" style="3" customWidth="1"/>
    <col min="515" max="515" width="19" style="3" customWidth="1"/>
    <col min="516" max="516" width="18" style="3" customWidth="1"/>
    <col min="517" max="518" width="16.7265625" style="3" customWidth="1"/>
    <col min="519" max="519" width="13.1796875" style="3" customWidth="1"/>
    <col min="520" max="520" width="18.26953125" style="3" customWidth="1"/>
    <col min="521" max="521" width="16.1796875" style="3" customWidth="1"/>
    <col min="522" max="522" width="14" style="3" customWidth="1"/>
    <col min="523" max="523" width="15.26953125" style="3" customWidth="1"/>
    <col min="524" max="524" width="16.54296875" style="3" customWidth="1"/>
    <col min="525" max="525" width="15" style="3" customWidth="1"/>
    <col min="526" max="526" width="15.7265625" style="3" customWidth="1"/>
    <col min="527" max="527" width="13.81640625" style="3" customWidth="1"/>
    <col min="528" max="528" width="13" style="3" customWidth="1"/>
    <col min="529" max="529" width="13.453125" style="3" customWidth="1"/>
    <col min="530" max="531" width="11.7265625" style="3" customWidth="1"/>
    <col min="532" max="534" width="8.26953125" style="3" customWidth="1"/>
    <col min="535" max="535" width="14" style="3" customWidth="1"/>
    <col min="536" max="536" width="12.7265625" style="3" customWidth="1"/>
    <col min="537" max="537" width="14.1796875" style="3" customWidth="1"/>
    <col min="538" max="538" width="16" style="3" customWidth="1"/>
    <col min="539" max="539" width="16.453125" style="3" customWidth="1"/>
    <col min="540" max="543" width="8.26953125" style="3" customWidth="1"/>
    <col min="544" max="769" width="9.1796875" style="3"/>
    <col min="770" max="770" width="5.7265625" style="3" customWidth="1"/>
    <col min="771" max="771" width="19" style="3" customWidth="1"/>
    <col min="772" max="772" width="18" style="3" customWidth="1"/>
    <col min="773" max="774" width="16.7265625" style="3" customWidth="1"/>
    <col min="775" max="775" width="13.1796875" style="3" customWidth="1"/>
    <col min="776" max="776" width="18.26953125" style="3" customWidth="1"/>
    <col min="777" max="777" width="16.1796875" style="3" customWidth="1"/>
    <col min="778" max="778" width="14" style="3" customWidth="1"/>
    <col min="779" max="779" width="15.26953125" style="3" customWidth="1"/>
    <col min="780" max="780" width="16.54296875" style="3" customWidth="1"/>
    <col min="781" max="781" width="15" style="3" customWidth="1"/>
    <col min="782" max="782" width="15.7265625" style="3" customWidth="1"/>
    <col min="783" max="783" width="13.81640625" style="3" customWidth="1"/>
    <col min="784" max="784" width="13" style="3" customWidth="1"/>
    <col min="785" max="785" width="13.453125" style="3" customWidth="1"/>
    <col min="786" max="787" width="11.7265625" style="3" customWidth="1"/>
    <col min="788" max="790" width="8.26953125" style="3" customWidth="1"/>
    <col min="791" max="791" width="14" style="3" customWidth="1"/>
    <col min="792" max="792" width="12.7265625" style="3" customWidth="1"/>
    <col min="793" max="793" width="14.1796875" style="3" customWidth="1"/>
    <col min="794" max="794" width="16" style="3" customWidth="1"/>
    <col min="795" max="795" width="16.453125" style="3" customWidth="1"/>
    <col min="796" max="799" width="8.26953125" style="3" customWidth="1"/>
    <col min="800" max="1025" width="9.1796875" style="3"/>
    <col min="1026" max="1026" width="5.7265625" style="3" customWidth="1"/>
    <col min="1027" max="1027" width="19" style="3" customWidth="1"/>
    <col min="1028" max="1028" width="18" style="3" customWidth="1"/>
    <col min="1029" max="1030" width="16.7265625" style="3" customWidth="1"/>
    <col min="1031" max="1031" width="13.1796875" style="3" customWidth="1"/>
    <col min="1032" max="1032" width="18.26953125" style="3" customWidth="1"/>
    <col min="1033" max="1033" width="16.1796875" style="3" customWidth="1"/>
    <col min="1034" max="1034" width="14" style="3" customWidth="1"/>
    <col min="1035" max="1035" width="15.26953125" style="3" customWidth="1"/>
    <col min="1036" max="1036" width="16.54296875" style="3" customWidth="1"/>
    <col min="1037" max="1037" width="15" style="3" customWidth="1"/>
    <col min="1038" max="1038" width="15.7265625" style="3" customWidth="1"/>
    <col min="1039" max="1039" width="13.81640625" style="3" customWidth="1"/>
    <col min="1040" max="1040" width="13" style="3" customWidth="1"/>
    <col min="1041" max="1041" width="13.453125" style="3" customWidth="1"/>
    <col min="1042" max="1043" width="11.7265625" style="3" customWidth="1"/>
    <col min="1044" max="1046" width="8.26953125" style="3" customWidth="1"/>
    <col min="1047" max="1047" width="14" style="3" customWidth="1"/>
    <col min="1048" max="1048" width="12.7265625" style="3" customWidth="1"/>
    <col min="1049" max="1049" width="14.1796875" style="3" customWidth="1"/>
    <col min="1050" max="1050" width="16" style="3" customWidth="1"/>
    <col min="1051" max="1051" width="16.453125" style="3" customWidth="1"/>
    <col min="1052" max="1055" width="8.26953125" style="3" customWidth="1"/>
    <col min="1056" max="1281" width="9.1796875" style="3"/>
    <col min="1282" max="1282" width="5.7265625" style="3" customWidth="1"/>
    <col min="1283" max="1283" width="19" style="3" customWidth="1"/>
    <col min="1284" max="1284" width="18" style="3" customWidth="1"/>
    <col min="1285" max="1286" width="16.7265625" style="3" customWidth="1"/>
    <col min="1287" max="1287" width="13.1796875" style="3" customWidth="1"/>
    <col min="1288" max="1288" width="18.26953125" style="3" customWidth="1"/>
    <col min="1289" max="1289" width="16.1796875" style="3" customWidth="1"/>
    <col min="1290" max="1290" width="14" style="3" customWidth="1"/>
    <col min="1291" max="1291" width="15.26953125" style="3" customWidth="1"/>
    <col min="1292" max="1292" width="16.54296875" style="3" customWidth="1"/>
    <col min="1293" max="1293" width="15" style="3" customWidth="1"/>
    <col min="1294" max="1294" width="15.7265625" style="3" customWidth="1"/>
    <col min="1295" max="1295" width="13.81640625" style="3" customWidth="1"/>
    <col min="1296" max="1296" width="13" style="3" customWidth="1"/>
    <col min="1297" max="1297" width="13.453125" style="3" customWidth="1"/>
    <col min="1298" max="1299" width="11.7265625" style="3" customWidth="1"/>
    <col min="1300" max="1302" width="8.26953125" style="3" customWidth="1"/>
    <col min="1303" max="1303" width="14" style="3" customWidth="1"/>
    <col min="1304" max="1304" width="12.7265625" style="3" customWidth="1"/>
    <col min="1305" max="1305" width="14.1796875" style="3" customWidth="1"/>
    <col min="1306" max="1306" width="16" style="3" customWidth="1"/>
    <col min="1307" max="1307" width="16.453125" style="3" customWidth="1"/>
    <col min="1308" max="1311" width="8.26953125" style="3" customWidth="1"/>
    <col min="1312" max="1537" width="9.1796875" style="3"/>
    <col min="1538" max="1538" width="5.7265625" style="3" customWidth="1"/>
    <col min="1539" max="1539" width="19" style="3" customWidth="1"/>
    <col min="1540" max="1540" width="18" style="3" customWidth="1"/>
    <col min="1541" max="1542" width="16.7265625" style="3" customWidth="1"/>
    <col min="1543" max="1543" width="13.1796875" style="3" customWidth="1"/>
    <col min="1544" max="1544" width="18.26953125" style="3" customWidth="1"/>
    <col min="1545" max="1545" width="16.1796875" style="3" customWidth="1"/>
    <col min="1546" max="1546" width="14" style="3" customWidth="1"/>
    <col min="1547" max="1547" width="15.26953125" style="3" customWidth="1"/>
    <col min="1548" max="1548" width="16.54296875" style="3" customWidth="1"/>
    <col min="1549" max="1549" width="15" style="3" customWidth="1"/>
    <col min="1550" max="1550" width="15.7265625" style="3" customWidth="1"/>
    <col min="1551" max="1551" width="13.81640625" style="3" customWidth="1"/>
    <col min="1552" max="1552" width="13" style="3" customWidth="1"/>
    <col min="1553" max="1553" width="13.453125" style="3" customWidth="1"/>
    <col min="1554" max="1555" width="11.7265625" style="3" customWidth="1"/>
    <col min="1556" max="1558" width="8.26953125" style="3" customWidth="1"/>
    <col min="1559" max="1559" width="14" style="3" customWidth="1"/>
    <col min="1560" max="1560" width="12.7265625" style="3" customWidth="1"/>
    <col min="1561" max="1561" width="14.1796875" style="3" customWidth="1"/>
    <col min="1562" max="1562" width="16" style="3" customWidth="1"/>
    <col min="1563" max="1563" width="16.453125" style="3" customWidth="1"/>
    <col min="1564" max="1567" width="8.26953125" style="3" customWidth="1"/>
    <col min="1568" max="1793" width="9.1796875" style="3"/>
    <col min="1794" max="1794" width="5.7265625" style="3" customWidth="1"/>
    <col min="1795" max="1795" width="19" style="3" customWidth="1"/>
    <col min="1796" max="1796" width="18" style="3" customWidth="1"/>
    <col min="1797" max="1798" width="16.7265625" style="3" customWidth="1"/>
    <col min="1799" max="1799" width="13.1796875" style="3" customWidth="1"/>
    <col min="1800" max="1800" width="18.26953125" style="3" customWidth="1"/>
    <col min="1801" max="1801" width="16.1796875" style="3" customWidth="1"/>
    <col min="1802" max="1802" width="14" style="3" customWidth="1"/>
    <col min="1803" max="1803" width="15.26953125" style="3" customWidth="1"/>
    <col min="1804" max="1804" width="16.54296875" style="3" customWidth="1"/>
    <col min="1805" max="1805" width="15" style="3" customWidth="1"/>
    <col min="1806" max="1806" width="15.7265625" style="3" customWidth="1"/>
    <col min="1807" max="1807" width="13.81640625" style="3" customWidth="1"/>
    <col min="1808" max="1808" width="13" style="3" customWidth="1"/>
    <col min="1809" max="1809" width="13.453125" style="3" customWidth="1"/>
    <col min="1810" max="1811" width="11.7265625" style="3" customWidth="1"/>
    <col min="1812" max="1814" width="8.26953125" style="3" customWidth="1"/>
    <col min="1815" max="1815" width="14" style="3" customWidth="1"/>
    <col min="1816" max="1816" width="12.7265625" style="3" customWidth="1"/>
    <col min="1817" max="1817" width="14.1796875" style="3" customWidth="1"/>
    <col min="1818" max="1818" width="16" style="3" customWidth="1"/>
    <col min="1819" max="1819" width="16.453125" style="3" customWidth="1"/>
    <col min="1820" max="1823" width="8.26953125" style="3" customWidth="1"/>
    <col min="1824" max="2049" width="9.1796875" style="3"/>
    <col min="2050" max="2050" width="5.7265625" style="3" customWidth="1"/>
    <col min="2051" max="2051" width="19" style="3" customWidth="1"/>
    <col min="2052" max="2052" width="18" style="3" customWidth="1"/>
    <col min="2053" max="2054" width="16.7265625" style="3" customWidth="1"/>
    <col min="2055" max="2055" width="13.1796875" style="3" customWidth="1"/>
    <col min="2056" max="2056" width="18.26953125" style="3" customWidth="1"/>
    <col min="2057" max="2057" width="16.1796875" style="3" customWidth="1"/>
    <col min="2058" max="2058" width="14" style="3" customWidth="1"/>
    <col min="2059" max="2059" width="15.26953125" style="3" customWidth="1"/>
    <col min="2060" max="2060" width="16.54296875" style="3" customWidth="1"/>
    <col min="2061" max="2061" width="15" style="3" customWidth="1"/>
    <col min="2062" max="2062" width="15.7265625" style="3" customWidth="1"/>
    <col min="2063" max="2063" width="13.81640625" style="3" customWidth="1"/>
    <col min="2064" max="2064" width="13" style="3" customWidth="1"/>
    <col min="2065" max="2065" width="13.453125" style="3" customWidth="1"/>
    <col min="2066" max="2067" width="11.7265625" style="3" customWidth="1"/>
    <col min="2068" max="2070" width="8.26953125" style="3" customWidth="1"/>
    <col min="2071" max="2071" width="14" style="3" customWidth="1"/>
    <col min="2072" max="2072" width="12.7265625" style="3" customWidth="1"/>
    <col min="2073" max="2073" width="14.1796875" style="3" customWidth="1"/>
    <col min="2074" max="2074" width="16" style="3" customWidth="1"/>
    <col min="2075" max="2075" width="16.453125" style="3" customWidth="1"/>
    <col min="2076" max="2079" width="8.26953125" style="3" customWidth="1"/>
    <col min="2080" max="2305" width="9.1796875" style="3"/>
    <col min="2306" max="2306" width="5.7265625" style="3" customWidth="1"/>
    <col min="2307" max="2307" width="19" style="3" customWidth="1"/>
    <col min="2308" max="2308" width="18" style="3" customWidth="1"/>
    <col min="2309" max="2310" width="16.7265625" style="3" customWidth="1"/>
    <col min="2311" max="2311" width="13.1796875" style="3" customWidth="1"/>
    <col min="2312" max="2312" width="18.26953125" style="3" customWidth="1"/>
    <col min="2313" max="2313" width="16.1796875" style="3" customWidth="1"/>
    <col min="2314" max="2314" width="14" style="3" customWidth="1"/>
    <col min="2315" max="2315" width="15.26953125" style="3" customWidth="1"/>
    <col min="2316" max="2316" width="16.54296875" style="3" customWidth="1"/>
    <col min="2317" max="2317" width="15" style="3" customWidth="1"/>
    <col min="2318" max="2318" width="15.7265625" style="3" customWidth="1"/>
    <col min="2319" max="2319" width="13.81640625" style="3" customWidth="1"/>
    <col min="2320" max="2320" width="13" style="3" customWidth="1"/>
    <col min="2321" max="2321" width="13.453125" style="3" customWidth="1"/>
    <col min="2322" max="2323" width="11.7265625" style="3" customWidth="1"/>
    <col min="2324" max="2326" width="8.26953125" style="3" customWidth="1"/>
    <col min="2327" max="2327" width="14" style="3" customWidth="1"/>
    <col min="2328" max="2328" width="12.7265625" style="3" customWidth="1"/>
    <col min="2329" max="2329" width="14.1796875" style="3" customWidth="1"/>
    <col min="2330" max="2330" width="16" style="3" customWidth="1"/>
    <col min="2331" max="2331" width="16.453125" style="3" customWidth="1"/>
    <col min="2332" max="2335" width="8.26953125" style="3" customWidth="1"/>
    <col min="2336" max="2561" width="9.1796875" style="3"/>
    <col min="2562" max="2562" width="5.7265625" style="3" customWidth="1"/>
    <col min="2563" max="2563" width="19" style="3" customWidth="1"/>
    <col min="2564" max="2564" width="18" style="3" customWidth="1"/>
    <col min="2565" max="2566" width="16.7265625" style="3" customWidth="1"/>
    <col min="2567" max="2567" width="13.1796875" style="3" customWidth="1"/>
    <col min="2568" max="2568" width="18.26953125" style="3" customWidth="1"/>
    <col min="2569" max="2569" width="16.1796875" style="3" customWidth="1"/>
    <col min="2570" max="2570" width="14" style="3" customWidth="1"/>
    <col min="2571" max="2571" width="15.26953125" style="3" customWidth="1"/>
    <col min="2572" max="2572" width="16.54296875" style="3" customWidth="1"/>
    <col min="2573" max="2573" width="15" style="3" customWidth="1"/>
    <col min="2574" max="2574" width="15.7265625" style="3" customWidth="1"/>
    <col min="2575" max="2575" width="13.81640625" style="3" customWidth="1"/>
    <col min="2576" max="2576" width="13" style="3" customWidth="1"/>
    <col min="2577" max="2577" width="13.453125" style="3" customWidth="1"/>
    <col min="2578" max="2579" width="11.7265625" style="3" customWidth="1"/>
    <col min="2580" max="2582" width="8.26953125" style="3" customWidth="1"/>
    <col min="2583" max="2583" width="14" style="3" customWidth="1"/>
    <col min="2584" max="2584" width="12.7265625" style="3" customWidth="1"/>
    <col min="2585" max="2585" width="14.1796875" style="3" customWidth="1"/>
    <col min="2586" max="2586" width="16" style="3" customWidth="1"/>
    <col min="2587" max="2587" width="16.453125" style="3" customWidth="1"/>
    <col min="2588" max="2591" width="8.26953125" style="3" customWidth="1"/>
    <col min="2592" max="2817" width="9.1796875" style="3"/>
    <col min="2818" max="2818" width="5.7265625" style="3" customWidth="1"/>
    <col min="2819" max="2819" width="19" style="3" customWidth="1"/>
    <col min="2820" max="2820" width="18" style="3" customWidth="1"/>
    <col min="2821" max="2822" width="16.7265625" style="3" customWidth="1"/>
    <col min="2823" max="2823" width="13.1796875" style="3" customWidth="1"/>
    <col min="2824" max="2824" width="18.26953125" style="3" customWidth="1"/>
    <col min="2825" max="2825" width="16.1796875" style="3" customWidth="1"/>
    <col min="2826" max="2826" width="14" style="3" customWidth="1"/>
    <col min="2827" max="2827" width="15.26953125" style="3" customWidth="1"/>
    <col min="2828" max="2828" width="16.54296875" style="3" customWidth="1"/>
    <col min="2829" max="2829" width="15" style="3" customWidth="1"/>
    <col min="2830" max="2830" width="15.7265625" style="3" customWidth="1"/>
    <col min="2831" max="2831" width="13.81640625" style="3" customWidth="1"/>
    <col min="2832" max="2832" width="13" style="3" customWidth="1"/>
    <col min="2833" max="2833" width="13.453125" style="3" customWidth="1"/>
    <col min="2834" max="2835" width="11.7265625" style="3" customWidth="1"/>
    <col min="2836" max="2838" width="8.26953125" style="3" customWidth="1"/>
    <col min="2839" max="2839" width="14" style="3" customWidth="1"/>
    <col min="2840" max="2840" width="12.7265625" style="3" customWidth="1"/>
    <col min="2841" max="2841" width="14.1796875" style="3" customWidth="1"/>
    <col min="2842" max="2842" width="16" style="3" customWidth="1"/>
    <col min="2843" max="2843" width="16.453125" style="3" customWidth="1"/>
    <col min="2844" max="2847" width="8.26953125" style="3" customWidth="1"/>
    <col min="2848" max="3073" width="9.1796875" style="3"/>
    <col min="3074" max="3074" width="5.7265625" style="3" customWidth="1"/>
    <col min="3075" max="3075" width="19" style="3" customWidth="1"/>
    <col min="3076" max="3076" width="18" style="3" customWidth="1"/>
    <col min="3077" max="3078" width="16.7265625" style="3" customWidth="1"/>
    <col min="3079" max="3079" width="13.1796875" style="3" customWidth="1"/>
    <col min="3080" max="3080" width="18.26953125" style="3" customWidth="1"/>
    <col min="3081" max="3081" width="16.1796875" style="3" customWidth="1"/>
    <col min="3082" max="3082" width="14" style="3" customWidth="1"/>
    <col min="3083" max="3083" width="15.26953125" style="3" customWidth="1"/>
    <col min="3084" max="3084" width="16.54296875" style="3" customWidth="1"/>
    <col min="3085" max="3085" width="15" style="3" customWidth="1"/>
    <col min="3086" max="3086" width="15.7265625" style="3" customWidth="1"/>
    <col min="3087" max="3087" width="13.81640625" style="3" customWidth="1"/>
    <col min="3088" max="3088" width="13" style="3" customWidth="1"/>
    <col min="3089" max="3089" width="13.453125" style="3" customWidth="1"/>
    <col min="3090" max="3091" width="11.7265625" style="3" customWidth="1"/>
    <col min="3092" max="3094" width="8.26953125" style="3" customWidth="1"/>
    <col min="3095" max="3095" width="14" style="3" customWidth="1"/>
    <col min="3096" max="3096" width="12.7265625" style="3" customWidth="1"/>
    <col min="3097" max="3097" width="14.1796875" style="3" customWidth="1"/>
    <col min="3098" max="3098" width="16" style="3" customWidth="1"/>
    <col min="3099" max="3099" width="16.453125" style="3" customWidth="1"/>
    <col min="3100" max="3103" width="8.26953125" style="3" customWidth="1"/>
    <col min="3104" max="3329" width="9.1796875" style="3"/>
    <col min="3330" max="3330" width="5.7265625" style="3" customWidth="1"/>
    <col min="3331" max="3331" width="19" style="3" customWidth="1"/>
    <col min="3332" max="3332" width="18" style="3" customWidth="1"/>
    <col min="3333" max="3334" width="16.7265625" style="3" customWidth="1"/>
    <col min="3335" max="3335" width="13.1796875" style="3" customWidth="1"/>
    <col min="3336" max="3336" width="18.26953125" style="3" customWidth="1"/>
    <col min="3337" max="3337" width="16.1796875" style="3" customWidth="1"/>
    <col min="3338" max="3338" width="14" style="3" customWidth="1"/>
    <col min="3339" max="3339" width="15.26953125" style="3" customWidth="1"/>
    <col min="3340" max="3340" width="16.54296875" style="3" customWidth="1"/>
    <col min="3341" max="3341" width="15" style="3" customWidth="1"/>
    <col min="3342" max="3342" width="15.7265625" style="3" customWidth="1"/>
    <col min="3343" max="3343" width="13.81640625" style="3" customWidth="1"/>
    <col min="3344" max="3344" width="13" style="3" customWidth="1"/>
    <col min="3345" max="3345" width="13.453125" style="3" customWidth="1"/>
    <col min="3346" max="3347" width="11.7265625" style="3" customWidth="1"/>
    <col min="3348" max="3350" width="8.26953125" style="3" customWidth="1"/>
    <col min="3351" max="3351" width="14" style="3" customWidth="1"/>
    <col min="3352" max="3352" width="12.7265625" style="3" customWidth="1"/>
    <col min="3353" max="3353" width="14.1796875" style="3" customWidth="1"/>
    <col min="3354" max="3354" width="16" style="3" customWidth="1"/>
    <col min="3355" max="3355" width="16.453125" style="3" customWidth="1"/>
    <col min="3356" max="3359" width="8.26953125" style="3" customWidth="1"/>
    <col min="3360" max="3585" width="9.1796875" style="3"/>
    <col min="3586" max="3586" width="5.7265625" style="3" customWidth="1"/>
    <col min="3587" max="3587" width="19" style="3" customWidth="1"/>
    <col min="3588" max="3588" width="18" style="3" customWidth="1"/>
    <col min="3589" max="3590" width="16.7265625" style="3" customWidth="1"/>
    <col min="3591" max="3591" width="13.1796875" style="3" customWidth="1"/>
    <col min="3592" max="3592" width="18.26953125" style="3" customWidth="1"/>
    <col min="3593" max="3593" width="16.1796875" style="3" customWidth="1"/>
    <col min="3594" max="3594" width="14" style="3" customWidth="1"/>
    <col min="3595" max="3595" width="15.26953125" style="3" customWidth="1"/>
    <col min="3596" max="3596" width="16.54296875" style="3" customWidth="1"/>
    <col min="3597" max="3597" width="15" style="3" customWidth="1"/>
    <col min="3598" max="3598" width="15.7265625" style="3" customWidth="1"/>
    <col min="3599" max="3599" width="13.81640625" style="3" customWidth="1"/>
    <col min="3600" max="3600" width="13" style="3" customWidth="1"/>
    <col min="3601" max="3601" width="13.453125" style="3" customWidth="1"/>
    <col min="3602" max="3603" width="11.7265625" style="3" customWidth="1"/>
    <col min="3604" max="3606" width="8.26953125" style="3" customWidth="1"/>
    <col min="3607" max="3607" width="14" style="3" customWidth="1"/>
    <col min="3608" max="3608" width="12.7265625" style="3" customWidth="1"/>
    <col min="3609" max="3609" width="14.1796875" style="3" customWidth="1"/>
    <col min="3610" max="3610" width="16" style="3" customWidth="1"/>
    <col min="3611" max="3611" width="16.453125" style="3" customWidth="1"/>
    <col min="3612" max="3615" width="8.26953125" style="3" customWidth="1"/>
    <col min="3616" max="3841" width="9.1796875" style="3"/>
    <col min="3842" max="3842" width="5.7265625" style="3" customWidth="1"/>
    <col min="3843" max="3843" width="19" style="3" customWidth="1"/>
    <col min="3844" max="3844" width="18" style="3" customWidth="1"/>
    <col min="3845" max="3846" width="16.7265625" style="3" customWidth="1"/>
    <col min="3847" max="3847" width="13.1796875" style="3" customWidth="1"/>
    <col min="3848" max="3848" width="18.26953125" style="3" customWidth="1"/>
    <col min="3849" max="3849" width="16.1796875" style="3" customWidth="1"/>
    <col min="3850" max="3850" width="14" style="3" customWidth="1"/>
    <col min="3851" max="3851" width="15.26953125" style="3" customWidth="1"/>
    <col min="3852" max="3852" width="16.54296875" style="3" customWidth="1"/>
    <col min="3853" max="3853" width="15" style="3" customWidth="1"/>
    <col min="3854" max="3854" width="15.7265625" style="3" customWidth="1"/>
    <col min="3855" max="3855" width="13.81640625" style="3" customWidth="1"/>
    <col min="3856" max="3856" width="13" style="3" customWidth="1"/>
    <col min="3857" max="3857" width="13.453125" style="3" customWidth="1"/>
    <col min="3858" max="3859" width="11.7265625" style="3" customWidth="1"/>
    <col min="3860" max="3862" width="8.26953125" style="3" customWidth="1"/>
    <col min="3863" max="3863" width="14" style="3" customWidth="1"/>
    <col min="3864" max="3864" width="12.7265625" style="3" customWidth="1"/>
    <col min="3865" max="3865" width="14.1796875" style="3" customWidth="1"/>
    <col min="3866" max="3866" width="16" style="3" customWidth="1"/>
    <col min="3867" max="3867" width="16.453125" style="3" customWidth="1"/>
    <col min="3868" max="3871" width="8.26953125" style="3" customWidth="1"/>
    <col min="3872" max="4097" width="9.1796875" style="3"/>
    <col min="4098" max="4098" width="5.7265625" style="3" customWidth="1"/>
    <col min="4099" max="4099" width="19" style="3" customWidth="1"/>
    <col min="4100" max="4100" width="18" style="3" customWidth="1"/>
    <col min="4101" max="4102" width="16.7265625" style="3" customWidth="1"/>
    <col min="4103" max="4103" width="13.1796875" style="3" customWidth="1"/>
    <col min="4104" max="4104" width="18.26953125" style="3" customWidth="1"/>
    <col min="4105" max="4105" width="16.1796875" style="3" customWidth="1"/>
    <col min="4106" max="4106" width="14" style="3" customWidth="1"/>
    <col min="4107" max="4107" width="15.26953125" style="3" customWidth="1"/>
    <col min="4108" max="4108" width="16.54296875" style="3" customWidth="1"/>
    <col min="4109" max="4109" width="15" style="3" customWidth="1"/>
    <col min="4110" max="4110" width="15.7265625" style="3" customWidth="1"/>
    <col min="4111" max="4111" width="13.81640625" style="3" customWidth="1"/>
    <col min="4112" max="4112" width="13" style="3" customWidth="1"/>
    <col min="4113" max="4113" width="13.453125" style="3" customWidth="1"/>
    <col min="4114" max="4115" width="11.7265625" style="3" customWidth="1"/>
    <col min="4116" max="4118" width="8.26953125" style="3" customWidth="1"/>
    <col min="4119" max="4119" width="14" style="3" customWidth="1"/>
    <col min="4120" max="4120" width="12.7265625" style="3" customWidth="1"/>
    <col min="4121" max="4121" width="14.1796875" style="3" customWidth="1"/>
    <col min="4122" max="4122" width="16" style="3" customWidth="1"/>
    <col min="4123" max="4123" width="16.453125" style="3" customWidth="1"/>
    <col min="4124" max="4127" width="8.26953125" style="3" customWidth="1"/>
    <col min="4128" max="4353" width="9.1796875" style="3"/>
    <col min="4354" max="4354" width="5.7265625" style="3" customWidth="1"/>
    <col min="4355" max="4355" width="19" style="3" customWidth="1"/>
    <col min="4356" max="4356" width="18" style="3" customWidth="1"/>
    <col min="4357" max="4358" width="16.7265625" style="3" customWidth="1"/>
    <col min="4359" max="4359" width="13.1796875" style="3" customWidth="1"/>
    <col min="4360" max="4360" width="18.26953125" style="3" customWidth="1"/>
    <col min="4361" max="4361" width="16.1796875" style="3" customWidth="1"/>
    <col min="4362" max="4362" width="14" style="3" customWidth="1"/>
    <col min="4363" max="4363" width="15.26953125" style="3" customWidth="1"/>
    <col min="4364" max="4364" width="16.54296875" style="3" customWidth="1"/>
    <col min="4365" max="4365" width="15" style="3" customWidth="1"/>
    <col min="4366" max="4366" width="15.7265625" style="3" customWidth="1"/>
    <col min="4367" max="4367" width="13.81640625" style="3" customWidth="1"/>
    <col min="4368" max="4368" width="13" style="3" customWidth="1"/>
    <col min="4369" max="4369" width="13.453125" style="3" customWidth="1"/>
    <col min="4370" max="4371" width="11.7265625" style="3" customWidth="1"/>
    <col min="4372" max="4374" width="8.26953125" style="3" customWidth="1"/>
    <col min="4375" max="4375" width="14" style="3" customWidth="1"/>
    <col min="4376" max="4376" width="12.7265625" style="3" customWidth="1"/>
    <col min="4377" max="4377" width="14.1796875" style="3" customWidth="1"/>
    <col min="4378" max="4378" width="16" style="3" customWidth="1"/>
    <col min="4379" max="4379" width="16.453125" style="3" customWidth="1"/>
    <col min="4380" max="4383" width="8.26953125" style="3" customWidth="1"/>
    <col min="4384" max="4609" width="9.1796875" style="3"/>
    <col min="4610" max="4610" width="5.7265625" style="3" customWidth="1"/>
    <col min="4611" max="4611" width="19" style="3" customWidth="1"/>
    <col min="4612" max="4612" width="18" style="3" customWidth="1"/>
    <col min="4613" max="4614" width="16.7265625" style="3" customWidth="1"/>
    <col min="4615" max="4615" width="13.1796875" style="3" customWidth="1"/>
    <col min="4616" max="4616" width="18.26953125" style="3" customWidth="1"/>
    <col min="4617" max="4617" width="16.1796875" style="3" customWidth="1"/>
    <col min="4618" max="4618" width="14" style="3" customWidth="1"/>
    <col min="4619" max="4619" width="15.26953125" style="3" customWidth="1"/>
    <col min="4620" max="4620" width="16.54296875" style="3" customWidth="1"/>
    <col min="4621" max="4621" width="15" style="3" customWidth="1"/>
    <col min="4622" max="4622" width="15.7265625" style="3" customWidth="1"/>
    <col min="4623" max="4623" width="13.81640625" style="3" customWidth="1"/>
    <col min="4624" max="4624" width="13" style="3" customWidth="1"/>
    <col min="4625" max="4625" width="13.453125" style="3" customWidth="1"/>
    <col min="4626" max="4627" width="11.7265625" style="3" customWidth="1"/>
    <col min="4628" max="4630" width="8.26953125" style="3" customWidth="1"/>
    <col min="4631" max="4631" width="14" style="3" customWidth="1"/>
    <col min="4632" max="4632" width="12.7265625" style="3" customWidth="1"/>
    <col min="4633" max="4633" width="14.1796875" style="3" customWidth="1"/>
    <col min="4634" max="4634" width="16" style="3" customWidth="1"/>
    <col min="4635" max="4635" width="16.453125" style="3" customWidth="1"/>
    <col min="4636" max="4639" width="8.26953125" style="3" customWidth="1"/>
    <col min="4640" max="4865" width="9.1796875" style="3"/>
    <col min="4866" max="4866" width="5.7265625" style="3" customWidth="1"/>
    <col min="4867" max="4867" width="19" style="3" customWidth="1"/>
    <col min="4868" max="4868" width="18" style="3" customWidth="1"/>
    <col min="4869" max="4870" width="16.7265625" style="3" customWidth="1"/>
    <col min="4871" max="4871" width="13.1796875" style="3" customWidth="1"/>
    <col min="4872" max="4872" width="18.26953125" style="3" customWidth="1"/>
    <col min="4873" max="4873" width="16.1796875" style="3" customWidth="1"/>
    <col min="4874" max="4874" width="14" style="3" customWidth="1"/>
    <col min="4875" max="4875" width="15.26953125" style="3" customWidth="1"/>
    <col min="4876" max="4876" width="16.54296875" style="3" customWidth="1"/>
    <col min="4877" max="4877" width="15" style="3" customWidth="1"/>
    <col min="4878" max="4878" width="15.7265625" style="3" customWidth="1"/>
    <col min="4879" max="4879" width="13.81640625" style="3" customWidth="1"/>
    <col min="4880" max="4880" width="13" style="3" customWidth="1"/>
    <col min="4881" max="4881" width="13.453125" style="3" customWidth="1"/>
    <col min="4882" max="4883" width="11.7265625" style="3" customWidth="1"/>
    <col min="4884" max="4886" width="8.26953125" style="3" customWidth="1"/>
    <col min="4887" max="4887" width="14" style="3" customWidth="1"/>
    <col min="4888" max="4888" width="12.7265625" style="3" customWidth="1"/>
    <col min="4889" max="4889" width="14.1796875" style="3" customWidth="1"/>
    <col min="4890" max="4890" width="16" style="3" customWidth="1"/>
    <col min="4891" max="4891" width="16.453125" style="3" customWidth="1"/>
    <col min="4892" max="4895" width="8.26953125" style="3" customWidth="1"/>
    <col min="4896" max="5121" width="9.1796875" style="3"/>
    <col min="5122" max="5122" width="5.7265625" style="3" customWidth="1"/>
    <col min="5123" max="5123" width="19" style="3" customWidth="1"/>
    <col min="5124" max="5124" width="18" style="3" customWidth="1"/>
    <col min="5125" max="5126" width="16.7265625" style="3" customWidth="1"/>
    <col min="5127" max="5127" width="13.1796875" style="3" customWidth="1"/>
    <col min="5128" max="5128" width="18.26953125" style="3" customWidth="1"/>
    <col min="5129" max="5129" width="16.1796875" style="3" customWidth="1"/>
    <col min="5130" max="5130" width="14" style="3" customWidth="1"/>
    <col min="5131" max="5131" width="15.26953125" style="3" customWidth="1"/>
    <col min="5132" max="5132" width="16.54296875" style="3" customWidth="1"/>
    <col min="5133" max="5133" width="15" style="3" customWidth="1"/>
    <col min="5134" max="5134" width="15.7265625" style="3" customWidth="1"/>
    <col min="5135" max="5135" width="13.81640625" style="3" customWidth="1"/>
    <col min="5136" max="5136" width="13" style="3" customWidth="1"/>
    <col min="5137" max="5137" width="13.453125" style="3" customWidth="1"/>
    <col min="5138" max="5139" width="11.7265625" style="3" customWidth="1"/>
    <col min="5140" max="5142" width="8.26953125" style="3" customWidth="1"/>
    <col min="5143" max="5143" width="14" style="3" customWidth="1"/>
    <col min="5144" max="5144" width="12.7265625" style="3" customWidth="1"/>
    <col min="5145" max="5145" width="14.1796875" style="3" customWidth="1"/>
    <col min="5146" max="5146" width="16" style="3" customWidth="1"/>
    <col min="5147" max="5147" width="16.453125" style="3" customWidth="1"/>
    <col min="5148" max="5151" width="8.26953125" style="3" customWidth="1"/>
    <col min="5152" max="5377" width="9.1796875" style="3"/>
    <col min="5378" max="5378" width="5.7265625" style="3" customWidth="1"/>
    <col min="5379" max="5379" width="19" style="3" customWidth="1"/>
    <col min="5380" max="5380" width="18" style="3" customWidth="1"/>
    <col min="5381" max="5382" width="16.7265625" style="3" customWidth="1"/>
    <col min="5383" max="5383" width="13.1796875" style="3" customWidth="1"/>
    <col min="5384" max="5384" width="18.26953125" style="3" customWidth="1"/>
    <col min="5385" max="5385" width="16.1796875" style="3" customWidth="1"/>
    <col min="5386" max="5386" width="14" style="3" customWidth="1"/>
    <col min="5387" max="5387" width="15.26953125" style="3" customWidth="1"/>
    <col min="5388" max="5388" width="16.54296875" style="3" customWidth="1"/>
    <col min="5389" max="5389" width="15" style="3" customWidth="1"/>
    <col min="5390" max="5390" width="15.7265625" style="3" customWidth="1"/>
    <col min="5391" max="5391" width="13.81640625" style="3" customWidth="1"/>
    <col min="5392" max="5392" width="13" style="3" customWidth="1"/>
    <col min="5393" max="5393" width="13.453125" style="3" customWidth="1"/>
    <col min="5394" max="5395" width="11.7265625" style="3" customWidth="1"/>
    <col min="5396" max="5398" width="8.26953125" style="3" customWidth="1"/>
    <col min="5399" max="5399" width="14" style="3" customWidth="1"/>
    <col min="5400" max="5400" width="12.7265625" style="3" customWidth="1"/>
    <col min="5401" max="5401" width="14.1796875" style="3" customWidth="1"/>
    <col min="5402" max="5402" width="16" style="3" customWidth="1"/>
    <col min="5403" max="5403" width="16.453125" style="3" customWidth="1"/>
    <col min="5404" max="5407" width="8.26953125" style="3" customWidth="1"/>
    <col min="5408" max="5633" width="9.1796875" style="3"/>
    <col min="5634" max="5634" width="5.7265625" style="3" customWidth="1"/>
    <col min="5635" max="5635" width="19" style="3" customWidth="1"/>
    <col min="5636" max="5636" width="18" style="3" customWidth="1"/>
    <col min="5637" max="5638" width="16.7265625" style="3" customWidth="1"/>
    <col min="5639" max="5639" width="13.1796875" style="3" customWidth="1"/>
    <col min="5640" max="5640" width="18.26953125" style="3" customWidth="1"/>
    <col min="5641" max="5641" width="16.1796875" style="3" customWidth="1"/>
    <col min="5642" max="5642" width="14" style="3" customWidth="1"/>
    <col min="5643" max="5643" width="15.26953125" style="3" customWidth="1"/>
    <col min="5644" max="5644" width="16.54296875" style="3" customWidth="1"/>
    <col min="5645" max="5645" width="15" style="3" customWidth="1"/>
    <col min="5646" max="5646" width="15.7265625" style="3" customWidth="1"/>
    <col min="5647" max="5647" width="13.81640625" style="3" customWidth="1"/>
    <col min="5648" max="5648" width="13" style="3" customWidth="1"/>
    <col min="5649" max="5649" width="13.453125" style="3" customWidth="1"/>
    <col min="5650" max="5651" width="11.7265625" style="3" customWidth="1"/>
    <col min="5652" max="5654" width="8.26953125" style="3" customWidth="1"/>
    <col min="5655" max="5655" width="14" style="3" customWidth="1"/>
    <col min="5656" max="5656" width="12.7265625" style="3" customWidth="1"/>
    <col min="5657" max="5657" width="14.1796875" style="3" customWidth="1"/>
    <col min="5658" max="5658" width="16" style="3" customWidth="1"/>
    <col min="5659" max="5659" width="16.453125" style="3" customWidth="1"/>
    <col min="5660" max="5663" width="8.26953125" style="3" customWidth="1"/>
    <col min="5664" max="5889" width="9.1796875" style="3"/>
    <col min="5890" max="5890" width="5.7265625" style="3" customWidth="1"/>
    <col min="5891" max="5891" width="19" style="3" customWidth="1"/>
    <col min="5892" max="5892" width="18" style="3" customWidth="1"/>
    <col min="5893" max="5894" width="16.7265625" style="3" customWidth="1"/>
    <col min="5895" max="5895" width="13.1796875" style="3" customWidth="1"/>
    <col min="5896" max="5896" width="18.26953125" style="3" customWidth="1"/>
    <col min="5897" max="5897" width="16.1796875" style="3" customWidth="1"/>
    <col min="5898" max="5898" width="14" style="3" customWidth="1"/>
    <col min="5899" max="5899" width="15.26953125" style="3" customWidth="1"/>
    <col min="5900" max="5900" width="16.54296875" style="3" customWidth="1"/>
    <col min="5901" max="5901" width="15" style="3" customWidth="1"/>
    <col min="5902" max="5902" width="15.7265625" style="3" customWidth="1"/>
    <col min="5903" max="5903" width="13.81640625" style="3" customWidth="1"/>
    <col min="5904" max="5904" width="13" style="3" customWidth="1"/>
    <col min="5905" max="5905" width="13.453125" style="3" customWidth="1"/>
    <col min="5906" max="5907" width="11.7265625" style="3" customWidth="1"/>
    <col min="5908" max="5910" width="8.26953125" style="3" customWidth="1"/>
    <col min="5911" max="5911" width="14" style="3" customWidth="1"/>
    <col min="5912" max="5912" width="12.7265625" style="3" customWidth="1"/>
    <col min="5913" max="5913" width="14.1796875" style="3" customWidth="1"/>
    <col min="5914" max="5914" width="16" style="3" customWidth="1"/>
    <col min="5915" max="5915" width="16.453125" style="3" customWidth="1"/>
    <col min="5916" max="5919" width="8.26953125" style="3" customWidth="1"/>
    <col min="5920" max="6145" width="9.1796875" style="3"/>
    <col min="6146" max="6146" width="5.7265625" style="3" customWidth="1"/>
    <col min="6147" max="6147" width="19" style="3" customWidth="1"/>
    <col min="6148" max="6148" width="18" style="3" customWidth="1"/>
    <col min="6149" max="6150" width="16.7265625" style="3" customWidth="1"/>
    <col min="6151" max="6151" width="13.1796875" style="3" customWidth="1"/>
    <col min="6152" max="6152" width="18.26953125" style="3" customWidth="1"/>
    <col min="6153" max="6153" width="16.1796875" style="3" customWidth="1"/>
    <col min="6154" max="6154" width="14" style="3" customWidth="1"/>
    <col min="6155" max="6155" width="15.26953125" style="3" customWidth="1"/>
    <col min="6156" max="6156" width="16.54296875" style="3" customWidth="1"/>
    <col min="6157" max="6157" width="15" style="3" customWidth="1"/>
    <col min="6158" max="6158" width="15.7265625" style="3" customWidth="1"/>
    <col min="6159" max="6159" width="13.81640625" style="3" customWidth="1"/>
    <col min="6160" max="6160" width="13" style="3" customWidth="1"/>
    <col min="6161" max="6161" width="13.453125" style="3" customWidth="1"/>
    <col min="6162" max="6163" width="11.7265625" style="3" customWidth="1"/>
    <col min="6164" max="6166" width="8.26953125" style="3" customWidth="1"/>
    <col min="6167" max="6167" width="14" style="3" customWidth="1"/>
    <col min="6168" max="6168" width="12.7265625" style="3" customWidth="1"/>
    <col min="6169" max="6169" width="14.1796875" style="3" customWidth="1"/>
    <col min="6170" max="6170" width="16" style="3" customWidth="1"/>
    <col min="6171" max="6171" width="16.453125" style="3" customWidth="1"/>
    <col min="6172" max="6175" width="8.26953125" style="3" customWidth="1"/>
    <col min="6176" max="6401" width="9.1796875" style="3"/>
    <col min="6402" max="6402" width="5.7265625" style="3" customWidth="1"/>
    <col min="6403" max="6403" width="19" style="3" customWidth="1"/>
    <col min="6404" max="6404" width="18" style="3" customWidth="1"/>
    <col min="6405" max="6406" width="16.7265625" style="3" customWidth="1"/>
    <col min="6407" max="6407" width="13.1796875" style="3" customWidth="1"/>
    <col min="6408" max="6408" width="18.26953125" style="3" customWidth="1"/>
    <col min="6409" max="6409" width="16.1796875" style="3" customWidth="1"/>
    <col min="6410" max="6410" width="14" style="3" customWidth="1"/>
    <col min="6411" max="6411" width="15.26953125" style="3" customWidth="1"/>
    <col min="6412" max="6412" width="16.54296875" style="3" customWidth="1"/>
    <col min="6413" max="6413" width="15" style="3" customWidth="1"/>
    <col min="6414" max="6414" width="15.7265625" style="3" customWidth="1"/>
    <col min="6415" max="6415" width="13.81640625" style="3" customWidth="1"/>
    <col min="6416" max="6416" width="13" style="3" customWidth="1"/>
    <col min="6417" max="6417" width="13.453125" style="3" customWidth="1"/>
    <col min="6418" max="6419" width="11.7265625" style="3" customWidth="1"/>
    <col min="6420" max="6422" width="8.26953125" style="3" customWidth="1"/>
    <col min="6423" max="6423" width="14" style="3" customWidth="1"/>
    <col min="6424" max="6424" width="12.7265625" style="3" customWidth="1"/>
    <col min="6425" max="6425" width="14.1796875" style="3" customWidth="1"/>
    <col min="6426" max="6426" width="16" style="3" customWidth="1"/>
    <col min="6427" max="6427" width="16.453125" style="3" customWidth="1"/>
    <col min="6428" max="6431" width="8.26953125" style="3" customWidth="1"/>
    <col min="6432" max="6657" width="9.1796875" style="3"/>
    <col min="6658" max="6658" width="5.7265625" style="3" customWidth="1"/>
    <col min="6659" max="6659" width="19" style="3" customWidth="1"/>
    <col min="6660" max="6660" width="18" style="3" customWidth="1"/>
    <col min="6661" max="6662" width="16.7265625" style="3" customWidth="1"/>
    <col min="6663" max="6663" width="13.1796875" style="3" customWidth="1"/>
    <col min="6664" max="6664" width="18.26953125" style="3" customWidth="1"/>
    <col min="6665" max="6665" width="16.1796875" style="3" customWidth="1"/>
    <col min="6666" max="6666" width="14" style="3" customWidth="1"/>
    <col min="6667" max="6667" width="15.26953125" style="3" customWidth="1"/>
    <col min="6668" max="6668" width="16.54296875" style="3" customWidth="1"/>
    <col min="6669" max="6669" width="15" style="3" customWidth="1"/>
    <col min="6670" max="6670" width="15.7265625" style="3" customWidth="1"/>
    <col min="6671" max="6671" width="13.81640625" style="3" customWidth="1"/>
    <col min="6672" max="6672" width="13" style="3" customWidth="1"/>
    <col min="6673" max="6673" width="13.453125" style="3" customWidth="1"/>
    <col min="6674" max="6675" width="11.7265625" style="3" customWidth="1"/>
    <col min="6676" max="6678" width="8.26953125" style="3" customWidth="1"/>
    <col min="6679" max="6679" width="14" style="3" customWidth="1"/>
    <col min="6680" max="6680" width="12.7265625" style="3" customWidth="1"/>
    <col min="6681" max="6681" width="14.1796875" style="3" customWidth="1"/>
    <col min="6682" max="6682" width="16" style="3" customWidth="1"/>
    <col min="6683" max="6683" width="16.453125" style="3" customWidth="1"/>
    <col min="6684" max="6687" width="8.26953125" style="3" customWidth="1"/>
    <col min="6688" max="6913" width="9.1796875" style="3"/>
    <col min="6914" max="6914" width="5.7265625" style="3" customWidth="1"/>
    <col min="6915" max="6915" width="19" style="3" customWidth="1"/>
    <col min="6916" max="6916" width="18" style="3" customWidth="1"/>
    <col min="6917" max="6918" width="16.7265625" style="3" customWidth="1"/>
    <col min="6919" max="6919" width="13.1796875" style="3" customWidth="1"/>
    <col min="6920" max="6920" width="18.26953125" style="3" customWidth="1"/>
    <col min="6921" max="6921" width="16.1796875" style="3" customWidth="1"/>
    <col min="6922" max="6922" width="14" style="3" customWidth="1"/>
    <col min="6923" max="6923" width="15.26953125" style="3" customWidth="1"/>
    <col min="6924" max="6924" width="16.54296875" style="3" customWidth="1"/>
    <col min="6925" max="6925" width="15" style="3" customWidth="1"/>
    <col min="6926" max="6926" width="15.7265625" style="3" customWidth="1"/>
    <col min="6927" max="6927" width="13.81640625" style="3" customWidth="1"/>
    <col min="6928" max="6928" width="13" style="3" customWidth="1"/>
    <col min="6929" max="6929" width="13.453125" style="3" customWidth="1"/>
    <col min="6930" max="6931" width="11.7265625" style="3" customWidth="1"/>
    <col min="6932" max="6934" width="8.26953125" style="3" customWidth="1"/>
    <col min="6935" max="6935" width="14" style="3" customWidth="1"/>
    <col min="6936" max="6936" width="12.7265625" style="3" customWidth="1"/>
    <col min="6937" max="6937" width="14.1796875" style="3" customWidth="1"/>
    <col min="6938" max="6938" width="16" style="3" customWidth="1"/>
    <col min="6939" max="6939" width="16.453125" style="3" customWidth="1"/>
    <col min="6940" max="6943" width="8.26953125" style="3" customWidth="1"/>
    <col min="6944" max="7169" width="9.1796875" style="3"/>
    <col min="7170" max="7170" width="5.7265625" style="3" customWidth="1"/>
    <col min="7171" max="7171" width="19" style="3" customWidth="1"/>
    <col min="7172" max="7172" width="18" style="3" customWidth="1"/>
    <col min="7173" max="7174" width="16.7265625" style="3" customWidth="1"/>
    <col min="7175" max="7175" width="13.1796875" style="3" customWidth="1"/>
    <col min="7176" max="7176" width="18.26953125" style="3" customWidth="1"/>
    <col min="7177" max="7177" width="16.1796875" style="3" customWidth="1"/>
    <col min="7178" max="7178" width="14" style="3" customWidth="1"/>
    <col min="7179" max="7179" width="15.26953125" style="3" customWidth="1"/>
    <col min="7180" max="7180" width="16.54296875" style="3" customWidth="1"/>
    <col min="7181" max="7181" width="15" style="3" customWidth="1"/>
    <col min="7182" max="7182" width="15.7265625" style="3" customWidth="1"/>
    <col min="7183" max="7183" width="13.81640625" style="3" customWidth="1"/>
    <col min="7184" max="7184" width="13" style="3" customWidth="1"/>
    <col min="7185" max="7185" width="13.453125" style="3" customWidth="1"/>
    <col min="7186" max="7187" width="11.7265625" style="3" customWidth="1"/>
    <col min="7188" max="7190" width="8.26953125" style="3" customWidth="1"/>
    <col min="7191" max="7191" width="14" style="3" customWidth="1"/>
    <col min="7192" max="7192" width="12.7265625" style="3" customWidth="1"/>
    <col min="7193" max="7193" width="14.1796875" style="3" customWidth="1"/>
    <col min="7194" max="7194" width="16" style="3" customWidth="1"/>
    <col min="7195" max="7195" width="16.453125" style="3" customWidth="1"/>
    <col min="7196" max="7199" width="8.26953125" style="3" customWidth="1"/>
    <col min="7200" max="7425" width="9.1796875" style="3"/>
    <col min="7426" max="7426" width="5.7265625" style="3" customWidth="1"/>
    <col min="7427" max="7427" width="19" style="3" customWidth="1"/>
    <col min="7428" max="7428" width="18" style="3" customWidth="1"/>
    <col min="7429" max="7430" width="16.7265625" style="3" customWidth="1"/>
    <col min="7431" max="7431" width="13.1796875" style="3" customWidth="1"/>
    <col min="7432" max="7432" width="18.26953125" style="3" customWidth="1"/>
    <col min="7433" max="7433" width="16.1796875" style="3" customWidth="1"/>
    <col min="7434" max="7434" width="14" style="3" customWidth="1"/>
    <col min="7435" max="7435" width="15.26953125" style="3" customWidth="1"/>
    <col min="7436" max="7436" width="16.54296875" style="3" customWidth="1"/>
    <col min="7437" max="7437" width="15" style="3" customWidth="1"/>
    <col min="7438" max="7438" width="15.7265625" style="3" customWidth="1"/>
    <col min="7439" max="7439" width="13.81640625" style="3" customWidth="1"/>
    <col min="7440" max="7440" width="13" style="3" customWidth="1"/>
    <col min="7441" max="7441" width="13.453125" style="3" customWidth="1"/>
    <col min="7442" max="7443" width="11.7265625" style="3" customWidth="1"/>
    <col min="7444" max="7446" width="8.26953125" style="3" customWidth="1"/>
    <col min="7447" max="7447" width="14" style="3" customWidth="1"/>
    <col min="7448" max="7448" width="12.7265625" style="3" customWidth="1"/>
    <col min="7449" max="7449" width="14.1796875" style="3" customWidth="1"/>
    <col min="7450" max="7450" width="16" style="3" customWidth="1"/>
    <col min="7451" max="7451" width="16.453125" style="3" customWidth="1"/>
    <col min="7452" max="7455" width="8.26953125" style="3" customWidth="1"/>
    <col min="7456" max="7681" width="9.1796875" style="3"/>
    <col min="7682" max="7682" width="5.7265625" style="3" customWidth="1"/>
    <col min="7683" max="7683" width="19" style="3" customWidth="1"/>
    <col min="7684" max="7684" width="18" style="3" customWidth="1"/>
    <col min="7685" max="7686" width="16.7265625" style="3" customWidth="1"/>
    <col min="7687" max="7687" width="13.1796875" style="3" customWidth="1"/>
    <col min="7688" max="7688" width="18.26953125" style="3" customWidth="1"/>
    <col min="7689" max="7689" width="16.1796875" style="3" customWidth="1"/>
    <col min="7690" max="7690" width="14" style="3" customWidth="1"/>
    <col min="7691" max="7691" width="15.26953125" style="3" customWidth="1"/>
    <col min="7692" max="7692" width="16.54296875" style="3" customWidth="1"/>
    <col min="7693" max="7693" width="15" style="3" customWidth="1"/>
    <col min="7694" max="7694" width="15.7265625" style="3" customWidth="1"/>
    <col min="7695" max="7695" width="13.81640625" style="3" customWidth="1"/>
    <col min="7696" max="7696" width="13" style="3" customWidth="1"/>
    <col min="7697" max="7697" width="13.453125" style="3" customWidth="1"/>
    <col min="7698" max="7699" width="11.7265625" style="3" customWidth="1"/>
    <col min="7700" max="7702" width="8.26953125" style="3" customWidth="1"/>
    <col min="7703" max="7703" width="14" style="3" customWidth="1"/>
    <col min="7704" max="7704" width="12.7265625" style="3" customWidth="1"/>
    <col min="7705" max="7705" width="14.1796875" style="3" customWidth="1"/>
    <col min="7706" max="7706" width="16" style="3" customWidth="1"/>
    <col min="7707" max="7707" width="16.453125" style="3" customWidth="1"/>
    <col min="7708" max="7711" width="8.26953125" style="3" customWidth="1"/>
    <col min="7712" max="7937" width="9.1796875" style="3"/>
    <col min="7938" max="7938" width="5.7265625" style="3" customWidth="1"/>
    <col min="7939" max="7939" width="19" style="3" customWidth="1"/>
    <col min="7940" max="7940" width="18" style="3" customWidth="1"/>
    <col min="7941" max="7942" width="16.7265625" style="3" customWidth="1"/>
    <col min="7943" max="7943" width="13.1796875" style="3" customWidth="1"/>
    <col min="7944" max="7944" width="18.26953125" style="3" customWidth="1"/>
    <col min="7945" max="7945" width="16.1796875" style="3" customWidth="1"/>
    <col min="7946" max="7946" width="14" style="3" customWidth="1"/>
    <col min="7947" max="7947" width="15.26953125" style="3" customWidth="1"/>
    <col min="7948" max="7948" width="16.54296875" style="3" customWidth="1"/>
    <col min="7949" max="7949" width="15" style="3" customWidth="1"/>
    <col min="7950" max="7950" width="15.7265625" style="3" customWidth="1"/>
    <col min="7951" max="7951" width="13.81640625" style="3" customWidth="1"/>
    <col min="7952" max="7952" width="13" style="3" customWidth="1"/>
    <col min="7953" max="7953" width="13.453125" style="3" customWidth="1"/>
    <col min="7954" max="7955" width="11.7265625" style="3" customWidth="1"/>
    <col min="7956" max="7958" width="8.26953125" style="3" customWidth="1"/>
    <col min="7959" max="7959" width="14" style="3" customWidth="1"/>
    <col min="7960" max="7960" width="12.7265625" style="3" customWidth="1"/>
    <col min="7961" max="7961" width="14.1796875" style="3" customWidth="1"/>
    <col min="7962" max="7962" width="16" style="3" customWidth="1"/>
    <col min="7963" max="7963" width="16.453125" style="3" customWidth="1"/>
    <col min="7964" max="7967" width="8.26953125" style="3" customWidth="1"/>
    <col min="7968" max="8193" width="9.1796875" style="3"/>
    <col min="8194" max="8194" width="5.7265625" style="3" customWidth="1"/>
    <col min="8195" max="8195" width="19" style="3" customWidth="1"/>
    <col min="8196" max="8196" width="18" style="3" customWidth="1"/>
    <col min="8197" max="8198" width="16.7265625" style="3" customWidth="1"/>
    <col min="8199" max="8199" width="13.1796875" style="3" customWidth="1"/>
    <col min="8200" max="8200" width="18.26953125" style="3" customWidth="1"/>
    <col min="8201" max="8201" width="16.1796875" style="3" customWidth="1"/>
    <col min="8202" max="8202" width="14" style="3" customWidth="1"/>
    <col min="8203" max="8203" width="15.26953125" style="3" customWidth="1"/>
    <col min="8204" max="8204" width="16.54296875" style="3" customWidth="1"/>
    <col min="8205" max="8205" width="15" style="3" customWidth="1"/>
    <col min="8206" max="8206" width="15.7265625" style="3" customWidth="1"/>
    <col min="8207" max="8207" width="13.81640625" style="3" customWidth="1"/>
    <col min="8208" max="8208" width="13" style="3" customWidth="1"/>
    <col min="8209" max="8209" width="13.453125" style="3" customWidth="1"/>
    <col min="8210" max="8211" width="11.7265625" style="3" customWidth="1"/>
    <col min="8212" max="8214" width="8.26953125" style="3" customWidth="1"/>
    <col min="8215" max="8215" width="14" style="3" customWidth="1"/>
    <col min="8216" max="8216" width="12.7265625" style="3" customWidth="1"/>
    <col min="8217" max="8217" width="14.1796875" style="3" customWidth="1"/>
    <col min="8218" max="8218" width="16" style="3" customWidth="1"/>
    <col min="8219" max="8219" width="16.453125" style="3" customWidth="1"/>
    <col min="8220" max="8223" width="8.26953125" style="3" customWidth="1"/>
    <col min="8224" max="8449" width="9.1796875" style="3"/>
    <col min="8450" max="8450" width="5.7265625" style="3" customWidth="1"/>
    <col min="8451" max="8451" width="19" style="3" customWidth="1"/>
    <col min="8452" max="8452" width="18" style="3" customWidth="1"/>
    <col min="8453" max="8454" width="16.7265625" style="3" customWidth="1"/>
    <col min="8455" max="8455" width="13.1796875" style="3" customWidth="1"/>
    <col min="8456" max="8456" width="18.26953125" style="3" customWidth="1"/>
    <col min="8457" max="8457" width="16.1796875" style="3" customWidth="1"/>
    <col min="8458" max="8458" width="14" style="3" customWidth="1"/>
    <col min="8459" max="8459" width="15.26953125" style="3" customWidth="1"/>
    <col min="8460" max="8460" width="16.54296875" style="3" customWidth="1"/>
    <col min="8461" max="8461" width="15" style="3" customWidth="1"/>
    <col min="8462" max="8462" width="15.7265625" style="3" customWidth="1"/>
    <col min="8463" max="8463" width="13.81640625" style="3" customWidth="1"/>
    <col min="8464" max="8464" width="13" style="3" customWidth="1"/>
    <col min="8465" max="8465" width="13.453125" style="3" customWidth="1"/>
    <col min="8466" max="8467" width="11.7265625" style="3" customWidth="1"/>
    <col min="8468" max="8470" width="8.26953125" style="3" customWidth="1"/>
    <col min="8471" max="8471" width="14" style="3" customWidth="1"/>
    <col min="8472" max="8472" width="12.7265625" style="3" customWidth="1"/>
    <col min="8473" max="8473" width="14.1796875" style="3" customWidth="1"/>
    <col min="8474" max="8474" width="16" style="3" customWidth="1"/>
    <col min="8475" max="8475" width="16.453125" style="3" customWidth="1"/>
    <col min="8476" max="8479" width="8.26953125" style="3" customWidth="1"/>
    <col min="8480" max="8705" width="9.1796875" style="3"/>
    <col min="8706" max="8706" width="5.7265625" style="3" customWidth="1"/>
    <col min="8707" max="8707" width="19" style="3" customWidth="1"/>
    <col min="8708" max="8708" width="18" style="3" customWidth="1"/>
    <col min="8709" max="8710" width="16.7265625" style="3" customWidth="1"/>
    <col min="8711" max="8711" width="13.1796875" style="3" customWidth="1"/>
    <col min="8712" max="8712" width="18.26953125" style="3" customWidth="1"/>
    <col min="8713" max="8713" width="16.1796875" style="3" customWidth="1"/>
    <col min="8714" max="8714" width="14" style="3" customWidth="1"/>
    <col min="8715" max="8715" width="15.26953125" style="3" customWidth="1"/>
    <col min="8716" max="8716" width="16.54296875" style="3" customWidth="1"/>
    <col min="8717" max="8717" width="15" style="3" customWidth="1"/>
    <col min="8718" max="8718" width="15.7265625" style="3" customWidth="1"/>
    <col min="8719" max="8719" width="13.81640625" style="3" customWidth="1"/>
    <col min="8720" max="8720" width="13" style="3" customWidth="1"/>
    <col min="8721" max="8721" width="13.453125" style="3" customWidth="1"/>
    <col min="8722" max="8723" width="11.7265625" style="3" customWidth="1"/>
    <col min="8724" max="8726" width="8.26953125" style="3" customWidth="1"/>
    <col min="8727" max="8727" width="14" style="3" customWidth="1"/>
    <col min="8728" max="8728" width="12.7265625" style="3" customWidth="1"/>
    <col min="8729" max="8729" width="14.1796875" style="3" customWidth="1"/>
    <col min="8730" max="8730" width="16" style="3" customWidth="1"/>
    <col min="8731" max="8731" width="16.453125" style="3" customWidth="1"/>
    <col min="8732" max="8735" width="8.26953125" style="3" customWidth="1"/>
    <col min="8736" max="8961" width="9.1796875" style="3"/>
    <col min="8962" max="8962" width="5.7265625" style="3" customWidth="1"/>
    <col min="8963" max="8963" width="19" style="3" customWidth="1"/>
    <col min="8964" max="8964" width="18" style="3" customWidth="1"/>
    <col min="8965" max="8966" width="16.7265625" style="3" customWidth="1"/>
    <col min="8967" max="8967" width="13.1796875" style="3" customWidth="1"/>
    <col min="8968" max="8968" width="18.26953125" style="3" customWidth="1"/>
    <col min="8969" max="8969" width="16.1796875" style="3" customWidth="1"/>
    <col min="8970" max="8970" width="14" style="3" customWidth="1"/>
    <col min="8971" max="8971" width="15.26953125" style="3" customWidth="1"/>
    <col min="8972" max="8972" width="16.54296875" style="3" customWidth="1"/>
    <col min="8973" max="8973" width="15" style="3" customWidth="1"/>
    <col min="8974" max="8974" width="15.7265625" style="3" customWidth="1"/>
    <col min="8975" max="8975" width="13.81640625" style="3" customWidth="1"/>
    <col min="8976" max="8976" width="13" style="3" customWidth="1"/>
    <col min="8977" max="8977" width="13.453125" style="3" customWidth="1"/>
    <col min="8978" max="8979" width="11.7265625" style="3" customWidth="1"/>
    <col min="8980" max="8982" width="8.26953125" style="3" customWidth="1"/>
    <col min="8983" max="8983" width="14" style="3" customWidth="1"/>
    <col min="8984" max="8984" width="12.7265625" style="3" customWidth="1"/>
    <col min="8985" max="8985" width="14.1796875" style="3" customWidth="1"/>
    <col min="8986" max="8986" width="16" style="3" customWidth="1"/>
    <col min="8987" max="8987" width="16.453125" style="3" customWidth="1"/>
    <col min="8988" max="8991" width="8.26953125" style="3" customWidth="1"/>
    <col min="8992" max="9217" width="9.1796875" style="3"/>
    <col min="9218" max="9218" width="5.7265625" style="3" customWidth="1"/>
    <col min="9219" max="9219" width="19" style="3" customWidth="1"/>
    <col min="9220" max="9220" width="18" style="3" customWidth="1"/>
    <col min="9221" max="9222" width="16.7265625" style="3" customWidth="1"/>
    <col min="9223" max="9223" width="13.1796875" style="3" customWidth="1"/>
    <col min="9224" max="9224" width="18.26953125" style="3" customWidth="1"/>
    <col min="9225" max="9225" width="16.1796875" style="3" customWidth="1"/>
    <col min="9226" max="9226" width="14" style="3" customWidth="1"/>
    <col min="9227" max="9227" width="15.26953125" style="3" customWidth="1"/>
    <col min="9228" max="9228" width="16.54296875" style="3" customWidth="1"/>
    <col min="9229" max="9229" width="15" style="3" customWidth="1"/>
    <col min="9230" max="9230" width="15.7265625" style="3" customWidth="1"/>
    <col min="9231" max="9231" width="13.81640625" style="3" customWidth="1"/>
    <col min="9232" max="9232" width="13" style="3" customWidth="1"/>
    <col min="9233" max="9233" width="13.453125" style="3" customWidth="1"/>
    <col min="9234" max="9235" width="11.7265625" style="3" customWidth="1"/>
    <col min="9236" max="9238" width="8.26953125" style="3" customWidth="1"/>
    <col min="9239" max="9239" width="14" style="3" customWidth="1"/>
    <col min="9240" max="9240" width="12.7265625" style="3" customWidth="1"/>
    <col min="9241" max="9241" width="14.1796875" style="3" customWidth="1"/>
    <col min="9242" max="9242" width="16" style="3" customWidth="1"/>
    <col min="9243" max="9243" width="16.453125" style="3" customWidth="1"/>
    <col min="9244" max="9247" width="8.26953125" style="3" customWidth="1"/>
    <col min="9248" max="9473" width="9.1796875" style="3"/>
    <col min="9474" max="9474" width="5.7265625" style="3" customWidth="1"/>
    <col min="9475" max="9475" width="19" style="3" customWidth="1"/>
    <col min="9476" max="9476" width="18" style="3" customWidth="1"/>
    <col min="9477" max="9478" width="16.7265625" style="3" customWidth="1"/>
    <col min="9479" max="9479" width="13.1796875" style="3" customWidth="1"/>
    <col min="9480" max="9480" width="18.26953125" style="3" customWidth="1"/>
    <col min="9481" max="9481" width="16.1796875" style="3" customWidth="1"/>
    <col min="9482" max="9482" width="14" style="3" customWidth="1"/>
    <col min="9483" max="9483" width="15.26953125" style="3" customWidth="1"/>
    <col min="9484" max="9484" width="16.54296875" style="3" customWidth="1"/>
    <col min="9485" max="9485" width="15" style="3" customWidth="1"/>
    <col min="9486" max="9486" width="15.7265625" style="3" customWidth="1"/>
    <col min="9487" max="9487" width="13.81640625" style="3" customWidth="1"/>
    <col min="9488" max="9488" width="13" style="3" customWidth="1"/>
    <col min="9489" max="9489" width="13.453125" style="3" customWidth="1"/>
    <col min="9490" max="9491" width="11.7265625" style="3" customWidth="1"/>
    <col min="9492" max="9494" width="8.26953125" style="3" customWidth="1"/>
    <col min="9495" max="9495" width="14" style="3" customWidth="1"/>
    <col min="9496" max="9496" width="12.7265625" style="3" customWidth="1"/>
    <col min="9497" max="9497" width="14.1796875" style="3" customWidth="1"/>
    <col min="9498" max="9498" width="16" style="3" customWidth="1"/>
    <col min="9499" max="9499" width="16.453125" style="3" customWidth="1"/>
    <col min="9500" max="9503" width="8.26953125" style="3" customWidth="1"/>
    <col min="9504" max="9729" width="9.1796875" style="3"/>
    <col min="9730" max="9730" width="5.7265625" style="3" customWidth="1"/>
    <col min="9731" max="9731" width="19" style="3" customWidth="1"/>
    <col min="9732" max="9732" width="18" style="3" customWidth="1"/>
    <col min="9733" max="9734" width="16.7265625" style="3" customWidth="1"/>
    <col min="9735" max="9735" width="13.1796875" style="3" customWidth="1"/>
    <col min="9736" max="9736" width="18.26953125" style="3" customWidth="1"/>
    <col min="9737" max="9737" width="16.1796875" style="3" customWidth="1"/>
    <col min="9738" max="9738" width="14" style="3" customWidth="1"/>
    <col min="9739" max="9739" width="15.26953125" style="3" customWidth="1"/>
    <col min="9740" max="9740" width="16.54296875" style="3" customWidth="1"/>
    <col min="9741" max="9741" width="15" style="3" customWidth="1"/>
    <col min="9742" max="9742" width="15.7265625" style="3" customWidth="1"/>
    <col min="9743" max="9743" width="13.81640625" style="3" customWidth="1"/>
    <col min="9744" max="9744" width="13" style="3" customWidth="1"/>
    <col min="9745" max="9745" width="13.453125" style="3" customWidth="1"/>
    <col min="9746" max="9747" width="11.7265625" style="3" customWidth="1"/>
    <col min="9748" max="9750" width="8.26953125" style="3" customWidth="1"/>
    <col min="9751" max="9751" width="14" style="3" customWidth="1"/>
    <col min="9752" max="9752" width="12.7265625" style="3" customWidth="1"/>
    <col min="9753" max="9753" width="14.1796875" style="3" customWidth="1"/>
    <col min="9754" max="9754" width="16" style="3" customWidth="1"/>
    <col min="9755" max="9755" width="16.453125" style="3" customWidth="1"/>
    <col min="9756" max="9759" width="8.26953125" style="3" customWidth="1"/>
    <col min="9760" max="9985" width="9.1796875" style="3"/>
    <col min="9986" max="9986" width="5.7265625" style="3" customWidth="1"/>
    <col min="9987" max="9987" width="19" style="3" customWidth="1"/>
    <col min="9988" max="9988" width="18" style="3" customWidth="1"/>
    <col min="9989" max="9990" width="16.7265625" style="3" customWidth="1"/>
    <col min="9991" max="9991" width="13.1796875" style="3" customWidth="1"/>
    <col min="9992" max="9992" width="18.26953125" style="3" customWidth="1"/>
    <col min="9993" max="9993" width="16.1796875" style="3" customWidth="1"/>
    <col min="9994" max="9994" width="14" style="3" customWidth="1"/>
    <col min="9995" max="9995" width="15.26953125" style="3" customWidth="1"/>
    <col min="9996" max="9996" width="16.54296875" style="3" customWidth="1"/>
    <col min="9997" max="9997" width="15" style="3" customWidth="1"/>
    <col min="9998" max="9998" width="15.7265625" style="3" customWidth="1"/>
    <col min="9999" max="9999" width="13.81640625" style="3" customWidth="1"/>
    <col min="10000" max="10000" width="13" style="3" customWidth="1"/>
    <col min="10001" max="10001" width="13.453125" style="3" customWidth="1"/>
    <col min="10002" max="10003" width="11.7265625" style="3" customWidth="1"/>
    <col min="10004" max="10006" width="8.26953125" style="3" customWidth="1"/>
    <col min="10007" max="10007" width="14" style="3" customWidth="1"/>
    <col min="10008" max="10008" width="12.7265625" style="3" customWidth="1"/>
    <col min="10009" max="10009" width="14.1796875" style="3" customWidth="1"/>
    <col min="10010" max="10010" width="16" style="3" customWidth="1"/>
    <col min="10011" max="10011" width="16.453125" style="3" customWidth="1"/>
    <col min="10012" max="10015" width="8.26953125" style="3" customWidth="1"/>
    <col min="10016" max="10241" width="9.1796875" style="3"/>
    <col min="10242" max="10242" width="5.7265625" style="3" customWidth="1"/>
    <col min="10243" max="10243" width="19" style="3" customWidth="1"/>
    <col min="10244" max="10244" width="18" style="3" customWidth="1"/>
    <col min="10245" max="10246" width="16.7265625" style="3" customWidth="1"/>
    <col min="10247" max="10247" width="13.1796875" style="3" customWidth="1"/>
    <col min="10248" max="10248" width="18.26953125" style="3" customWidth="1"/>
    <col min="10249" max="10249" width="16.1796875" style="3" customWidth="1"/>
    <col min="10250" max="10250" width="14" style="3" customWidth="1"/>
    <col min="10251" max="10251" width="15.26953125" style="3" customWidth="1"/>
    <col min="10252" max="10252" width="16.54296875" style="3" customWidth="1"/>
    <col min="10253" max="10253" width="15" style="3" customWidth="1"/>
    <col min="10254" max="10254" width="15.7265625" style="3" customWidth="1"/>
    <col min="10255" max="10255" width="13.81640625" style="3" customWidth="1"/>
    <col min="10256" max="10256" width="13" style="3" customWidth="1"/>
    <col min="10257" max="10257" width="13.453125" style="3" customWidth="1"/>
    <col min="10258" max="10259" width="11.7265625" style="3" customWidth="1"/>
    <col min="10260" max="10262" width="8.26953125" style="3" customWidth="1"/>
    <col min="10263" max="10263" width="14" style="3" customWidth="1"/>
    <col min="10264" max="10264" width="12.7265625" style="3" customWidth="1"/>
    <col min="10265" max="10265" width="14.1796875" style="3" customWidth="1"/>
    <col min="10266" max="10266" width="16" style="3" customWidth="1"/>
    <col min="10267" max="10267" width="16.453125" style="3" customWidth="1"/>
    <col min="10268" max="10271" width="8.26953125" style="3" customWidth="1"/>
    <col min="10272" max="10497" width="9.1796875" style="3"/>
    <col min="10498" max="10498" width="5.7265625" style="3" customWidth="1"/>
    <col min="10499" max="10499" width="19" style="3" customWidth="1"/>
    <col min="10500" max="10500" width="18" style="3" customWidth="1"/>
    <col min="10501" max="10502" width="16.7265625" style="3" customWidth="1"/>
    <col min="10503" max="10503" width="13.1796875" style="3" customWidth="1"/>
    <col min="10504" max="10504" width="18.26953125" style="3" customWidth="1"/>
    <col min="10505" max="10505" width="16.1796875" style="3" customWidth="1"/>
    <col min="10506" max="10506" width="14" style="3" customWidth="1"/>
    <col min="10507" max="10507" width="15.26953125" style="3" customWidth="1"/>
    <col min="10508" max="10508" width="16.54296875" style="3" customWidth="1"/>
    <col min="10509" max="10509" width="15" style="3" customWidth="1"/>
    <col min="10510" max="10510" width="15.7265625" style="3" customWidth="1"/>
    <col min="10511" max="10511" width="13.81640625" style="3" customWidth="1"/>
    <col min="10512" max="10512" width="13" style="3" customWidth="1"/>
    <col min="10513" max="10513" width="13.453125" style="3" customWidth="1"/>
    <col min="10514" max="10515" width="11.7265625" style="3" customWidth="1"/>
    <col min="10516" max="10518" width="8.26953125" style="3" customWidth="1"/>
    <col min="10519" max="10519" width="14" style="3" customWidth="1"/>
    <col min="10520" max="10520" width="12.7265625" style="3" customWidth="1"/>
    <col min="10521" max="10521" width="14.1796875" style="3" customWidth="1"/>
    <col min="10522" max="10522" width="16" style="3" customWidth="1"/>
    <col min="10523" max="10523" width="16.453125" style="3" customWidth="1"/>
    <col min="10524" max="10527" width="8.26953125" style="3" customWidth="1"/>
    <col min="10528" max="10753" width="9.1796875" style="3"/>
    <col min="10754" max="10754" width="5.7265625" style="3" customWidth="1"/>
    <col min="10755" max="10755" width="19" style="3" customWidth="1"/>
    <col min="10756" max="10756" width="18" style="3" customWidth="1"/>
    <col min="10757" max="10758" width="16.7265625" style="3" customWidth="1"/>
    <col min="10759" max="10759" width="13.1796875" style="3" customWidth="1"/>
    <col min="10760" max="10760" width="18.26953125" style="3" customWidth="1"/>
    <col min="10761" max="10761" width="16.1796875" style="3" customWidth="1"/>
    <col min="10762" max="10762" width="14" style="3" customWidth="1"/>
    <col min="10763" max="10763" width="15.26953125" style="3" customWidth="1"/>
    <col min="10764" max="10764" width="16.54296875" style="3" customWidth="1"/>
    <col min="10765" max="10765" width="15" style="3" customWidth="1"/>
    <col min="10766" max="10766" width="15.7265625" style="3" customWidth="1"/>
    <col min="10767" max="10767" width="13.81640625" style="3" customWidth="1"/>
    <col min="10768" max="10768" width="13" style="3" customWidth="1"/>
    <col min="10769" max="10769" width="13.453125" style="3" customWidth="1"/>
    <col min="10770" max="10771" width="11.7265625" style="3" customWidth="1"/>
    <col min="10772" max="10774" width="8.26953125" style="3" customWidth="1"/>
    <col min="10775" max="10775" width="14" style="3" customWidth="1"/>
    <col min="10776" max="10776" width="12.7265625" style="3" customWidth="1"/>
    <col min="10777" max="10777" width="14.1796875" style="3" customWidth="1"/>
    <col min="10778" max="10778" width="16" style="3" customWidth="1"/>
    <col min="10779" max="10779" width="16.453125" style="3" customWidth="1"/>
    <col min="10780" max="10783" width="8.26953125" style="3" customWidth="1"/>
    <col min="10784" max="11009" width="9.1796875" style="3"/>
    <col min="11010" max="11010" width="5.7265625" style="3" customWidth="1"/>
    <col min="11011" max="11011" width="19" style="3" customWidth="1"/>
    <col min="11012" max="11012" width="18" style="3" customWidth="1"/>
    <col min="11013" max="11014" width="16.7265625" style="3" customWidth="1"/>
    <col min="11015" max="11015" width="13.1796875" style="3" customWidth="1"/>
    <col min="11016" max="11016" width="18.26953125" style="3" customWidth="1"/>
    <col min="11017" max="11017" width="16.1796875" style="3" customWidth="1"/>
    <col min="11018" max="11018" width="14" style="3" customWidth="1"/>
    <col min="11019" max="11019" width="15.26953125" style="3" customWidth="1"/>
    <col min="11020" max="11020" width="16.54296875" style="3" customWidth="1"/>
    <col min="11021" max="11021" width="15" style="3" customWidth="1"/>
    <col min="11022" max="11022" width="15.7265625" style="3" customWidth="1"/>
    <col min="11023" max="11023" width="13.81640625" style="3" customWidth="1"/>
    <col min="11024" max="11024" width="13" style="3" customWidth="1"/>
    <col min="11025" max="11025" width="13.453125" style="3" customWidth="1"/>
    <col min="11026" max="11027" width="11.7265625" style="3" customWidth="1"/>
    <col min="11028" max="11030" width="8.26953125" style="3" customWidth="1"/>
    <col min="11031" max="11031" width="14" style="3" customWidth="1"/>
    <col min="11032" max="11032" width="12.7265625" style="3" customWidth="1"/>
    <col min="11033" max="11033" width="14.1796875" style="3" customWidth="1"/>
    <col min="11034" max="11034" width="16" style="3" customWidth="1"/>
    <col min="11035" max="11035" width="16.453125" style="3" customWidth="1"/>
    <col min="11036" max="11039" width="8.26953125" style="3" customWidth="1"/>
    <col min="11040" max="11265" width="9.1796875" style="3"/>
    <col min="11266" max="11266" width="5.7265625" style="3" customWidth="1"/>
    <col min="11267" max="11267" width="19" style="3" customWidth="1"/>
    <col min="11268" max="11268" width="18" style="3" customWidth="1"/>
    <col min="11269" max="11270" width="16.7265625" style="3" customWidth="1"/>
    <col min="11271" max="11271" width="13.1796875" style="3" customWidth="1"/>
    <col min="11272" max="11272" width="18.26953125" style="3" customWidth="1"/>
    <col min="11273" max="11273" width="16.1796875" style="3" customWidth="1"/>
    <col min="11274" max="11274" width="14" style="3" customWidth="1"/>
    <col min="11275" max="11275" width="15.26953125" style="3" customWidth="1"/>
    <col min="11276" max="11276" width="16.54296875" style="3" customWidth="1"/>
    <col min="11277" max="11277" width="15" style="3" customWidth="1"/>
    <col min="11278" max="11278" width="15.7265625" style="3" customWidth="1"/>
    <col min="11279" max="11279" width="13.81640625" style="3" customWidth="1"/>
    <col min="11280" max="11280" width="13" style="3" customWidth="1"/>
    <col min="11281" max="11281" width="13.453125" style="3" customWidth="1"/>
    <col min="11282" max="11283" width="11.7265625" style="3" customWidth="1"/>
    <col min="11284" max="11286" width="8.26953125" style="3" customWidth="1"/>
    <col min="11287" max="11287" width="14" style="3" customWidth="1"/>
    <col min="11288" max="11288" width="12.7265625" style="3" customWidth="1"/>
    <col min="11289" max="11289" width="14.1796875" style="3" customWidth="1"/>
    <col min="11290" max="11290" width="16" style="3" customWidth="1"/>
    <col min="11291" max="11291" width="16.453125" style="3" customWidth="1"/>
    <col min="11292" max="11295" width="8.26953125" style="3" customWidth="1"/>
    <col min="11296" max="11521" width="9.1796875" style="3"/>
    <col min="11522" max="11522" width="5.7265625" style="3" customWidth="1"/>
    <col min="11523" max="11523" width="19" style="3" customWidth="1"/>
    <col min="11524" max="11524" width="18" style="3" customWidth="1"/>
    <col min="11525" max="11526" width="16.7265625" style="3" customWidth="1"/>
    <col min="11527" max="11527" width="13.1796875" style="3" customWidth="1"/>
    <col min="11528" max="11528" width="18.26953125" style="3" customWidth="1"/>
    <col min="11529" max="11529" width="16.1796875" style="3" customWidth="1"/>
    <col min="11530" max="11530" width="14" style="3" customWidth="1"/>
    <col min="11531" max="11531" width="15.26953125" style="3" customWidth="1"/>
    <col min="11532" max="11532" width="16.54296875" style="3" customWidth="1"/>
    <col min="11533" max="11533" width="15" style="3" customWidth="1"/>
    <col min="11534" max="11534" width="15.7265625" style="3" customWidth="1"/>
    <col min="11535" max="11535" width="13.81640625" style="3" customWidth="1"/>
    <col min="11536" max="11536" width="13" style="3" customWidth="1"/>
    <col min="11537" max="11537" width="13.453125" style="3" customWidth="1"/>
    <col min="11538" max="11539" width="11.7265625" style="3" customWidth="1"/>
    <col min="11540" max="11542" width="8.26953125" style="3" customWidth="1"/>
    <col min="11543" max="11543" width="14" style="3" customWidth="1"/>
    <col min="11544" max="11544" width="12.7265625" style="3" customWidth="1"/>
    <col min="11545" max="11545" width="14.1796875" style="3" customWidth="1"/>
    <col min="11546" max="11546" width="16" style="3" customWidth="1"/>
    <col min="11547" max="11547" width="16.453125" style="3" customWidth="1"/>
    <col min="11548" max="11551" width="8.26953125" style="3" customWidth="1"/>
    <col min="11552" max="11777" width="9.1796875" style="3"/>
    <col min="11778" max="11778" width="5.7265625" style="3" customWidth="1"/>
    <col min="11779" max="11779" width="19" style="3" customWidth="1"/>
    <col min="11780" max="11780" width="18" style="3" customWidth="1"/>
    <col min="11781" max="11782" width="16.7265625" style="3" customWidth="1"/>
    <col min="11783" max="11783" width="13.1796875" style="3" customWidth="1"/>
    <col min="11784" max="11784" width="18.26953125" style="3" customWidth="1"/>
    <col min="11785" max="11785" width="16.1796875" style="3" customWidth="1"/>
    <col min="11786" max="11786" width="14" style="3" customWidth="1"/>
    <col min="11787" max="11787" width="15.26953125" style="3" customWidth="1"/>
    <col min="11788" max="11788" width="16.54296875" style="3" customWidth="1"/>
    <col min="11789" max="11789" width="15" style="3" customWidth="1"/>
    <col min="11790" max="11790" width="15.7265625" style="3" customWidth="1"/>
    <col min="11791" max="11791" width="13.81640625" style="3" customWidth="1"/>
    <col min="11792" max="11792" width="13" style="3" customWidth="1"/>
    <col min="11793" max="11793" width="13.453125" style="3" customWidth="1"/>
    <col min="11794" max="11795" width="11.7265625" style="3" customWidth="1"/>
    <col min="11796" max="11798" width="8.26953125" style="3" customWidth="1"/>
    <col min="11799" max="11799" width="14" style="3" customWidth="1"/>
    <col min="11800" max="11800" width="12.7265625" style="3" customWidth="1"/>
    <col min="11801" max="11801" width="14.1796875" style="3" customWidth="1"/>
    <col min="11802" max="11802" width="16" style="3" customWidth="1"/>
    <col min="11803" max="11803" width="16.453125" style="3" customWidth="1"/>
    <col min="11804" max="11807" width="8.26953125" style="3" customWidth="1"/>
    <col min="11808" max="12033" width="9.1796875" style="3"/>
    <col min="12034" max="12034" width="5.7265625" style="3" customWidth="1"/>
    <col min="12035" max="12035" width="19" style="3" customWidth="1"/>
    <col min="12036" max="12036" width="18" style="3" customWidth="1"/>
    <col min="12037" max="12038" width="16.7265625" style="3" customWidth="1"/>
    <col min="12039" max="12039" width="13.1796875" style="3" customWidth="1"/>
    <col min="12040" max="12040" width="18.26953125" style="3" customWidth="1"/>
    <col min="12041" max="12041" width="16.1796875" style="3" customWidth="1"/>
    <col min="12042" max="12042" width="14" style="3" customWidth="1"/>
    <col min="12043" max="12043" width="15.26953125" style="3" customWidth="1"/>
    <col min="12044" max="12044" width="16.54296875" style="3" customWidth="1"/>
    <col min="12045" max="12045" width="15" style="3" customWidth="1"/>
    <col min="12046" max="12046" width="15.7265625" style="3" customWidth="1"/>
    <col min="12047" max="12047" width="13.81640625" style="3" customWidth="1"/>
    <col min="12048" max="12048" width="13" style="3" customWidth="1"/>
    <col min="12049" max="12049" width="13.453125" style="3" customWidth="1"/>
    <col min="12050" max="12051" width="11.7265625" style="3" customWidth="1"/>
    <col min="12052" max="12054" width="8.26953125" style="3" customWidth="1"/>
    <col min="12055" max="12055" width="14" style="3" customWidth="1"/>
    <col min="12056" max="12056" width="12.7265625" style="3" customWidth="1"/>
    <col min="12057" max="12057" width="14.1796875" style="3" customWidth="1"/>
    <col min="12058" max="12058" width="16" style="3" customWidth="1"/>
    <col min="12059" max="12059" width="16.453125" style="3" customWidth="1"/>
    <col min="12060" max="12063" width="8.26953125" style="3" customWidth="1"/>
    <col min="12064" max="12289" width="9.1796875" style="3"/>
    <col min="12290" max="12290" width="5.7265625" style="3" customWidth="1"/>
    <col min="12291" max="12291" width="19" style="3" customWidth="1"/>
    <col min="12292" max="12292" width="18" style="3" customWidth="1"/>
    <col min="12293" max="12294" width="16.7265625" style="3" customWidth="1"/>
    <col min="12295" max="12295" width="13.1796875" style="3" customWidth="1"/>
    <col min="12296" max="12296" width="18.26953125" style="3" customWidth="1"/>
    <col min="12297" max="12297" width="16.1796875" style="3" customWidth="1"/>
    <col min="12298" max="12298" width="14" style="3" customWidth="1"/>
    <col min="12299" max="12299" width="15.26953125" style="3" customWidth="1"/>
    <col min="12300" max="12300" width="16.54296875" style="3" customWidth="1"/>
    <col min="12301" max="12301" width="15" style="3" customWidth="1"/>
    <col min="12302" max="12302" width="15.7265625" style="3" customWidth="1"/>
    <col min="12303" max="12303" width="13.81640625" style="3" customWidth="1"/>
    <col min="12304" max="12304" width="13" style="3" customWidth="1"/>
    <col min="12305" max="12305" width="13.453125" style="3" customWidth="1"/>
    <col min="12306" max="12307" width="11.7265625" style="3" customWidth="1"/>
    <col min="12308" max="12310" width="8.26953125" style="3" customWidth="1"/>
    <col min="12311" max="12311" width="14" style="3" customWidth="1"/>
    <col min="12312" max="12312" width="12.7265625" style="3" customWidth="1"/>
    <col min="12313" max="12313" width="14.1796875" style="3" customWidth="1"/>
    <col min="12314" max="12314" width="16" style="3" customWidth="1"/>
    <col min="12315" max="12315" width="16.453125" style="3" customWidth="1"/>
    <col min="12316" max="12319" width="8.26953125" style="3" customWidth="1"/>
    <col min="12320" max="12545" width="9.1796875" style="3"/>
    <col min="12546" max="12546" width="5.7265625" style="3" customWidth="1"/>
    <col min="12547" max="12547" width="19" style="3" customWidth="1"/>
    <col min="12548" max="12548" width="18" style="3" customWidth="1"/>
    <col min="12549" max="12550" width="16.7265625" style="3" customWidth="1"/>
    <col min="12551" max="12551" width="13.1796875" style="3" customWidth="1"/>
    <col min="12552" max="12552" width="18.26953125" style="3" customWidth="1"/>
    <col min="12553" max="12553" width="16.1796875" style="3" customWidth="1"/>
    <col min="12554" max="12554" width="14" style="3" customWidth="1"/>
    <col min="12555" max="12555" width="15.26953125" style="3" customWidth="1"/>
    <col min="12556" max="12556" width="16.54296875" style="3" customWidth="1"/>
    <col min="12557" max="12557" width="15" style="3" customWidth="1"/>
    <col min="12558" max="12558" width="15.7265625" style="3" customWidth="1"/>
    <col min="12559" max="12559" width="13.81640625" style="3" customWidth="1"/>
    <col min="12560" max="12560" width="13" style="3" customWidth="1"/>
    <col min="12561" max="12561" width="13.453125" style="3" customWidth="1"/>
    <col min="12562" max="12563" width="11.7265625" style="3" customWidth="1"/>
    <col min="12564" max="12566" width="8.26953125" style="3" customWidth="1"/>
    <col min="12567" max="12567" width="14" style="3" customWidth="1"/>
    <col min="12568" max="12568" width="12.7265625" style="3" customWidth="1"/>
    <col min="12569" max="12569" width="14.1796875" style="3" customWidth="1"/>
    <col min="12570" max="12570" width="16" style="3" customWidth="1"/>
    <col min="12571" max="12571" width="16.453125" style="3" customWidth="1"/>
    <col min="12572" max="12575" width="8.26953125" style="3" customWidth="1"/>
    <col min="12576" max="12801" width="9.1796875" style="3"/>
    <col min="12802" max="12802" width="5.7265625" style="3" customWidth="1"/>
    <col min="12803" max="12803" width="19" style="3" customWidth="1"/>
    <col min="12804" max="12804" width="18" style="3" customWidth="1"/>
    <col min="12805" max="12806" width="16.7265625" style="3" customWidth="1"/>
    <col min="12807" max="12807" width="13.1796875" style="3" customWidth="1"/>
    <col min="12808" max="12808" width="18.26953125" style="3" customWidth="1"/>
    <col min="12809" max="12809" width="16.1796875" style="3" customWidth="1"/>
    <col min="12810" max="12810" width="14" style="3" customWidth="1"/>
    <col min="12811" max="12811" width="15.26953125" style="3" customWidth="1"/>
    <col min="12812" max="12812" width="16.54296875" style="3" customWidth="1"/>
    <col min="12813" max="12813" width="15" style="3" customWidth="1"/>
    <col min="12814" max="12814" width="15.7265625" style="3" customWidth="1"/>
    <col min="12815" max="12815" width="13.81640625" style="3" customWidth="1"/>
    <col min="12816" max="12816" width="13" style="3" customWidth="1"/>
    <col min="12817" max="12817" width="13.453125" style="3" customWidth="1"/>
    <col min="12818" max="12819" width="11.7265625" style="3" customWidth="1"/>
    <col min="12820" max="12822" width="8.26953125" style="3" customWidth="1"/>
    <col min="12823" max="12823" width="14" style="3" customWidth="1"/>
    <col min="12824" max="12824" width="12.7265625" style="3" customWidth="1"/>
    <col min="12825" max="12825" width="14.1796875" style="3" customWidth="1"/>
    <col min="12826" max="12826" width="16" style="3" customWidth="1"/>
    <col min="12827" max="12827" width="16.453125" style="3" customWidth="1"/>
    <col min="12828" max="12831" width="8.26953125" style="3" customWidth="1"/>
    <col min="12832" max="13057" width="9.1796875" style="3"/>
    <col min="13058" max="13058" width="5.7265625" style="3" customWidth="1"/>
    <col min="13059" max="13059" width="19" style="3" customWidth="1"/>
    <col min="13060" max="13060" width="18" style="3" customWidth="1"/>
    <col min="13061" max="13062" width="16.7265625" style="3" customWidth="1"/>
    <col min="13063" max="13063" width="13.1796875" style="3" customWidth="1"/>
    <col min="13064" max="13064" width="18.26953125" style="3" customWidth="1"/>
    <col min="13065" max="13065" width="16.1796875" style="3" customWidth="1"/>
    <col min="13066" max="13066" width="14" style="3" customWidth="1"/>
    <col min="13067" max="13067" width="15.26953125" style="3" customWidth="1"/>
    <col min="13068" max="13068" width="16.54296875" style="3" customWidth="1"/>
    <col min="13069" max="13069" width="15" style="3" customWidth="1"/>
    <col min="13070" max="13070" width="15.7265625" style="3" customWidth="1"/>
    <col min="13071" max="13071" width="13.81640625" style="3" customWidth="1"/>
    <col min="13072" max="13072" width="13" style="3" customWidth="1"/>
    <col min="13073" max="13073" width="13.453125" style="3" customWidth="1"/>
    <col min="13074" max="13075" width="11.7265625" style="3" customWidth="1"/>
    <col min="13076" max="13078" width="8.26953125" style="3" customWidth="1"/>
    <col min="13079" max="13079" width="14" style="3" customWidth="1"/>
    <col min="13080" max="13080" width="12.7265625" style="3" customWidth="1"/>
    <col min="13081" max="13081" width="14.1796875" style="3" customWidth="1"/>
    <col min="13082" max="13082" width="16" style="3" customWidth="1"/>
    <col min="13083" max="13083" width="16.453125" style="3" customWidth="1"/>
    <col min="13084" max="13087" width="8.26953125" style="3" customWidth="1"/>
    <col min="13088" max="13313" width="9.1796875" style="3"/>
    <col min="13314" max="13314" width="5.7265625" style="3" customWidth="1"/>
    <col min="13315" max="13315" width="19" style="3" customWidth="1"/>
    <col min="13316" max="13316" width="18" style="3" customWidth="1"/>
    <col min="13317" max="13318" width="16.7265625" style="3" customWidth="1"/>
    <col min="13319" max="13319" width="13.1796875" style="3" customWidth="1"/>
    <col min="13320" max="13320" width="18.26953125" style="3" customWidth="1"/>
    <col min="13321" max="13321" width="16.1796875" style="3" customWidth="1"/>
    <col min="13322" max="13322" width="14" style="3" customWidth="1"/>
    <col min="13323" max="13323" width="15.26953125" style="3" customWidth="1"/>
    <col min="13324" max="13324" width="16.54296875" style="3" customWidth="1"/>
    <col min="13325" max="13325" width="15" style="3" customWidth="1"/>
    <col min="13326" max="13326" width="15.7265625" style="3" customWidth="1"/>
    <col min="13327" max="13327" width="13.81640625" style="3" customWidth="1"/>
    <col min="13328" max="13328" width="13" style="3" customWidth="1"/>
    <col min="13329" max="13329" width="13.453125" style="3" customWidth="1"/>
    <col min="13330" max="13331" width="11.7265625" style="3" customWidth="1"/>
    <col min="13332" max="13334" width="8.26953125" style="3" customWidth="1"/>
    <col min="13335" max="13335" width="14" style="3" customWidth="1"/>
    <col min="13336" max="13336" width="12.7265625" style="3" customWidth="1"/>
    <col min="13337" max="13337" width="14.1796875" style="3" customWidth="1"/>
    <col min="13338" max="13338" width="16" style="3" customWidth="1"/>
    <col min="13339" max="13339" width="16.453125" style="3" customWidth="1"/>
    <col min="13340" max="13343" width="8.26953125" style="3" customWidth="1"/>
    <col min="13344" max="13569" width="9.1796875" style="3"/>
    <col min="13570" max="13570" width="5.7265625" style="3" customWidth="1"/>
    <col min="13571" max="13571" width="19" style="3" customWidth="1"/>
    <col min="13572" max="13572" width="18" style="3" customWidth="1"/>
    <col min="13573" max="13574" width="16.7265625" style="3" customWidth="1"/>
    <col min="13575" max="13575" width="13.1796875" style="3" customWidth="1"/>
    <col min="13576" max="13576" width="18.26953125" style="3" customWidth="1"/>
    <col min="13577" max="13577" width="16.1796875" style="3" customWidth="1"/>
    <col min="13578" max="13578" width="14" style="3" customWidth="1"/>
    <col min="13579" max="13579" width="15.26953125" style="3" customWidth="1"/>
    <col min="13580" max="13580" width="16.54296875" style="3" customWidth="1"/>
    <col min="13581" max="13581" width="15" style="3" customWidth="1"/>
    <col min="13582" max="13582" width="15.7265625" style="3" customWidth="1"/>
    <col min="13583" max="13583" width="13.81640625" style="3" customWidth="1"/>
    <col min="13584" max="13584" width="13" style="3" customWidth="1"/>
    <col min="13585" max="13585" width="13.453125" style="3" customWidth="1"/>
    <col min="13586" max="13587" width="11.7265625" style="3" customWidth="1"/>
    <col min="13588" max="13590" width="8.26953125" style="3" customWidth="1"/>
    <col min="13591" max="13591" width="14" style="3" customWidth="1"/>
    <col min="13592" max="13592" width="12.7265625" style="3" customWidth="1"/>
    <col min="13593" max="13593" width="14.1796875" style="3" customWidth="1"/>
    <col min="13594" max="13594" width="16" style="3" customWidth="1"/>
    <col min="13595" max="13595" width="16.453125" style="3" customWidth="1"/>
    <col min="13596" max="13599" width="8.26953125" style="3" customWidth="1"/>
    <col min="13600" max="13825" width="9.1796875" style="3"/>
    <col min="13826" max="13826" width="5.7265625" style="3" customWidth="1"/>
    <col min="13827" max="13827" width="19" style="3" customWidth="1"/>
    <col min="13828" max="13828" width="18" style="3" customWidth="1"/>
    <col min="13829" max="13830" width="16.7265625" style="3" customWidth="1"/>
    <col min="13831" max="13831" width="13.1796875" style="3" customWidth="1"/>
    <col min="13832" max="13832" width="18.26953125" style="3" customWidth="1"/>
    <col min="13833" max="13833" width="16.1796875" style="3" customWidth="1"/>
    <col min="13834" max="13834" width="14" style="3" customWidth="1"/>
    <col min="13835" max="13835" width="15.26953125" style="3" customWidth="1"/>
    <col min="13836" max="13836" width="16.54296875" style="3" customWidth="1"/>
    <col min="13837" max="13837" width="15" style="3" customWidth="1"/>
    <col min="13838" max="13838" width="15.7265625" style="3" customWidth="1"/>
    <col min="13839" max="13839" width="13.81640625" style="3" customWidth="1"/>
    <col min="13840" max="13840" width="13" style="3" customWidth="1"/>
    <col min="13841" max="13841" width="13.453125" style="3" customWidth="1"/>
    <col min="13842" max="13843" width="11.7265625" style="3" customWidth="1"/>
    <col min="13844" max="13846" width="8.26953125" style="3" customWidth="1"/>
    <col min="13847" max="13847" width="14" style="3" customWidth="1"/>
    <col min="13848" max="13848" width="12.7265625" style="3" customWidth="1"/>
    <col min="13849" max="13849" width="14.1796875" style="3" customWidth="1"/>
    <col min="13850" max="13850" width="16" style="3" customWidth="1"/>
    <col min="13851" max="13851" width="16.453125" style="3" customWidth="1"/>
    <col min="13852" max="13855" width="8.26953125" style="3" customWidth="1"/>
    <col min="13856" max="14081" width="9.1796875" style="3"/>
    <col min="14082" max="14082" width="5.7265625" style="3" customWidth="1"/>
    <col min="14083" max="14083" width="19" style="3" customWidth="1"/>
    <col min="14084" max="14084" width="18" style="3" customWidth="1"/>
    <col min="14085" max="14086" width="16.7265625" style="3" customWidth="1"/>
    <col min="14087" max="14087" width="13.1796875" style="3" customWidth="1"/>
    <col min="14088" max="14088" width="18.26953125" style="3" customWidth="1"/>
    <col min="14089" max="14089" width="16.1796875" style="3" customWidth="1"/>
    <col min="14090" max="14090" width="14" style="3" customWidth="1"/>
    <col min="14091" max="14091" width="15.26953125" style="3" customWidth="1"/>
    <col min="14092" max="14092" width="16.54296875" style="3" customWidth="1"/>
    <col min="14093" max="14093" width="15" style="3" customWidth="1"/>
    <col min="14094" max="14094" width="15.7265625" style="3" customWidth="1"/>
    <col min="14095" max="14095" width="13.81640625" style="3" customWidth="1"/>
    <col min="14096" max="14096" width="13" style="3" customWidth="1"/>
    <col min="14097" max="14097" width="13.453125" style="3" customWidth="1"/>
    <col min="14098" max="14099" width="11.7265625" style="3" customWidth="1"/>
    <col min="14100" max="14102" width="8.26953125" style="3" customWidth="1"/>
    <col min="14103" max="14103" width="14" style="3" customWidth="1"/>
    <col min="14104" max="14104" width="12.7265625" style="3" customWidth="1"/>
    <col min="14105" max="14105" width="14.1796875" style="3" customWidth="1"/>
    <col min="14106" max="14106" width="16" style="3" customWidth="1"/>
    <col min="14107" max="14107" width="16.453125" style="3" customWidth="1"/>
    <col min="14108" max="14111" width="8.26953125" style="3" customWidth="1"/>
    <col min="14112" max="14337" width="9.1796875" style="3"/>
    <col min="14338" max="14338" width="5.7265625" style="3" customWidth="1"/>
    <col min="14339" max="14339" width="19" style="3" customWidth="1"/>
    <col min="14340" max="14340" width="18" style="3" customWidth="1"/>
    <col min="14341" max="14342" width="16.7265625" style="3" customWidth="1"/>
    <col min="14343" max="14343" width="13.1796875" style="3" customWidth="1"/>
    <col min="14344" max="14344" width="18.26953125" style="3" customWidth="1"/>
    <col min="14345" max="14345" width="16.1796875" style="3" customWidth="1"/>
    <col min="14346" max="14346" width="14" style="3" customWidth="1"/>
    <col min="14347" max="14347" width="15.26953125" style="3" customWidth="1"/>
    <col min="14348" max="14348" width="16.54296875" style="3" customWidth="1"/>
    <col min="14349" max="14349" width="15" style="3" customWidth="1"/>
    <col min="14350" max="14350" width="15.7265625" style="3" customWidth="1"/>
    <col min="14351" max="14351" width="13.81640625" style="3" customWidth="1"/>
    <col min="14352" max="14352" width="13" style="3" customWidth="1"/>
    <col min="14353" max="14353" width="13.453125" style="3" customWidth="1"/>
    <col min="14354" max="14355" width="11.7265625" style="3" customWidth="1"/>
    <col min="14356" max="14358" width="8.26953125" style="3" customWidth="1"/>
    <col min="14359" max="14359" width="14" style="3" customWidth="1"/>
    <col min="14360" max="14360" width="12.7265625" style="3" customWidth="1"/>
    <col min="14361" max="14361" width="14.1796875" style="3" customWidth="1"/>
    <col min="14362" max="14362" width="16" style="3" customWidth="1"/>
    <col min="14363" max="14363" width="16.453125" style="3" customWidth="1"/>
    <col min="14364" max="14367" width="8.26953125" style="3" customWidth="1"/>
    <col min="14368" max="14593" width="9.1796875" style="3"/>
    <col min="14594" max="14594" width="5.7265625" style="3" customWidth="1"/>
    <col min="14595" max="14595" width="19" style="3" customWidth="1"/>
    <col min="14596" max="14596" width="18" style="3" customWidth="1"/>
    <col min="14597" max="14598" width="16.7265625" style="3" customWidth="1"/>
    <col min="14599" max="14599" width="13.1796875" style="3" customWidth="1"/>
    <col min="14600" max="14600" width="18.26953125" style="3" customWidth="1"/>
    <col min="14601" max="14601" width="16.1796875" style="3" customWidth="1"/>
    <col min="14602" max="14602" width="14" style="3" customWidth="1"/>
    <col min="14603" max="14603" width="15.26953125" style="3" customWidth="1"/>
    <col min="14604" max="14604" width="16.54296875" style="3" customWidth="1"/>
    <col min="14605" max="14605" width="15" style="3" customWidth="1"/>
    <col min="14606" max="14606" width="15.7265625" style="3" customWidth="1"/>
    <col min="14607" max="14607" width="13.81640625" style="3" customWidth="1"/>
    <col min="14608" max="14608" width="13" style="3" customWidth="1"/>
    <col min="14609" max="14609" width="13.453125" style="3" customWidth="1"/>
    <col min="14610" max="14611" width="11.7265625" style="3" customWidth="1"/>
    <col min="14612" max="14614" width="8.26953125" style="3" customWidth="1"/>
    <col min="14615" max="14615" width="14" style="3" customWidth="1"/>
    <col min="14616" max="14616" width="12.7265625" style="3" customWidth="1"/>
    <col min="14617" max="14617" width="14.1796875" style="3" customWidth="1"/>
    <col min="14618" max="14618" width="16" style="3" customWidth="1"/>
    <col min="14619" max="14619" width="16.453125" style="3" customWidth="1"/>
    <col min="14620" max="14623" width="8.26953125" style="3" customWidth="1"/>
    <col min="14624" max="14849" width="9.1796875" style="3"/>
    <col min="14850" max="14850" width="5.7265625" style="3" customWidth="1"/>
    <col min="14851" max="14851" width="19" style="3" customWidth="1"/>
    <col min="14852" max="14852" width="18" style="3" customWidth="1"/>
    <col min="14853" max="14854" width="16.7265625" style="3" customWidth="1"/>
    <col min="14855" max="14855" width="13.1796875" style="3" customWidth="1"/>
    <col min="14856" max="14856" width="18.26953125" style="3" customWidth="1"/>
    <col min="14857" max="14857" width="16.1796875" style="3" customWidth="1"/>
    <col min="14858" max="14858" width="14" style="3" customWidth="1"/>
    <col min="14859" max="14859" width="15.26953125" style="3" customWidth="1"/>
    <col min="14860" max="14860" width="16.54296875" style="3" customWidth="1"/>
    <col min="14861" max="14861" width="15" style="3" customWidth="1"/>
    <col min="14862" max="14862" width="15.7265625" style="3" customWidth="1"/>
    <col min="14863" max="14863" width="13.81640625" style="3" customWidth="1"/>
    <col min="14864" max="14864" width="13" style="3" customWidth="1"/>
    <col min="14865" max="14865" width="13.453125" style="3" customWidth="1"/>
    <col min="14866" max="14867" width="11.7265625" style="3" customWidth="1"/>
    <col min="14868" max="14870" width="8.26953125" style="3" customWidth="1"/>
    <col min="14871" max="14871" width="14" style="3" customWidth="1"/>
    <col min="14872" max="14872" width="12.7265625" style="3" customWidth="1"/>
    <col min="14873" max="14873" width="14.1796875" style="3" customWidth="1"/>
    <col min="14874" max="14874" width="16" style="3" customWidth="1"/>
    <col min="14875" max="14875" width="16.453125" style="3" customWidth="1"/>
    <col min="14876" max="14879" width="8.26953125" style="3" customWidth="1"/>
    <col min="14880" max="15105" width="9.1796875" style="3"/>
    <col min="15106" max="15106" width="5.7265625" style="3" customWidth="1"/>
    <col min="15107" max="15107" width="19" style="3" customWidth="1"/>
    <col min="15108" max="15108" width="18" style="3" customWidth="1"/>
    <col min="15109" max="15110" width="16.7265625" style="3" customWidth="1"/>
    <col min="15111" max="15111" width="13.1796875" style="3" customWidth="1"/>
    <col min="15112" max="15112" width="18.26953125" style="3" customWidth="1"/>
    <col min="15113" max="15113" width="16.1796875" style="3" customWidth="1"/>
    <col min="15114" max="15114" width="14" style="3" customWidth="1"/>
    <col min="15115" max="15115" width="15.26953125" style="3" customWidth="1"/>
    <col min="15116" max="15116" width="16.54296875" style="3" customWidth="1"/>
    <col min="15117" max="15117" width="15" style="3" customWidth="1"/>
    <col min="15118" max="15118" width="15.7265625" style="3" customWidth="1"/>
    <col min="15119" max="15119" width="13.81640625" style="3" customWidth="1"/>
    <col min="15120" max="15120" width="13" style="3" customWidth="1"/>
    <col min="15121" max="15121" width="13.453125" style="3" customWidth="1"/>
    <col min="15122" max="15123" width="11.7265625" style="3" customWidth="1"/>
    <col min="15124" max="15126" width="8.26953125" style="3" customWidth="1"/>
    <col min="15127" max="15127" width="14" style="3" customWidth="1"/>
    <col min="15128" max="15128" width="12.7265625" style="3" customWidth="1"/>
    <col min="15129" max="15129" width="14.1796875" style="3" customWidth="1"/>
    <col min="15130" max="15130" width="16" style="3" customWidth="1"/>
    <col min="15131" max="15131" width="16.453125" style="3" customWidth="1"/>
    <col min="15132" max="15135" width="8.26953125" style="3" customWidth="1"/>
    <col min="15136" max="15361" width="9.1796875" style="3"/>
    <col min="15362" max="15362" width="5.7265625" style="3" customWidth="1"/>
    <col min="15363" max="15363" width="19" style="3" customWidth="1"/>
    <col min="15364" max="15364" width="18" style="3" customWidth="1"/>
    <col min="15365" max="15366" width="16.7265625" style="3" customWidth="1"/>
    <col min="15367" max="15367" width="13.1796875" style="3" customWidth="1"/>
    <col min="15368" max="15368" width="18.26953125" style="3" customWidth="1"/>
    <col min="15369" max="15369" width="16.1796875" style="3" customWidth="1"/>
    <col min="15370" max="15370" width="14" style="3" customWidth="1"/>
    <col min="15371" max="15371" width="15.26953125" style="3" customWidth="1"/>
    <col min="15372" max="15372" width="16.54296875" style="3" customWidth="1"/>
    <col min="15373" max="15373" width="15" style="3" customWidth="1"/>
    <col min="15374" max="15374" width="15.7265625" style="3" customWidth="1"/>
    <col min="15375" max="15375" width="13.81640625" style="3" customWidth="1"/>
    <col min="15376" max="15376" width="13" style="3" customWidth="1"/>
    <col min="15377" max="15377" width="13.453125" style="3" customWidth="1"/>
    <col min="15378" max="15379" width="11.7265625" style="3" customWidth="1"/>
    <col min="15380" max="15382" width="8.26953125" style="3" customWidth="1"/>
    <col min="15383" max="15383" width="14" style="3" customWidth="1"/>
    <col min="15384" max="15384" width="12.7265625" style="3" customWidth="1"/>
    <col min="15385" max="15385" width="14.1796875" style="3" customWidth="1"/>
    <col min="15386" max="15386" width="16" style="3" customWidth="1"/>
    <col min="15387" max="15387" width="16.453125" style="3" customWidth="1"/>
    <col min="15388" max="15391" width="8.26953125" style="3" customWidth="1"/>
    <col min="15392" max="15617" width="9.1796875" style="3"/>
    <col min="15618" max="15618" width="5.7265625" style="3" customWidth="1"/>
    <col min="15619" max="15619" width="19" style="3" customWidth="1"/>
    <col min="15620" max="15620" width="18" style="3" customWidth="1"/>
    <col min="15621" max="15622" width="16.7265625" style="3" customWidth="1"/>
    <col min="15623" max="15623" width="13.1796875" style="3" customWidth="1"/>
    <col min="15624" max="15624" width="18.26953125" style="3" customWidth="1"/>
    <col min="15625" max="15625" width="16.1796875" style="3" customWidth="1"/>
    <col min="15626" max="15626" width="14" style="3" customWidth="1"/>
    <col min="15627" max="15627" width="15.26953125" style="3" customWidth="1"/>
    <col min="15628" max="15628" width="16.54296875" style="3" customWidth="1"/>
    <col min="15629" max="15629" width="15" style="3" customWidth="1"/>
    <col min="15630" max="15630" width="15.7265625" style="3" customWidth="1"/>
    <col min="15631" max="15631" width="13.81640625" style="3" customWidth="1"/>
    <col min="15632" max="15632" width="13" style="3" customWidth="1"/>
    <col min="15633" max="15633" width="13.453125" style="3" customWidth="1"/>
    <col min="15634" max="15635" width="11.7265625" style="3" customWidth="1"/>
    <col min="15636" max="15638" width="8.26953125" style="3" customWidth="1"/>
    <col min="15639" max="15639" width="14" style="3" customWidth="1"/>
    <col min="15640" max="15640" width="12.7265625" style="3" customWidth="1"/>
    <col min="15641" max="15641" width="14.1796875" style="3" customWidth="1"/>
    <col min="15642" max="15642" width="16" style="3" customWidth="1"/>
    <col min="15643" max="15643" width="16.453125" style="3" customWidth="1"/>
    <col min="15644" max="15647" width="8.26953125" style="3" customWidth="1"/>
    <col min="15648" max="15873" width="9.1796875" style="3"/>
    <col min="15874" max="15874" width="5.7265625" style="3" customWidth="1"/>
    <col min="15875" max="15875" width="19" style="3" customWidth="1"/>
    <col min="15876" max="15876" width="18" style="3" customWidth="1"/>
    <col min="15877" max="15878" width="16.7265625" style="3" customWidth="1"/>
    <col min="15879" max="15879" width="13.1796875" style="3" customWidth="1"/>
    <col min="15880" max="15880" width="18.26953125" style="3" customWidth="1"/>
    <col min="15881" max="15881" width="16.1796875" style="3" customWidth="1"/>
    <col min="15882" max="15882" width="14" style="3" customWidth="1"/>
    <col min="15883" max="15883" width="15.26953125" style="3" customWidth="1"/>
    <col min="15884" max="15884" width="16.54296875" style="3" customWidth="1"/>
    <col min="15885" max="15885" width="15" style="3" customWidth="1"/>
    <col min="15886" max="15886" width="15.7265625" style="3" customWidth="1"/>
    <col min="15887" max="15887" width="13.81640625" style="3" customWidth="1"/>
    <col min="15888" max="15888" width="13" style="3" customWidth="1"/>
    <col min="15889" max="15889" width="13.453125" style="3" customWidth="1"/>
    <col min="15890" max="15891" width="11.7265625" style="3" customWidth="1"/>
    <col min="15892" max="15894" width="8.26953125" style="3" customWidth="1"/>
    <col min="15895" max="15895" width="14" style="3" customWidth="1"/>
    <col min="15896" max="15896" width="12.7265625" style="3" customWidth="1"/>
    <col min="15897" max="15897" width="14.1796875" style="3" customWidth="1"/>
    <col min="15898" max="15898" width="16" style="3" customWidth="1"/>
    <col min="15899" max="15899" width="16.453125" style="3" customWidth="1"/>
    <col min="15900" max="15903" width="8.26953125" style="3" customWidth="1"/>
    <col min="15904" max="16129" width="9.1796875" style="3"/>
    <col min="16130" max="16130" width="5.7265625" style="3" customWidth="1"/>
    <col min="16131" max="16131" width="19" style="3" customWidth="1"/>
    <col min="16132" max="16132" width="18" style="3" customWidth="1"/>
    <col min="16133" max="16134" width="16.7265625" style="3" customWidth="1"/>
    <col min="16135" max="16135" width="13.1796875" style="3" customWidth="1"/>
    <col min="16136" max="16136" width="18.26953125" style="3" customWidth="1"/>
    <col min="16137" max="16137" width="16.1796875" style="3" customWidth="1"/>
    <col min="16138" max="16138" width="14" style="3" customWidth="1"/>
    <col min="16139" max="16139" width="15.26953125" style="3" customWidth="1"/>
    <col min="16140" max="16140" width="16.54296875" style="3" customWidth="1"/>
    <col min="16141" max="16141" width="15" style="3" customWidth="1"/>
    <col min="16142" max="16142" width="15.7265625" style="3" customWidth="1"/>
    <col min="16143" max="16143" width="13.81640625" style="3" customWidth="1"/>
    <col min="16144" max="16144" width="13" style="3" customWidth="1"/>
    <col min="16145" max="16145" width="13.453125" style="3" customWidth="1"/>
    <col min="16146" max="16147" width="11.7265625" style="3" customWidth="1"/>
    <col min="16148" max="16150" width="8.26953125" style="3" customWidth="1"/>
    <col min="16151" max="16151" width="14" style="3" customWidth="1"/>
    <col min="16152" max="16152" width="12.7265625" style="3" customWidth="1"/>
    <col min="16153" max="16153" width="14.1796875" style="3" customWidth="1"/>
    <col min="16154" max="16154" width="16" style="3" customWidth="1"/>
    <col min="16155" max="16155" width="16.453125" style="3" customWidth="1"/>
    <col min="16156" max="16159" width="8.26953125" style="3" customWidth="1"/>
    <col min="16160" max="16384" width="9.1796875" style="3"/>
  </cols>
  <sheetData>
    <row r="1" spans="1:31" x14ac:dyDescent="0.35">
      <c r="A1" s="1" t="s">
        <v>1297</v>
      </c>
    </row>
    <row r="3" spans="1:31" x14ac:dyDescent="0.35">
      <c r="A3" s="1823" t="s">
        <v>1298</v>
      </c>
      <c r="B3" s="1823"/>
      <c r="C3" s="1823"/>
      <c r="D3" s="1823"/>
      <c r="E3" s="1823"/>
      <c r="F3" s="1823"/>
      <c r="G3" s="1823"/>
      <c r="H3" s="1823"/>
      <c r="I3" s="1823"/>
      <c r="J3" s="1823"/>
      <c r="K3" s="1823"/>
      <c r="L3" s="1823"/>
      <c r="M3" s="1823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  <c r="AB3" s="781"/>
      <c r="AC3" s="781"/>
      <c r="AD3" s="781"/>
      <c r="AE3" s="781"/>
    </row>
    <row r="4" spans="1:3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Y4" s="230"/>
    </row>
    <row r="5" spans="1:31" x14ac:dyDescent="0.35">
      <c r="A5" s="2"/>
      <c r="B5" s="2"/>
      <c r="C5" s="2"/>
      <c r="D5" s="2"/>
      <c r="E5" s="2"/>
      <c r="F5" s="2"/>
      <c r="G5" s="28" t="str">
        <f>'[3]1'!$E$6</f>
        <v>TAHUN</v>
      </c>
      <c r="H5" s="7">
        <v>2024</v>
      </c>
      <c r="I5" s="2"/>
      <c r="J5" s="2"/>
      <c r="K5" s="2"/>
      <c r="L5" s="2"/>
      <c r="M5" s="2"/>
      <c r="Q5" s="49"/>
      <c r="R5" s="49"/>
      <c r="S5" s="49"/>
      <c r="T5" s="49"/>
      <c r="U5" s="49"/>
      <c r="V5" s="49"/>
      <c r="Y5" s="230"/>
      <c r="Z5" s="49"/>
      <c r="AA5" s="49"/>
      <c r="AB5" s="49"/>
      <c r="AC5" s="49"/>
      <c r="AD5" s="49"/>
      <c r="AE5" s="49"/>
    </row>
    <row r="6" spans="1:31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31" ht="17.25" customHeight="1" x14ac:dyDescent="0.35">
      <c r="A7" s="1618" t="s">
        <v>5</v>
      </c>
      <c r="B7" s="1618" t="s">
        <v>6</v>
      </c>
      <c r="C7" s="130"/>
      <c r="D7" s="1618" t="s">
        <v>61</v>
      </c>
      <c r="E7" s="1612" t="s">
        <v>1299</v>
      </c>
      <c r="F7" s="1613"/>
      <c r="G7" s="1614"/>
      <c r="H7" s="1612" t="s">
        <v>1300</v>
      </c>
      <c r="I7" s="1613"/>
      <c r="J7" s="1614"/>
      <c r="K7" s="1612" t="s">
        <v>1301</v>
      </c>
      <c r="L7" s="1613"/>
      <c r="M7" s="1614"/>
      <c r="N7" s="782"/>
      <c r="O7" s="782"/>
      <c r="P7" s="5"/>
      <c r="T7" s="782"/>
      <c r="U7" s="782"/>
      <c r="V7" s="782"/>
      <c r="W7" s="782"/>
      <c r="X7" s="782"/>
      <c r="Y7" s="5"/>
    </row>
    <row r="8" spans="1:31" ht="18.75" customHeight="1" x14ac:dyDescent="0.35">
      <c r="A8" s="1596"/>
      <c r="B8" s="1596"/>
      <c r="C8" s="10" t="s">
        <v>1595</v>
      </c>
      <c r="D8" s="1596"/>
      <c r="E8" s="1603" t="s">
        <v>1295</v>
      </c>
      <c r="F8" s="1801" t="s">
        <v>1302</v>
      </c>
      <c r="G8" s="1822"/>
      <c r="H8" s="1603" t="s">
        <v>1238</v>
      </c>
      <c r="I8" s="1822" t="s">
        <v>1302</v>
      </c>
      <c r="J8" s="1802"/>
      <c r="K8" s="1603" t="s">
        <v>1238</v>
      </c>
      <c r="L8" s="1801" t="s">
        <v>1302</v>
      </c>
      <c r="M8" s="1802"/>
      <c r="N8" s="72"/>
      <c r="O8" s="72"/>
      <c r="P8" s="72"/>
      <c r="Q8" s="72"/>
    </row>
    <row r="9" spans="1:31" ht="16.5" customHeight="1" x14ac:dyDescent="0.35">
      <c r="A9" s="1597"/>
      <c r="B9" s="1597"/>
      <c r="C9" s="12" t="s">
        <v>6</v>
      </c>
      <c r="D9" s="1597"/>
      <c r="E9" s="1597"/>
      <c r="F9" s="783" t="s">
        <v>1303</v>
      </c>
      <c r="G9" s="125" t="s">
        <v>65</v>
      </c>
      <c r="H9" s="1597"/>
      <c r="I9" s="784" t="s">
        <v>1303</v>
      </c>
      <c r="J9" s="125" t="s">
        <v>65</v>
      </c>
      <c r="K9" s="1597"/>
      <c r="L9" s="783" t="s">
        <v>1303</v>
      </c>
      <c r="M9" s="125" t="s">
        <v>65</v>
      </c>
    </row>
    <row r="10" spans="1:31" s="15" customFormat="1" ht="15.75" customHeight="1" x14ac:dyDescent="0.35">
      <c r="A10" s="13">
        <v>1</v>
      </c>
      <c r="B10" s="785">
        <v>2</v>
      </c>
      <c r="C10" s="785"/>
      <c r="D10" s="13">
        <v>3</v>
      </c>
      <c r="E10" s="13">
        <v>4</v>
      </c>
      <c r="F10" s="13">
        <v>5</v>
      </c>
      <c r="G10" s="785">
        <v>6</v>
      </c>
      <c r="H10" s="13">
        <v>7</v>
      </c>
      <c r="I10" s="785">
        <v>8</v>
      </c>
      <c r="J10" s="13">
        <v>9</v>
      </c>
      <c r="K10" s="785">
        <v>10</v>
      </c>
      <c r="L10" s="13">
        <v>11</v>
      </c>
      <c r="M10" s="785">
        <v>12</v>
      </c>
      <c r="S10" s="786"/>
    </row>
    <row r="11" spans="1:31" x14ac:dyDescent="0.35">
      <c r="A11" s="33">
        <v>1</v>
      </c>
      <c r="B11" s="1287" t="s">
        <v>768</v>
      </c>
      <c r="C11" s="1570" t="s">
        <v>1596</v>
      </c>
      <c r="D11" s="775" t="s">
        <v>769</v>
      </c>
      <c r="E11" s="1259">
        <v>24</v>
      </c>
      <c r="F11" s="1262">
        <v>22</v>
      </c>
      <c r="G11" s="536">
        <f>F11/E11*100</f>
        <v>91.666666666666657</v>
      </c>
      <c r="H11" s="1262">
        <v>233</v>
      </c>
      <c r="I11" s="1262">
        <v>215</v>
      </c>
      <c r="J11" s="536">
        <f t="shared" ref="J11:J30" si="0">I11/H11*100</f>
        <v>92.274678111587988</v>
      </c>
      <c r="K11" s="1257">
        <f>SUM(E11,H11)</f>
        <v>257</v>
      </c>
      <c r="L11" s="1257">
        <f>SUM(F11,I11)</f>
        <v>237</v>
      </c>
      <c r="M11" s="536">
        <f t="shared" ref="M11:M30" si="1">L11/K11*100</f>
        <v>92.217898832684824</v>
      </c>
      <c r="O11" s="744"/>
      <c r="P11" s="744"/>
      <c r="Q11" s="744"/>
      <c r="R11" s="744"/>
      <c r="S11" s="744"/>
      <c r="T11" s="744"/>
      <c r="U11" s="744"/>
    </row>
    <row r="12" spans="1:31" x14ac:dyDescent="0.35">
      <c r="A12" s="16">
        <v>2</v>
      </c>
      <c r="B12" s="1287" t="s">
        <v>767</v>
      </c>
      <c r="C12" s="1571" t="s">
        <v>1597</v>
      </c>
      <c r="D12" s="776" t="s">
        <v>767</v>
      </c>
      <c r="E12" s="1261">
        <v>19</v>
      </c>
      <c r="F12" s="1262">
        <v>19</v>
      </c>
      <c r="G12" s="536">
        <f t="shared" ref="G12:G31" si="2">F12/E12*100</f>
        <v>100</v>
      </c>
      <c r="H12" s="1262">
        <v>154</v>
      </c>
      <c r="I12" s="1262">
        <v>153</v>
      </c>
      <c r="J12" s="536">
        <f t="shared" si="0"/>
        <v>99.350649350649363</v>
      </c>
      <c r="K12" s="1257">
        <f>SUM(E12,H12)</f>
        <v>173</v>
      </c>
      <c r="L12" s="1257">
        <f>SUM(F12,I12)</f>
        <v>172</v>
      </c>
      <c r="M12" s="536">
        <f>L12/K12*100</f>
        <v>99.421965317919074</v>
      </c>
      <c r="O12" s="744"/>
      <c r="P12" s="744"/>
      <c r="Q12" s="744"/>
      <c r="R12" s="744"/>
      <c r="S12" s="744"/>
      <c r="T12" s="744"/>
      <c r="U12" s="744"/>
    </row>
    <row r="13" spans="1:31" x14ac:dyDescent="0.35">
      <c r="A13" s="16">
        <v>3</v>
      </c>
      <c r="B13" s="1287" t="s">
        <v>772</v>
      </c>
      <c r="C13" s="1571" t="s">
        <v>1598</v>
      </c>
      <c r="D13" s="776" t="s">
        <v>772</v>
      </c>
      <c r="E13" s="1261">
        <v>38</v>
      </c>
      <c r="F13" s="1262">
        <v>38</v>
      </c>
      <c r="G13" s="536">
        <f t="shared" si="2"/>
        <v>100</v>
      </c>
      <c r="H13" s="1262">
        <v>322</v>
      </c>
      <c r="I13" s="1262">
        <v>320</v>
      </c>
      <c r="J13" s="536">
        <f t="shared" si="0"/>
        <v>99.378881987577643</v>
      </c>
      <c r="K13" s="1257">
        <f t="shared" ref="K13:L30" si="3">SUM(E13,H13)</f>
        <v>360</v>
      </c>
      <c r="L13" s="1257">
        <f t="shared" si="3"/>
        <v>358</v>
      </c>
      <c r="M13" s="536">
        <f t="shared" si="1"/>
        <v>99.444444444444443</v>
      </c>
      <c r="O13" s="744"/>
      <c r="P13" s="744"/>
      <c r="Q13" s="744"/>
      <c r="R13" s="744"/>
      <c r="S13" s="744"/>
      <c r="T13" s="744"/>
      <c r="U13" s="744"/>
    </row>
    <row r="14" spans="1:31" x14ac:dyDescent="0.35">
      <c r="A14" s="16">
        <v>4</v>
      </c>
      <c r="B14" s="1287" t="s">
        <v>770</v>
      </c>
      <c r="C14" s="1571" t="s">
        <v>1599</v>
      </c>
      <c r="D14" s="776" t="s">
        <v>770</v>
      </c>
      <c r="E14" s="1261">
        <v>102</v>
      </c>
      <c r="F14" s="1262">
        <v>91</v>
      </c>
      <c r="G14" s="536">
        <f>F14/E14*100</f>
        <v>89.215686274509807</v>
      </c>
      <c r="H14" s="1262">
        <v>245</v>
      </c>
      <c r="I14" s="1262">
        <v>235</v>
      </c>
      <c r="J14" s="536">
        <f>I14/H14*100</f>
        <v>95.918367346938766</v>
      </c>
      <c r="K14" s="1257">
        <f t="shared" si="3"/>
        <v>347</v>
      </c>
      <c r="L14" s="1257">
        <f t="shared" si="3"/>
        <v>326</v>
      </c>
      <c r="M14" s="536">
        <f t="shared" si="1"/>
        <v>93.948126801152739</v>
      </c>
      <c r="O14" s="744"/>
      <c r="P14" s="744"/>
      <c r="Q14" s="744"/>
      <c r="R14" s="744"/>
      <c r="S14" s="744"/>
      <c r="T14" s="744"/>
      <c r="U14" s="744"/>
    </row>
    <row r="15" spans="1:31" x14ac:dyDescent="0.35">
      <c r="A15" s="16">
        <v>5</v>
      </c>
      <c r="B15" s="1287" t="s">
        <v>1589</v>
      </c>
      <c r="C15" s="1571" t="s">
        <v>1600</v>
      </c>
      <c r="D15" s="776" t="s">
        <v>773</v>
      </c>
      <c r="E15" s="1261">
        <v>24</v>
      </c>
      <c r="F15" s="1262">
        <v>24</v>
      </c>
      <c r="G15" s="536">
        <f t="shared" si="2"/>
        <v>100</v>
      </c>
      <c r="H15" s="1262">
        <v>142</v>
      </c>
      <c r="I15" s="1262">
        <v>131</v>
      </c>
      <c r="J15" s="536">
        <f>I15/H15*100</f>
        <v>92.25352112676056</v>
      </c>
      <c r="K15" s="1257">
        <f t="shared" si="3"/>
        <v>166</v>
      </c>
      <c r="L15" s="1257">
        <f t="shared" si="3"/>
        <v>155</v>
      </c>
      <c r="M15" s="536">
        <f t="shared" si="1"/>
        <v>93.373493975903614</v>
      </c>
      <c r="O15" s="744"/>
      <c r="P15" s="744"/>
      <c r="Q15" s="744"/>
      <c r="R15" s="744"/>
      <c r="S15" s="744"/>
      <c r="T15" s="744"/>
      <c r="U15" s="744"/>
    </row>
    <row r="16" spans="1:31" ht="15" customHeight="1" x14ac:dyDescent="0.35">
      <c r="A16" s="16">
        <v>6</v>
      </c>
      <c r="B16" s="1287" t="s">
        <v>777</v>
      </c>
      <c r="C16" s="1571" t="s">
        <v>1602</v>
      </c>
      <c r="D16" s="776" t="s">
        <v>777</v>
      </c>
      <c r="E16" s="1261">
        <v>78</v>
      </c>
      <c r="F16" s="1262">
        <v>72</v>
      </c>
      <c r="G16" s="536">
        <f t="shared" si="2"/>
        <v>92.307692307692307</v>
      </c>
      <c r="H16" s="1262">
        <v>523</v>
      </c>
      <c r="I16" s="1262">
        <v>447</v>
      </c>
      <c r="J16" s="536">
        <f t="shared" si="0"/>
        <v>85.468451242829829</v>
      </c>
      <c r="K16" s="1257">
        <f t="shared" si="3"/>
        <v>601</v>
      </c>
      <c r="L16" s="1257">
        <f t="shared" si="3"/>
        <v>519</v>
      </c>
      <c r="M16" s="536">
        <f t="shared" si="1"/>
        <v>86.356073211314481</v>
      </c>
      <c r="O16" s="744"/>
      <c r="P16" s="744"/>
      <c r="Q16" s="744"/>
      <c r="R16" s="744"/>
      <c r="S16" s="744"/>
      <c r="T16" s="744"/>
      <c r="U16" s="744"/>
    </row>
    <row r="17" spans="1:21" x14ac:dyDescent="0.35">
      <c r="A17" s="16">
        <v>7</v>
      </c>
      <c r="B17" s="1287" t="s">
        <v>1617</v>
      </c>
      <c r="C17" s="1571" t="s">
        <v>1604</v>
      </c>
      <c r="D17" s="776" t="s">
        <v>1304</v>
      </c>
      <c r="E17" s="1261">
        <v>25</v>
      </c>
      <c r="F17" s="1262">
        <v>23</v>
      </c>
      <c r="G17" s="536">
        <f t="shared" si="2"/>
        <v>92</v>
      </c>
      <c r="H17" s="1262">
        <v>277</v>
      </c>
      <c r="I17" s="1262">
        <v>246</v>
      </c>
      <c r="J17" s="536">
        <f t="shared" si="0"/>
        <v>88.808664259927795</v>
      </c>
      <c r="K17" s="1257">
        <f t="shared" si="3"/>
        <v>302</v>
      </c>
      <c r="L17" s="1257">
        <f t="shared" si="3"/>
        <v>269</v>
      </c>
      <c r="M17" s="536">
        <f t="shared" si="1"/>
        <v>89.072847682119203</v>
      </c>
      <c r="O17" s="744"/>
      <c r="P17" s="744"/>
      <c r="Q17" s="744"/>
      <c r="R17" s="744"/>
      <c r="S17" s="744"/>
      <c r="T17" s="744"/>
      <c r="U17" s="744"/>
    </row>
    <row r="18" spans="1:21" x14ac:dyDescent="0.35">
      <c r="A18" s="16">
        <v>8</v>
      </c>
      <c r="B18" s="1287" t="s">
        <v>781</v>
      </c>
      <c r="C18" s="1571" t="s">
        <v>1607</v>
      </c>
      <c r="D18" s="776" t="s">
        <v>781</v>
      </c>
      <c r="E18" s="1261">
        <v>39</v>
      </c>
      <c r="F18" s="1262">
        <v>38</v>
      </c>
      <c r="G18" s="536">
        <f t="shared" si="2"/>
        <v>97.435897435897431</v>
      </c>
      <c r="H18" s="1262">
        <v>282</v>
      </c>
      <c r="I18" s="1262">
        <v>265</v>
      </c>
      <c r="J18" s="536">
        <f t="shared" si="0"/>
        <v>93.971631205673759</v>
      </c>
      <c r="K18" s="1257">
        <f t="shared" si="3"/>
        <v>321</v>
      </c>
      <c r="L18" s="1257">
        <f t="shared" si="3"/>
        <v>303</v>
      </c>
      <c r="M18" s="536">
        <f t="shared" si="1"/>
        <v>94.392523364485982</v>
      </c>
      <c r="O18" s="744"/>
      <c r="P18" s="744"/>
      <c r="Q18" s="744"/>
      <c r="R18" s="744"/>
      <c r="S18" s="744"/>
      <c r="T18" s="744"/>
      <c r="U18" s="744"/>
    </row>
    <row r="19" spans="1:21" x14ac:dyDescent="0.35">
      <c r="A19" s="16">
        <v>9</v>
      </c>
      <c r="B19" s="1287" t="s">
        <v>784</v>
      </c>
      <c r="C19" s="1571" t="s">
        <v>1608</v>
      </c>
      <c r="D19" s="776" t="s">
        <v>784</v>
      </c>
      <c r="E19" s="1261">
        <v>16</v>
      </c>
      <c r="F19" s="1262">
        <v>16</v>
      </c>
      <c r="G19" s="536">
        <f t="shared" si="2"/>
        <v>100</v>
      </c>
      <c r="H19" s="1262">
        <v>300</v>
      </c>
      <c r="I19" s="1262">
        <v>297</v>
      </c>
      <c r="J19" s="536">
        <f t="shared" si="0"/>
        <v>99</v>
      </c>
      <c r="K19" s="1257">
        <f t="shared" si="3"/>
        <v>316</v>
      </c>
      <c r="L19" s="1257">
        <f t="shared" si="3"/>
        <v>313</v>
      </c>
      <c r="M19" s="536">
        <f t="shared" si="1"/>
        <v>99.050632911392398</v>
      </c>
      <c r="O19" s="744"/>
      <c r="P19" s="744"/>
      <c r="Q19" s="744"/>
      <c r="R19" s="744"/>
      <c r="S19" s="744"/>
      <c r="T19" s="744"/>
      <c r="U19" s="744"/>
    </row>
    <row r="20" spans="1:21" x14ac:dyDescent="0.35">
      <c r="A20" s="16">
        <v>10</v>
      </c>
      <c r="B20" s="1287" t="s">
        <v>786</v>
      </c>
      <c r="C20" s="1571" t="s">
        <v>1610</v>
      </c>
      <c r="D20" s="776" t="s">
        <v>786</v>
      </c>
      <c r="E20" s="1261">
        <v>52</v>
      </c>
      <c r="F20" s="1262">
        <v>52</v>
      </c>
      <c r="G20" s="536">
        <f t="shared" si="2"/>
        <v>100</v>
      </c>
      <c r="H20" s="1262">
        <v>262</v>
      </c>
      <c r="I20" s="1262">
        <v>248</v>
      </c>
      <c r="J20" s="536">
        <f t="shared" si="0"/>
        <v>94.656488549618317</v>
      </c>
      <c r="K20" s="1257">
        <f t="shared" si="3"/>
        <v>314</v>
      </c>
      <c r="L20" s="1257">
        <f t="shared" si="3"/>
        <v>300</v>
      </c>
      <c r="M20" s="536">
        <f t="shared" si="1"/>
        <v>95.541401273885356</v>
      </c>
      <c r="O20" s="744"/>
      <c r="P20" s="744"/>
      <c r="Q20" s="744"/>
      <c r="R20" s="744"/>
      <c r="S20" s="744"/>
      <c r="T20" s="744"/>
      <c r="U20" s="744"/>
    </row>
    <row r="21" spans="1:21" x14ac:dyDescent="0.35">
      <c r="A21" s="16">
        <v>11</v>
      </c>
      <c r="B21" s="1287" t="s">
        <v>785</v>
      </c>
      <c r="C21" s="1571" t="s">
        <v>1612</v>
      </c>
      <c r="D21" s="776" t="s">
        <v>785</v>
      </c>
      <c r="E21" s="1261">
        <v>33</v>
      </c>
      <c r="F21" s="1262">
        <v>31</v>
      </c>
      <c r="G21" s="536">
        <f t="shared" si="2"/>
        <v>93.939393939393938</v>
      </c>
      <c r="H21" s="1262">
        <v>292</v>
      </c>
      <c r="I21" s="1262">
        <v>230</v>
      </c>
      <c r="J21" s="536">
        <f t="shared" si="0"/>
        <v>78.767123287671239</v>
      </c>
      <c r="K21" s="1257">
        <f t="shared" si="3"/>
        <v>325</v>
      </c>
      <c r="L21" s="1257">
        <f t="shared" si="3"/>
        <v>261</v>
      </c>
      <c r="M21" s="536">
        <f t="shared" si="1"/>
        <v>80.307692307692307</v>
      </c>
      <c r="O21" s="744"/>
      <c r="P21" s="744"/>
      <c r="Q21" s="744"/>
      <c r="R21" s="989"/>
      <c r="S21" s="744"/>
      <c r="T21" s="744"/>
      <c r="U21" s="777"/>
    </row>
    <row r="22" spans="1:21" x14ac:dyDescent="0.35">
      <c r="A22" s="16">
        <v>12</v>
      </c>
      <c r="B22" s="1287" t="s">
        <v>791</v>
      </c>
      <c r="C22" s="1571" t="s">
        <v>1613</v>
      </c>
      <c r="D22" s="776" t="s">
        <v>792</v>
      </c>
      <c r="E22" s="1261">
        <v>2</v>
      </c>
      <c r="F22" s="1262">
        <v>2</v>
      </c>
      <c r="G22" s="536">
        <f t="shared" si="2"/>
        <v>100</v>
      </c>
      <c r="H22" s="1262">
        <v>26</v>
      </c>
      <c r="I22" s="1262">
        <v>24</v>
      </c>
      <c r="J22" s="536">
        <f t="shared" si="0"/>
        <v>92.307692307692307</v>
      </c>
      <c r="K22" s="1257">
        <f t="shared" si="3"/>
        <v>28</v>
      </c>
      <c r="L22" s="1257">
        <f t="shared" si="3"/>
        <v>26</v>
      </c>
      <c r="M22" s="536">
        <f t="shared" si="1"/>
        <v>92.857142857142861</v>
      </c>
      <c r="O22" s="744"/>
      <c r="P22" s="744"/>
      <c r="Q22" s="744"/>
      <c r="R22" s="744"/>
      <c r="S22" s="744"/>
      <c r="T22" s="744"/>
      <c r="U22" s="744"/>
    </row>
    <row r="23" spans="1:21" x14ac:dyDescent="0.35">
      <c r="A23" s="16">
        <v>13</v>
      </c>
      <c r="B23" s="1287" t="s">
        <v>791</v>
      </c>
      <c r="C23" s="1571" t="s">
        <v>1613</v>
      </c>
      <c r="D23" s="776" t="s">
        <v>794</v>
      </c>
      <c r="E23" s="1261">
        <v>6</v>
      </c>
      <c r="F23" s="1262">
        <v>5</v>
      </c>
      <c r="G23" s="536">
        <f t="shared" si="2"/>
        <v>83.333333333333343</v>
      </c>
      <c r="H23" s="1262">
        <v>78</v>
      </c>
      <c r="I23" s="1262">
        <v>54</v>
      </c>
      <c r="J23" s="536">
        <f t="shared" si="0"/>
        <v>69.230769230769226</v>
      </c>
      <c r="K23" s="1257">
        <f t="shared" si="3"/>
        <v>84</v>
      </c>
      <c r="L23" s="1257">
        <f t="shared" si="3"/>
        <v>59</v>
      </c>
      <c r="M23" s="536">
        <f t="shared" si="1"/>
        <v>70.238095238095227</v>
      </c>
      <c r="O23" s="744"/>
      <c r="P23" s="744"/>
      <c r="Q23" s="744"/>
      <c r="R23" s="744"/>
      <c r="S23" s="744"/>
      <c r="T23" s="744"/>
      <c r="U23" s="744"/>
    </row>
    <row r="24" spans="1:21" x14ac:dyDescent="0.35">
      <c r="A24" s="16">
        <v>14</v>
      </c>
      <c r="B24" s="1287" t="s">
        <v>791</v>
      </c>
      <c r="C24" s="1571" t="s">
        <v>1613</v>
      </c>
      <c r="D24" s="776" t="s">
        <v>793</v>
      </c>
      <c r="E24" s="1261">
        <v>1</v>
      </c>
      <c r="F24" s="1262">
        <v>1</v>
      </c>
      <c r="G24" s="536">
        <f t="shared" si="2"/>
        <v>100</v>
      </c>
      <c r="H24" s="1262">
        <v>26</v>
      </c>
      <c r="I24" s="1262">
        <v>25</v>
      </c>
      <c r="J24" s="536">
        <f t="shared" si="0"/>
        <v>96.15384615384616</v>
      </c>
      <c r="K24" s="1257">
        <f t="shared" si="3"/>
        <v>27</v>
      </c>
      <c r="L24" s="1257">
        <f t="shared" si="3"/>
        <v>26</v>
      </c>
      <c r="M24" s="536">
        <f t="shared" si="1"/>
        <v>96.296296296296291</v>
      </c>
      <c r="O24" s="744"/>
      <c r="P24" s="744"/>
      <c r="Q24" s="744"/>
      <c r="R24" s="744"/>
      <c r="S24" s="744"/>
      <c r="T24" s="744"/>
      <c r="U24" s="744"/>
    </row>
    <row r="25" spans="1:21" x14ac:dyDescent="0.35">
      <c r="A25" s="16">
        <v>15</v>
      </c>
      <c r="B25" s="1287" t="s">
        <v>795</v>
      </c>
      <c r="C25" s="1571" t="s">
        <v>1614</v>
      </c>
      <c r="D25" s="776" t="s">
        <v>795</v>
      </c>
      <c r="E25" s="1261">
        <v>1</v>
      </c>
      <c r="F25" s="1262">
        <v>1</v>
      </c>
      <c r="G25" s="536">
        <f t="shared" si="2"/>
        <v>100</v>
      </c>
      <c r="H25" s="1262">
        <v>28</v>
      </c>
      <c r="I25" s="1262">
        <v>27</v>
      </c>
      <c r="J25" s="536">
        <f t="shared" si="0"/>
        <v>96.428571428571431</v>
      </c>
      <c r="K25" s="1257">
        <f t="shared" si="3"/>
        <v>29</v>
      </c>
      <c r="L25" s="1257">
        <f t="shared" si="3"/>
        <v>28</v>
      </c>
      <c r="M25" s="536">
        <f>L25/K25*100</f>
        <v>96.551724137931032</v>
      </c>
      <c r="O25" s="744"/>
      <c r="P25" s="744"/>
      <c r="Q25" s="744"/>
      <c r="R25" s="744"/>
      <c r="S25" s="744"/>
      <c r="T25" s="744"/>
      <c r="U25" s="744"/>
    </row>
    <row r="26" spans="1:21" x14ac:dyDescent="0.35">
      <c r="A26" s="16">
        <v>16</v>
      </c>
      <c r="B26" s="1287" t="s">
        <v>782</v>
      </c>
      <c r="C26" s="1571" t="s">
        <v>1609</v>
      </c>
      <c r="D26" s="776" t="s">
        <v>782</v>
      </c>
      <c r="E26" s="1261">
        <v>10</v>
      </c>
      <c r="F26" s="1262">
        <v>10</v>
      </c>
      <c r="G26" s="536">
        <f t="shared" si="2"/>
        <v>100</v>
      </c>
      <c r="H26" s="1262">
        <v>78</v>
      </c>
      <c r="I26" s="1262">
        <v>63</v>
      </c>
      <c r="J26" s="536">
        <f t="shared" si="0"/>
        <v>80.769230769230774</v>
      </c>
      <c r="K26" s="1257">
        <f t="shared" si="3"/>
        <v>88</v>
      </c>
      <c r="L26" s="1257">
        <f t="shared" si="3"/>
        <v>73</v>
      </c>
      <c r="M26" s="536">
        <f t="shared" si="1"/>
        <v>82.954545454545453</v>
      </c>
      <c r="O26" s="744"/>
      <c r="P26" s="744"/>
      <c r="Q26" s="744"/>
      <c r="R26" s="744"/>
      <c r="S26" s="744"/>
      <c r="T26" s="744"/>
      <c r="U26" s="744"/>
    </row>
    <row r="27" spans="1:21" x14ac:dyDescent="0.35">
      <c r="A27" s="16">
        <v>17</v>
      </c>
      <c r="B27" s="1287" t="s">
        <v>774</v>
      </c>
      <c r="C27" s="1571" t="s">
        <v>1603</v>
      </c>
      <c r="D27" s="776" t="s">
        <v>775</v>
      </c>
      <c r="E27" s="1261">
        <v>23</v>
      </c>
      <c r="F27" s="1262">
        <v>22</v>
      </c>
      <c r="G27" s="536">
        <f t="shared" si="2"/>
        <v>95.652173913043484</v>
      </c>
      <c r="H27" s="1262">
        <v>165</v>
      </c>
      <c r="I27" s="1262">
        <v>141</v>
      </c>
      <c r="J27" s="536">
        <f t="shared" si="0"/>
        <v>85.454545454545453</v>
      </c>
      <c r="K27" s="1257">
        <f t="shared" si="3"/>
        <v>188</v>
      </c>
      <c r="L27" s="1257">
        <f t="shared" si="3"/>
        <v>163</v>
      </c>
      <c r="M27" s="536">
        <f t="shared" si="1"/>
        <v>86.702127659574472</v>
      </c>
      <c r="O27" s="744"/>
      <c r="P27" s="744"/>
      <c r="Q27" s="744"/>
      <c r="R27" s="744"/>
      <c r="S27" s="744"/>
      <c r="T27" s="744"/>
      <c r="U27" s="744"/>
    </row>
    <row r="28" spans="1:21" x14ac:dyDescent="0.35">
      <c r="A28" s="16">
        <v>18</v>
      </c>
      <c r="B28" s="1287" t="s">
        <v>771</v>
      </c>
      <c r="C28" s="1571" t="s">
        <v>1601</v>
      </c>
      <c r="D28" s="776" t="s">
        <v>771</v>
      </c>
      <c r="E28" s="1261">
        <v>3</v>
      </c>
      <c r="F28" s="1262">
        <v>3</v>
      </c>
      <c r="G28" s="536">
        <f t="shared" si="2"/>
        <v>100</v>
      </c>
      <c r="H28" s="1262">
        <v>37</v>
      </c>
      <c r="I28" s="1262">
        <v>33</v>
      </c>
      <c r="J28" s="536">
        <f t="shared" si="0"/>
        <v>89.189189189189193</v>
      </c>
      <c r="K28" s="1257">
        <f t="shared" si="3"/>
        <v>40</v>
      </c>
      <c r="L28" s="1257">
        <f t="shared" si="3"/>
        <v>36</v>
      </c>
      <c r="M28" s="536">
        <f t="shared" si="1"/>
        <v>90</v>
      </c>
      <c r="O28" s="744"/>
      <c r="P28" s="744"/>
      <c r="Q28" s="744"/>
      <c r="R28" s="744"/>
      <c r="S28" s="744"/>
      <c r="T28" s="744"/>
      <c r="U28" s="744"/>
    </row>
    <row r="29" spans="1:21" x14ac:dyDescent="0.35">
      <c r="A29" s="16">
        <v>19</v>
      </c>
      <c r="B29" s="1287" t="s">
        <v>787</v>
      </c>
      <c r="C29" s="1571" t="s">
        <v>1611</v>
      </c>
      <c r="D29" s="776" t="s">
        <v>788</v>
      </c>
      <c r="E29" s="1261">
        <v>21</v>
      </c>
      <c r="F29" s="1262">
        <v>21</v>
      </c>
      <c r="G29" s="536">
        <f t="shared" si="2"/>
        <v>100</v>
      </c>
      <c r="H29" s="1262">
        <v>181</v>
      </c>
      <c r="I29" s="1262">
        <v>165</v>
      </c>
      <c r="J29" s="536">
        <f t="shared" si="0"/>
        <v>91.160220994475139</v>
      </c>
      <c r="K29" s="1257">
        <f t="shared" si="3"/>
        <v>202</v>
      </c>
      <c r="L29" s="1257">
        <f t="shared" si="3"/>
        <v>186</v>
      </c>
      <c r="M29" s="536">
        <f t="shared" si="1"/>
        <v>92.079207920792086</v>
      </c>
      <c r="O29" s="744"/>
      <c r="P29" s="744"/>
      <c r="Q29" s="744"/>
      <c r="R29" s="744"/>
      <c r="S29" s="744"/>
      <c r="T29" s="744"/>
      <c r="U29" s="744"/>
    </row>
    <row r="30" spans="1:21" x14ac:dyDescent="0.35">
      <c r="A30" s="16">
        <v>20</v>
      </c>
      <c r="B30" s="1287" t="s">
        <v>789</v>
      </c>
      <c r="C30" s="1571" t="s">
        <v>1605</v>
      </c>
      <c r="D30" s="776" t="s">
        <v>790</v>
      </c>
      <c r="E30" s="1261">
        <v>16</v>
      </c>
      <c r="F30" s="1262">
        <v>14</v>
      </c>
      <c r="G30" s="536">
        <f t="shared" si="2"/>
        <v>87.5</v>
      </c>
      <c r="H30" s="1262">
        <v>111</v>
      </c>
      <c r="I30" s="1262">
        <v>89</v>
      </c>
      <c r="J30" s="536">
        <f t="shared" si="0"/>
        <v>80.180180180180187</v>
      </c>
      <c r="K30" s="1257">
        <f t="shared" si="3"/>
        <v>127</v>
      </c>
      <c r="L30" s="1257">
        <f t="shared" si="3"/>
        <v>103</v>
      </c>
      <c r="M30" s="536">
        <f t="shared" si="1"/>
        <v>81.102362204724415</v>
      </c>
      <c r="O30" s="744"/>
      <c r="P30" s="744"/>
      <c r="Q30" s="744"/>
      <c r="R30" s="744"/>
      <c r="S30" s="744"/>
      <c r="T30" s="744"/>
      <c r="U30" s="744"/>
    </row>
    <row r="31" spans="1:21" x14ac:dyDescent="0.35">
      <c r="A31" s="16">
        <v>21</v>
      </c>
      <c r="B31" s="1288" t="s">
        <v>778</v>
      </c>
      <c r="C31" s="1571" t="s">
        <v>1606</v>
      </c>
      <c r="D31" s="776" t="s">
        <v>779</v>
      </c>
      <c r="E31" s="1261">
        <v>18</v>
      </c>
      <c r="F31" s="1262">
        <v>15</v>
      </c>
      <c r="G31" s="536">
        <f t="shared" si="2"/>
        <v>83.333333333333343</v>
      </c>
      <c r="H31" s="1262">
        <v>176</v>
      </c>
      <c r="I31" s="1262">
        <v>155</v>
      </c>
      <c r="J31" s="536"/>
      <c r="K31" s="1257"/>
      <c r="L31" s="1257"/>
      <c r="M31" s="536"/>
      <c r="O31" s="744"/>
      <c r="P31" s="744"/>
      <c r="Q31" s="744"/>
      <c r="R31" s="744"/>
      <c r="S31" s="744"/>
      <c r="T31" s="744"/>
      <c r="U31" s="744"/>
    </row>
    <row r="32" spans="1:21" x14ac:dyDescent="0.35">
      <c r="A32" s="17"/>
      <c r="B32" s="243"/>
      <c r="C32" s="243"/>
      <c r="D32" s="243"/>
      <c r="E32" s="592"/>
      <c r="F32" s="592"/>
      <c r="G32" s="75"/>
      <c r="H32" s="592"/>
      <c r="I32" s="592"/>
      <c r="J32" s="75"/>
      <c r="K32" s="592"/>
      <c r="L32" s="592"/>
      <c r="M32" s="75"/>
      <c r="O32" s="744"/>
      <c r="P32" s="744"/>
      <c r="Q32" s="744"/>
      <c r="R32" s="744"/>
      <c r="S32" s="744"/>
      <c r="T32" s="744"/>
      <c r="U32" s="744"/>
    </row>
    <row r="33" spans="1:21" x14ac:dyDescent="0.35">
      <c r="A33" s="17"/>
      <c r="B33" s="243"/>
      <c r="C33" s="243"/>
      <c r="D33" s="243"/>
      <c r="E33" s="592"/>
      <c r="F33" s="592"/>
      <c r="G33" s="75"/>
      <c r="H33" s="592"/>
      <c r="I33" s="592"/>
      <c r="J33" s="75"/>
      <c r="K33" s="592"/>
      <c r="L33" s="592"/>
      <c r="M33" s="75"/>
      <c r="P33" s="748"/>
      <c r="Q33" s="748"/>
      <c r="R33" s="748"/>
      <c r="S33" s="748"/>
      <c r="T33" s="748"/>
      <c r="U33" s="748"/>
    </row>
    <row r="34" spans="1:21" x14ac:dyDescent="0.35">
      <c r="A34" s="17"/>
      <c r="B34" s="243"/>
      <c r="C34" s="243"/>
      <c r="D34" s="243"/>
      <c r="E34" s="592"/>
      <c r="F34" s="592"/>
      <c r="G34" s="75"/>
      <c r="H34" s="592"/>
      <c r="I34" s="592"/>
      <c r="J34" s="75"/>
      <c r="K34" s="592"/>
      <c r="L34" s="592"/>
      <c r="M34" s="75"/>
    </row>
    <row r="35" spans="1:21" ht="16" thickBot="1" x14ac:dyDescent="0.4">
      <c r="A35" s="22" t="s">
        <v>713</v>
      </c>
      <c r="B35" s="44"/>
      <c r="C35" s="45"/>
      <c r="D35" s="394"/>
      <c r="E35" s="780">
        <f>SUM(E10:E34)</f>
        <v>555</v>
      </c>
      <c r="F35" s="780">
        <f>SUM(F11:F34)</f>
        <v>520</v>
      </c>
      <c r="G35" s="341">
        <f>F35/E35*100</f>
        <v>93.693693693693689</v>
      </c>
      <c r="H35" s="780">
        <f>SUM(H11:H34)</f>
        <v>3938</v>
      </c>
      <c r="I35" s="780">
        <f>SUM(I11:I34)</f>
        <v>3563</v>
      </c>
      <c r="J35" s="341">
        <f>I35/H35*100</f>
        <v>90.477399695276802</v>
      </c>
      <c r="K35" s="780">
        <f>SUM(K11:K34)</f>
        <v>4295</v>
      </c>
      <c r="L35" s="780">
        <f>SUM(L11:L34)</f>
        <v>3913</v>
      </c>
      <c r="M35" s="341">
        <f>L35/K35*100</f>
        <v>91.105937136204886</v>
      </c>
    </row>
    <row r="36" spans="1:21" ht="20.149999999999999" customHeight="1" x14ac:dyDescent="0.35"/>
    <row r="37" spans="1:21" x14ac:dyDescent="0.35">
      <c r="A37" s="327" t="s">
        <v>757</v>
      </c>
      <c r="B37" s="327"/>
      <c r="C37" s="327"/>
      <c r="D37" s="327"/>
      <c r="E37" s="327"/>
      <c r="F37" s="327"/>
      <c r="G37" s="327"/>
      <c r="H37" s="327"/>
      <c r="I37" s="27"/>
      <c r="J37" s="27"/>
      <c r="K37" s="27"/>
    </row>
    <row r="38" spans="1:21" x14ac:dyDescent="0.25">
      <c r="A38" s="787" t="s">
        <v>1305</v>
      </c>
      <c r="B38" s="327"/>
      <c r="C38" s="327"/>
      <c r="D38" s="327"/>
      <c r="E38" s="327"/>
      <c r="F38" s="327"/>
      <c r="G38" s="327"/>
      <c r="H38" s="327"/>
      <c r="I38" s="27"/>
      <c r="J38" s="27"/>
      <c r="K38" s="27"/>
    </row>
    <row r="39" spans="1:21" x14ac:dyDescent="0.35">
      <c r="A39" s="327"/>
      <c r="B39" s="327" t="s">
        <v>1306</v>
      </c>
      <c r="C39" s="327"/>
      <c r="D39" s="327"/>
      <c r="E39" s="327"/>
      <c r="F39" s="327"/>
      <c r="G39" s="327"/>
      <c r="H39" s="327"/>
      <c r="I39" s="27"/>
      <c r="J39" s="27"/>
      <c r="K39" s="27"/>
    </row>
    <row r="40" spans="1:21" x14ac:dyDescent="0.35">
      <c r="A40" s="327"/>
      <c r="B40" s="327" t="s">
        <v>1307</v>
      </c>
      <c r="C40" s="327"/>
      <c r="D40" s="327"/>
      <c r="E40" s="327"/>
      <c r="F40" s="327"/>
      <c r="G40" s="327"/>
      <c r="H40" s="327"/>
      <c r="I40" s="27"/>
      <c r="J40" s="27"/>
      <c r="K40" s="27"/>
    </row>
  </sheetData>
  <sheetProtection algorithmName="SHA-512" hashValue="XR688kVecRhX2V2gJXFa9g28nv/Eg5mCI8OjRvbkzJL6blqGLkeDk6NdP68dRGR4CApmIasQnaQZ2pwFbog96w==" saltValue="lAPJORC/yrooq5msrWfeHA==" spinCount="100000" sheet="1" objects="1" scenarios="1" sort="0" autoFilter="0" pivotTables="0"/>
  <mergeCells count="14">
    <mergeCell ref="I8:J8"/>
    <mergeCell ref="K8:K9"/>
    <mergeCell ref="L8:M8"/>
    <mergeCell ref="A3:M3"/>
    <mergeCell ref="A7:A9"/>
    <mergeCell ref="B7:B9"/>
    <mergeCell ref="D7:D9"/>
    <mergeCell ref="E7:G7"/>
    <mergeCell ref="H7:J7"/>
    <mergeCell ref="K7:M7"/>
    <mergeCell ref="E8:E9"/>
    <mergeCell ref="F8:G8"/>
    <mergeCell ref="H8:H9"/>
    <mergeCell ref="A4:M4"/>
  </mergeCells>
  <pageMargins left="0.7" right="0.7" top="0.75" bottom="0.7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2"/>
  </sheetPr>
  <dimension ref="A1:Y36"/>
  <sheetViews>
    <sheetView zoomScale="57" zoomScaleNormal="57" workbookViewId="0">
      <pane xSplit="4" ySplit="9" topLeftCell="E10" activePane="bottomRight" state="frozen"/>
      <selection activeCell="G31" sqref="G31"/>
      <selection pane="topRight" activeCell="G31" sqref="G31"/>
      <selection pane="bottomLeft" activeCell="G31" sqref="G31"/>
      <selection pane="bottomRight" activeCell="C22" sqref="C22"/>
    </sheetView>
  </sheetViews>
  <sheetFormatPr defaultRowHeight="15.5" x14ac:dyDescent="0.35"/>
  <cols>
    <col min="1" max="1" width="5.7265625" style="311" customWidth="1"/>
    <col min="2" max="3" width="23.26953125" style="311" customWidth="1"/>
    <col min="4" max="4" width="28.7265625" style="311" customWidth="1"/>
    <col min="5" max="6" width="25.7265625" style="311" customWidth="1"/>
    <col min="7" max="7" width="24.81640625" style="311" customWidth="1"/>
    <col min="8" max="8" width="18.7265625" style="311" customWidth="1"/>
    <col min="9" max="14" width="20.26953125" style="311" customWidth="1"/>
    <col min="15" max="15" width="16.1796875" style="264" customWidth="1"/>
    <col min="16" max="19" width="8.26953125" style="264" customWidth="1"/>
    <col min="20" max="20" width="9.26953125" style="264" customWidth="1"/>
    <col min="21" max="21" width="8.26953125" style="264" customWidth="1"/>
    <col min="22" max="22" width="9.26953125" style="264" customWidth="1"/>
    <col min="23" max="23" width="8.26953125" style="264" customWidth="1"/>
    <col min="24" max="24" width="9.26953125" style="264" customWidth="1"/>
    <col min="25" max="25" width="8.26953125" style="264" customWidth="1"/>
    <col min="26" max="241" width="9.26953125" style="264" customWidth="1"/>
    <col min="242" max="242" width="5.7265625" style="264" customWidth="1"/>
    <col min="243" max="258" width="9.1796875" style="264"/>
    <col min="259" max="259" width="5.7265625" style="264" customWidth="1"/>
    <col min="260" max="262" width="25.7265625" style="264" customWidth="1"/>
    <col min="263" max="266" width="20.26953125" style="264" customWidth="1"/>
    <col min="267" max="267" width="9.7265625" style="264" bestFit="1" customWidth="1"/>
    <col min="268" max="268" width="8.26953125" style="264" customWidth="1"/>
    <col min="269" max="269" width="9.26953125" style="264" customWidth="1"/>
    <col min="270" max="270" width="8.26953125" style="264" customWidth="1"/>
    <col min="271" max="271" width="9.26953125" style="264" customWidth="1"/>
    <col min="272" max="275" width="8.26953125" style="264" customWidth="1"/>
    <col min="276" max="276" width="9.26953125" style="264" customWidth="1"/>
    <col min="277" max="277" width="8.26953125" style="264" customWidth="1"/>
    <col min="278" max="278" width="9.26953125" style="264" customWidth="1"/>
    <col min="279" max="279" width="8.26953125" style="264" customWidth="1"/>
    <col min="280" max="280" width="9.26953125" style="264" customWidth="1"/>
    <col min="281" max="281" width="8.26953125" style="264" customWidth="1"/>
    <col min="282" max="497" width="9.26953125" style="264" customWidth="1"/>
    <col min="498" max="498" width="5.7265625" style="264" customWidth="1"/>
    <col min="499" max="514" width="9.1796875" style="264"/>
    <col min="515" max="515" width="5.7265625" style="264" customWidth="1"/>
    <col min="516" max="518" width="25.7265625" style="264" customWidth="1"/>
    <col min="519" max="522" width="20.26953125" style="264" customWidth="1"/>
    <col min="523" max="523" width="9.7265625" style="264" bestFit="1" customWidth="1"/>
    <col min="524" max="524" width="8.26953125" style="264" customWidth="1"/>
    <col min="525" max="525" width="9.26953125" style="264" customWidth="1"/>
    <col min="526" max="526" width="8.26953125" style="264" customWidth="1"/>
    <col min="527" max="527" width="9.26953125" style="264" customWidth="1"/>
    <col min="528" max="531" width="8.26953125" style="264" customWidth="1"/>
    <col min="532" max="532" width="9.26953125" style="264" customWidth="1"/>
    <col min="533" max="533" width="8.26953125" style="264" customWidth="1"/>
    <col min="534" max="534" width="9.26953125" style="264" customWidth="1"/>
    <col min="535" max="535" width="8.26953125" style="264" customWidth="1"/>
    <col min="536" max="536" width="9.26953125" style="264" customWidth="1"/>
    <col min="537" max="537" width="8.26953125" style="264" customWidth="1"/>
    <col min="538" max="753" width="9.26953125" style="264" customWidth="1"/>
    <col min="754" max="754" width="5.7265625" style="264" customWidth="1"/>
    <col min="755" max="770" width="9.1796875" style="264"/>
    <col min="771" max="771" width="5.7265625" style="264" customWidth="1"/>
    <col min="772" max="774" width="25.7265625" style="264" customWidth="1"/>
    <col min="775" max="778" width="20.26953125" style="264" customWidth="1"/>
    <col min="779" max="779" width="9.7265625" style="264" bestFit="1" customWidth="1"/>
    <col min="780" max="780" width="8.26953125" style="264" customWidth="1"/>
    <col min="781" max="781" width="9.26953125" style="264" customWidth="1"/>
    <col min="782" max="782" width="8.26953125" style="264" customWidth="1"/>
    <col min="783" max="783" width="9.26953125" style="264" customWidth="1"/>
    <col min="784" max="787" width="8.26953125" style="264" customWidth="1"/>
    <col min="788" max="788" width="9.26953125" style="264" customWidth="1"/>
    <col min="789" max="789" width="8.26953125" style="264" customWidth="1"/>
    <col min="790" max="790" width="9.26953125" style="264" customWidth="1"/>
    <col min="791" max="791" width="8.26953125" style="264" customWidth="1"/>
    <col min="792" max="792" width="9.26953125" style="264" customWidth="1"/>
    <col min="793" max="793" width="8.26953125" style="264" customWidth="1"/>
    <col min="794" max="1009" width="9.26953125" style="264" customWidth="1"/>
    <col min="1010" max="1010" width="5.7265625" style="264" customWidth="1"/>
    <col min="1011" max="1026" width="9.1796875" style="264"/>
    <col min="1027" max="1027" width="5.7265625" style="264" customWidth="1"/>
    <col min="1028" max="1030" width="25.7265625" style="264" customWidth="1"/>
    <col min="1031" max="1034" width="20.26953125" style="264" customWidth="1"/>
    <col min="1035" max="1035" width="9.7265625" style="264" bestFit="1" customWidth="1"/>
    <col min="1036" max="1036" width="8.26953125" style="264" customWidth="1"/>
    <col min="1037" max="1037" width="9.26953125" style="264" customWidth="1"/>
    <col min="1038" max="1038" width="8.26953125" style="264" customWidth="1"/>
    <col min="1039" max="1039" width="9.26953125" style="264" customWidth="1"/>
    <col min="1040" max="1043" width="8.26953125" style="264" customWidth="1"/>
    <col min="1044" max="1044" width="9.26953125" style="264" customWidth="1"/>
    <col min="1045" max="1045" width="8.26953125" style="264" customWidth="1"/>
    <col min="1046" max="1046" width="9.26953125" style="264" customWidth="1"/>
    <col min="1047" max="1047" width="8.26953125" style="264" customWidth="1"/>
    <col min="1048" max="1048" width="9.26953125" style="264" customWidth="1"/>
    <col min="1049" max="1049" width="8.26953125" style="264" customWidth="1"/>
    <col min="1050" max="1265" width="9.26953125" style="264" customWidth="1"/>
    <col min="1266" max="1266" width="5.7265625" style="264" customWidth="1"/>
    <col min="1267" max="1282" width="9.1796875" style="264"/>
    <col min="1283" max="1283" width="5.7265625" style="264" customWidth="1"/>
    <col min="1284" max="1286" width="25.7265625" style="264" customWidth="1"/>
    <col min="1287" max="1290" width="20.26953125" style="264" customWidth="1"/>
    <col min="1291" max="1291" width="9.7265625" style="264" bestFit="1" customWidth="1"/>
    <col min="1292" max="1292" width="8.26953125" style="264" customWidth="1"/>
    <col min="1293" max="1293" width="9.26953125" style="264" customWidth="1"/>
    <col min="1294" max="1294" width="8.26953125" style="264" customWidth="1"/>
    <col min="1295" max="1295" width="9.26953125" style="264" customWidth="1"/>
    <col min="1296" max="1299" width="8.26953125" style="264" customWidth="1"/>
    <col min="1300" max="1300" width="9.26953125" style="264" customWidth="1"/>
    <col min="1301" max="1301" width="8.26953125" style="264" customWidth="1"/>
    <col min="1302" max="1302" width="9.26953125" style="264" customWidth="1"/>
    <col min="1303" max="1303" width="8.26953125" style="264" customWidth="1"/>
    <col min="1304" max="1304" width="9.26953125" style="264" customWidth="1"/>
    <col min="1305" max="1305" width="8.26953125" style="264" customWidth="1"/>
    <col min="1306" max="1521" width="9.26953125" style="264" customWidth="1"/>
    <col min="1522" max="1522" width="5.7265625" style="264" customWidth="1"/>
    <col min="1523" max="1538" width="9.1796875" style="264"/>
    <col min="1539" max="1539" width="5.7265625" style="264" customWidth="1"/>
    <col min="1540" max="1542" width="25.7265625" style="264" customWidth="1"/>
    <col min="1543" max="1546" width="20.26953125" style="264" customWidth="1"/>
    <col min="1547" max="1547" width="9.7265625" style="264" bestFit="1" customWidth="1"/>
    <col min="1548" max="1548" width="8.26953125" style="264" customWidth="1"/>
    <col min="1549" max="1549" width="9.26953125" style="264" customWidth="1"/>
    <col min="1550" max="1550" width="8.26953125" style="264" customWidth="1"/>
    <col min="1551" max="1551" width="9.26953125" style="264" customWidth="1"/>
    <col min="1552" max="1555" width="8.26953125" style="264" customWidth="1"/>
    <col min="1556" max="1556" width="9.26953125" style="264" customWidth="1"/>
    <col min="1557" max="1557" width="8.26953125" style="264" customWidth="1"/>
    <col min="1558" max="1558" width="9.26953125" style="264" customWidth="1"/>
    <col min="1559" max="1559" width="8.26953125" style="264" customWidth="1"/>
    <col min="1560" max="1560" width="9.26953125" style="264" customWidth="1"/>
    <col min="1561" max="1561" width="8.26953125" style="264" customWidth="1"/>
    <col min="1562" max="1777" width="9.26953125" style="264" customWidth="1"/>
    <col min="1778" max="1778" width="5.7265625" style="264" customWidth="1"/>
    <col min="1779" max="1794" width="9.1796875" style="264"/>
    <col min="1795" max="1795" width="5.7265625" style="264" customWidth="1"/>
    <col min="1796" max="1798" width="25.7265625" style="264" customWidth="1"/>
    <col min="1799" max="1802" width="20.26953125" style="264" customWidth="1"/>
    <col min="1803" max="1803" width="9.7265625" style="264" bestFit="1" customWidth="1"/>
    <col min="1804" max="1804" width="8.26953125" style="264" customWidth="1"/>
    <col min="1805" max="1805" width="9.26953125" style="264" customWidth="1"/>
    <col min="1806" max="1806" width="8.26953125" style="264" customWidth="1"/>
    <col min="1807" max="1807" width="9.26953125" style="264" customWidth="1"/>
    <col min="1808" max="1811" width="8.26953125" style="264" customWidth="1"/>
    <col min="1812" max="1812" width="9.26953125" style="264" customWidth="1"/>
    <col min="1813" max="1813" width="8.26953125" style="264" customWidth="1"/>
    <col min="1814" max="1814" width="9.26953125" style="264" customWidth="1"/>
    <col min="1815" max="1815" width="8.26953125" style="264" customWidth="1"/>
    <col min="1816" max="1816" width="9.26953125" style="264" customWidth="1"/>
    <col min="1817" max="1817" width="8.26953125" style="264" customWidth="1"/>
    <col min="1818" max="2033" width="9.26953125" style="264" customWidth="1"/>
    <col min="2034" max="2034" width="5.7265625" style="264" customWidth="1"/>
    <col min="2035" max="2050" width="9.1796875" style="264"/>
    <col min="2051" max="2051" width="5.7265625" style="264" customWidth="1"/>
    <col min="2052" max="2054" width="25.7265625" style="264" customWidth="1"/>
    <col min="2055" max="2058" width="20.26953125" style="264" customWidth="1"/>
    <col min="2059" max="2059" width="9.7265625" style="264" bestFit="1" customWidth="1"/>
    <col min="2060" max="2060" width="8.26953125" style="264" customWidth="1"/>
    <col min="2061" max="2061" width="9.26953125" style="264" customWidth="1"/>
    <col min="2062" max="2062" width="8.26953125" style="264" customWidth="1"/>
    <col min="2063" max="2063" width="9.26953125" style="264" customWidth="1"/>
    <col min="2064" max="2067" width="8.26953125" style="264" customWidth="1"/>
    <col min="2068" max="2068" width="9.26953125" style="264" customWidth="1"/>
    <col min="2069" max="2069" width="8.26953125" style="264" customWidth="1"/>
    <col min="2070" max="2070" width="9.26953125" style="264" customWidth="1"/>
    <col min="2071" max="2071" width="8.26953125" style="264" customWidth="1"/>
    <col min="2072" max="2072" width="9.26953125" style="264" customWidth="1"/>
    <col min="2073" max="2073" width="8.26953125" style="264" customWidth="1"/>
    <col min="2074" max="2289" width="9.26953125" style="264" customWidth="1"/>
    <col min="2290" max="2290" width="5.7265625" style="264" customWidth="1"/>
    <col min="2291" max="2306" width="9.1796875" style="264"/>
    <col min="2307" max="2307" width="5.7265625" style="264" customWidth="1"/>
    <col min="2308" max="2310" width="25.7265625" style="264" customWidth="1"/>
    <col min="2311" max="2314" width="20.26953125" style="264" customWidth="1"/>
    <col min="2315" max="2315" width="9.7265625" style="264" bestFit="1" customWidth="1"/>
    <col min="2316" max="2316" width="8.26953125" style="264" customWidth="1"/>
    <col min="2317" max="2317" width="9.26953125" style="264" customWidth="1"/>
    <col min="2318" max="2318" width="8.26953125" style="264" customWidth="1"/>
    <col min="2319" max="2319" width="9.26953125" style="264" customWidth="1"/>
    <col min="2320" max="2323" width="8.26953125" style="264" customWidth="1"/>
    <col min="2324" max="2324" width="9.26953125" style="264" customWidth="1"/>
    <col min="2325" max="2325" width="8.26953125" style="264" customWidth="1"/>
    <col min="2326" max="2326" width="9.26953125" style="264" customWidth="1"/>
    <col min="2327" max="2327" width="8.26953125" style="264" customWidth="1"/>
    <col min="2328" max="2328" width="9.26953125" style="264" customWidth="1"/>
    <col min="2329" max="2329" width="8.26953125" style="264" customWidth="1"/>
    <col min="2330" max="2545" width="9.26953125" style="264" customWidth="1"/>
    <col min="2546" max="2546" width="5.7265625" style="264" customWidth="1"/>
    <col min="2547" max="2562" width="9.1796875" style="264"/>
    <col min="2563" max="2563" width="5.7265625" style="264" customWidth="1"/>
    <col min="2564" max="2566" width="25.7265625" style="264" customWidth="1"/>
    <col min="2567" max="2570" width="20.26953125" style="264" customWidth="1"/>
    <col min="2571" max="2571" width="9.7265625" style="264" bestFit="1" customWidth="1"/>
    <col min="2572" max="2572" width="8.26953125" style="264" customWidth="1"/>
    <col min="2573" max="2573" width="9.26953125" style="264" customWidth="1"/>
    <col min="2574" max="2574" width="8.26953125" style="264" customWidth="1"/>
    <col min="2575" max="2575" width="9.26953125" style="264" customWidth="1"/>
    <col min="2576" max="2579" width="8.26953125" style="264" customWidth="1"/>
    <col min="2580" max="2580" width="9.26953125" style="264" customWidth="1"/>
    <col min="2581" max="2581" width="8.26953125" style="264" customWidth="1"/>
    <col min="2582" max="2582" width="9.26953125" style="264" customWidth="1"/>
    <col min="2583" max="2583" width="8.26953125" style="264" customWidth="1"/>
    <col min="2584" max="2584" width="9.26953125" style="264" customWidth="1"/>
    <col min="2585" max="2585" width="8.26953125" style="264" customWidth="1"/>
    <col min="2586" max="2801" width="9.26953125" style="264" customWidth="1"/>
    <col min="2802" max="2802" width="5.7265625" style="264" customWidth="1"/>
    <col min="2803" max="2818" width="9.1796875" style="264"/>
    <col min="2819" max="2819" width="5.7265625" style="264" customWidth="1"/>
    <col min="2820" max="2822" width="25.7265625" style="264" customWidth="1"/>
    <col min="2823" max="2826" width="20.26953125" style="264" customWidth="1"/>
    <col min="2827" max="2827" width="9.7265625" style="264" bestFit="1" customWidth="1"/>
    <col min="2828" max="2828" width="8.26953125" style="264" customWidth="1"/>
    <col min="2829" max="2829" width="9.26953125" style="264" customWidth="1"/>
    <col min="2830" max="2830" width="8.26953125" style="264" customWidth="1"/>
    <col min="2831" max="2831" width="9.26953125" style="264" customWidth="1"/>
    <col min="2832" max="2835" width="8.26953125" style="264" customWidth="1"/>
    <col min="2836" max="2836" width="9.26953125" style="264" customWidth="1"/>
    <col min="2837" max="2837" width="8.26953125" style="264" customWidth="1"/>
    <col min="2838" max="2838" width="9.26953125" style="264" customWidth="1"/>
    <col min="2839" max="2839" width="8.26953125" style="264" customWidth="1"/>
    <col min="2840" max="2840" width="9.26953125" style="264" customWidth="1"/>
    <col min="2841" max="2841" width="8.26953125" style="264" customWidth="1"/>
    <col min="2842" max="3057" width="9.26953125" style="264" customWidth="1"/>
    <col min="3058" max="3058" width="5.7265625" style="264" customWidth="1"/>
    <col min="3059" max="3074" width="9.1796875" style="264"/>
    <col min="3075" max="3075" width="5.7265625" style="264" customWidth="1"/>
    <col min="3076" max="3078" width="25.7265625" style="264" customWidth="1"/>
    <col min="3079" max="3082" width="20.26953125" style="264" customWidth="1"/>
    <col min="3083" max="3083" width="9.7265625" style="264" bestFit="1" customWidth="1"/>
    <col min="3084" max="3084" width="8.26953125" style="264" customWidth="1"/>
    <col min="3085" max="3085" width="9.26953125" style="264" customWidth="1"/>
    <col min="3086" max="3086" width="8.26953125" style="264" customWidth="1"/>
    <col min="3087" max="3087" width="9.26953125" style="264" customWidth="1"/>
    <col min="3088" max="3091" width="8.26953125" style="264" customWidth="1"/>
    <col min="3092" max="3092" width="9.26953125" style="264" customWidth="1"/>
    <col min="3093" max="3093" width="8.26953125" style="264" customWidth="1"/>
    <col min="3094" max="3094" width="9.26953125" style="264" customWidth="1"/>
    <col min="3095" max="3095" width="8.26953125" style="264" customWidth="1"/>
    <col min="3096" max="3096" width="9.26953125" style="264" customWidth="1"/>
    <col min="3097" max="3097" width="8.26953125" style="264" customWidth="1"/>
    <col min="3098" max="3313" width="9.26953125" style="264" customWidth="1"/>
    <col min="3314" max="3314" width="5.7265625" style="264" customWidth="1"/>
    <col min="3315" max="3330" width="9.1796875" style="264"/>
    <col min="3331" max="3331" width="5.7265625" style="264" customWidth="1"/>
    <col min="3332" max="3334" width="25.7265625" style="264" customWidth="1"/>
    <col min="3335" max="3338" width="20.26953125" style="264" customWidth="1"/>
    <col min="3339" max="3339" width="9.7265625" style="264" bestFit="1" customWidth="1"/>
    <col min="3340" max="3340" width="8.26953125" style="264" customWidth="1"/>
    <col min="3341" max="3341" width="9.26953125" style="264" customWidth="1"/>
    <col min="3342" max="3342" width="8.26953125" style="264" customWidth="1"/>
    <col min="3343" max="3343" width="9.26953125" style="264" customWidth="1"/>
    <col min="3344" max="3347" width="8.26953125" style="264" customWidth="1"/>
    <col min="3348" max="3348" width="9.26953125" style="264" customWidth="1"/>
    <col min="3349" max="3349" width="8.26953125" style="264" customWidth="1"/>
    <col min="3350" max="3350" width="9.26953125" style="264" customWidth="1"/>
    <col min="3351" max="3351" width="8.26953125" style="264" customWidth="1"/>
    <col min="3352" max="3352" width="9.26953125" style="264" customWidth="1"/>
    <col min="3353" max="3353" width="8.26953125" style="264" customWidth="1"/>
    <col min="3354" max="3569" width="9.26953125" style="264" customWidth="1"/>
    <col min="3570" max="3570" width="5.7265625" style="264" customWidth="1"/>
    <col min="3571" max="3586" width="9.1796875" style="264"/>
    <col min="3587" max="3587" width="5.7265625" style="264" customWidth="1"/>
    <col min="3588" max="3590" width="25.7265625" style="264" customWidth="1"/>
    <col min="3591" max="3594" width="20.26953125" style="264" customWidth="1"/>
    <col min="3595" max="3595" width="9.7265625" style="264" bestFit="1" customWidth="1"/>
    <col min="3596" max="3596" width="8.26953125" style="264" customWidth="1"/>
    <col min="3597" max="3597" width="9.26953125" style="264" customWidth="1"/>
    <col min="3598" max="3598" width="8.26953125" style="264" customWidth="1"/>
    <col min="3599" max="3599" width="9.26953125" style="264" customWidth="1"/>
    <col min="3600" max="3603" width="8.26953125" style="264" customWidth="1"/>
    <col min="3604" max="3604" width="9.26953125" style="264" customWidth="1"/>
    <col min="3605" max="3605" width="8.26953125" style="264" customWidth="1"/>
    <col min="3606" max="3606" width="9.26953125" style="264" customWidth="1"/>
    <col min="3607" max="3607" width="8.26953125" style="264" customWidth="1"/>
    <col min="3608" max="3608" width="9.26953125" style="264" customWidth="1"/>
    <col min="3609" max="3609" width="8.26953125" style="264" customWidth="1"/>
    <col min="3610" max="3825" width="9.26953125" style="264" customWidth="1"/>
    <col min="3826" max="3826" width="5.7265625" style="264" customWidth="1"/>
    <col min="3827" max="3842" width="9.1796875" style="264"/>
    <col min="3843" max="3843" width="5.7265625" style="264" customWidth="1"/>
    <col min="3844" max="3846" width="25.7265625" style="264" customWidth="1"/>
    <col min="3847" max="3850" width="20.26953125" style="264" customWidth="1"/>
    <col min="3851" max="3851" width="9.7265625" style="264" bestFit="1" customWidth="1"/>
    <col min="3852" max="3852" width="8.26953125" style="264" customWidth="1"/>
    <col min="3853" max="3853" width="9.26953125" style="264" customWidth="1"/>
    <col min="3854" max="3854" width="8.26953125" style="264" customWidth="1"/>
    <col min="3855" max="3855" width="9.26953125" style="264" customWidth="1"/>
    <col min="3856" max="3859" width="8.26953125" style="264" customWidth="1"/>
    <col min="3860" max="3860" width="9.26953125" style="264" customWidth="1"/>
    <col min="3861" max="3861" width="8.26953125" style="264" customWidth="1"/>
    <col min="3862" max="3862" width="9.26953125" style="264" customWidth="1"/>
    <col min="3863" max="3863" width="8.26953125" style="264" customWidth="1"/>
    <col min="3864" max="3864" width="9.26953125" style="264" customWidth="1"/>
    <col min="3865" max="3865" width="8.26953125" style="264" customWidth="1"/>
    <col min="3866" max="4081" width="9.26953125" style="264" customWidth="1"/>
    <col min="4082" max="4082" width="5.7265625" style="264" customWidth="1"/>
    <col min="4083" max="4098" width="9.1796875" style="264"/>
    <col min="4099" max="4099" width="5.7265625" style="264" customWidth="1"/>
    <col min="4100" max="4102" width="25.7265625" style="264" customWidth="1"/>
    <col min="4103" max="4106" width="20.26953125" style="264" customWidth="1"/>
    <col min="4107" max="4107" width="9.7265625" style="264" bestFit="1" customWidth="1"/>
    <col min="4108" max="4108" width="8.26953125" style="264" customWidth="1"/>
    <col min="4109" max="4109" width="9.26953125" style="264" customWidth="1"/>
    <col min="4110" max="4110" width="8.26953125" style="264" customWidth="1"/>
    <col min="4111" max="4111" width="9.26953125" style="264" customWidth="1"/>
    <col min="4112" max="4115" width="8.26953125" style="264" customWidth="1"/>
    <col min="4116" max="4116" width="9.26953125" style="264" customWidth="1"/>
    <col min="4117" max="4117" width="8.26953125" style="264" customWidth="1"/>
    <col min="4118" max="4118" width="9.26953125" style="264" customWidth="1"/>
    <col min="4119" max="4119" width="8.26953125" style="264" customWidth="1"/>
    <col min="4120" max="4120" width="9.26953125" style="264" customWidth="1"/>
    <col min="4121" max="4121" width="8.26953125" style="264" customWidth="1"/>
    <col min="4122" max="4337" width="9.26953125" style="264" customWidth="1"/>
    <col min="4338" max="4338" width="5.7265625" style="264" customWidth="1"/>
    <col min="4339" max="4354" width="9.1796875" style="264"/>
    <col min="4355" max="4355" width="5.7265625" style="264" customWidth="1"/>
    <col min="4356" max="4358" width="25.7265625" style="264" customWidth="1"/>
    <col min="4359" max="4362" width="20.26953125" style="264" customWidth="1"/>
    <col min="4363" max="4363" width="9.7265625" style="264" bestFit="1" customWidth="1"/>
    <col min="4364" max="4364" width="8.26953125" style="264" customWidth="1"/>
    <col min="4365" max="4365" width="9.26953125" style="264" customWidth="1"/>
    <col min="4366" max="4366" width="8.26953125" style="264" customWidth="1"/>
    <col min="4367" max="4367" width="9.26953125" style="264" customWidth="1"/>
    <col min="4368" max="4371" width="8.26953125" style="264" customWidth="1"/>
    <col min="4372" max="4372" width="9.26953125" style="264" customWidth="1"/>
    <col min="4373" max="4373" width="8.26953125" style="264" customWidth="1"/>
    <col min="4374" max="4374" width="9.26953125" style="264" customWidth="1"/>
    <col min="4375" max="4375" width="8.26953125" style="264" customWidth="1"/>
    <col min="4376" max="4376" width="9.26953125" style="264" customWidth="1"/>
    <col min="4377" max="4377" width="8.26953125" style="264" customWidth="1"/>
    <col min="4378" max="4593" width="9.26953125" style="264" customWidth="1"/>
    <col min="4594" max="4594" width="5.7265625" style="264" customWidth="1"/>
    <col min="4595" max="4610" width="9.1796875" style="264"/>
    <col min="4611" max="4611" width="5.7265625" style="264" customWidth="1"/>
    <col min="4612" max="4614" width="25.7265625" style="264" customWidth="1"/>
    <col min="4615" max="4618" width="20.26953125" style="264" customWidth="1"/>
    <col min="4619" max="4619" width="9.7265625" style="264" bestFit="1" customWidth="1"/>
    <col min="4620" max="4620" width="8.26953125" style="264" customWidth="1"/>
    <col min="4621" max="4621" width="9.26953125" style="264" customWidth="1"/>
    <col min="4622" max="4622" width="8.26953125" style="264" customWidth="1"/>
    <col min="4623" max="4623" width="9.26953125" style="264" customWidth="1"/>
    <col min="4624" max="4627" width="8.26953125" style="264" customWidth="1"/>
    <col min="4628" max="4628" width="9.26953125" style="264" customWidth="1"/>
    <col min="4629" max="4629" width="8.26953125" style="264" customWidth="1"/>
    <col min="4630" max="4630" width="9.26953125" style="264" customWidth="1"/>
    <col min="4631" max="4631" width="8.26953125" style="264" customWidth="1"/>
    <col min="4632" max="4632" width="9.26953125" style="264" customWidth="1"/>
    <col min="4633" max="4633" width="8.26953125" style="264" customWidth="1"/>
    <col min="4634" max="4849" width="9.26953125" style="264" customWidth="1"/>
    <col min="4850" max="4850" width="5.7265625" style="264" customWidth="1"/>
    <col min="4851" max="4866" width="9.1796875" style="264"/>
    <col min="4867" max="4867" width="5.7265625" style="264" customWidth="1"/>
    <col min="4868" max="4870" width="25.7265625" style="264" customWidth="1"/>
    <col min="4871" max="4874" width="20.26953125" style="264" customWidth="1"/>
    <col min="4875" max="4875" width="9.7265625" style="264" bestFit="1" customWidth="1"/>
    <col min="4876" max="4876" width="8.26953125" style="264" customWidth="1"/>
    <col min="4877" max="4877" width="9.26953125" style="264" customWidth="1"/>
    <col min="4878" max="4878" width="8.26953125" style="264" customWidth="1"/>
    <col min="4879" max="4879" width="9.26953125" style="264" customWidth="1"/>
    <col min="4880" max="4883" width="8.26953125" style="264" customWidth="1"/>
    <col min="4884" max="4884" width="9.26953125" style="264" customWidth="1"/>
    <col min="4885" max="4885" width="8.26953125" style="264" customWidth="1"/>
    <col min="4886" max="4886" width="9.26953125" style="264" customWidth="1"/>
    <col min="4887" max="4887" width="8.26953125" style="264" customWidth="1"/>
    <col min="4888" max="4888" width="9.26953125" style="264" customWidth="1"/>
    <col min="4889" max="4889" width="8.26953125" style="264" customWidth="1"/>
    <col min="4890" max="5105" width="9.26953125" style="264" customWidth="1"/>
    <col min="5106" max="5106" width="5.7265625" style="264" customWidth="1"/>
    <col min="5107" max="5122" width="9.1796875" style="264"/>
    <col min="5123" max="5123" width="5.7265625" style="264" customWidth="1"/>
    <col min="5124" max="5126" width="25.7265625" style="264" customWidth="1"/>
    <col min="5127" max="5130" width="20.26953125" style="264" customWidth="1"/>
    <col min="5131" max="5131" width="9.7265625" style="264" bestFit="1" customWidth="1"/>
    <col min="5132" max="5132" width="8.26953125" style="264" customWidth="1"/>
    <col min="5133" max="5133" width="9.26953125" style="264" customWidth="1"/>
    <col min="5134" max="5134" width="8.26953125" style="264" customWidth="1"/>
    <col min="5135" max="5135" width="9.26953125" style="264" customWidth="1"/>
    <col min="5136" max="5139" width="8.26953125" style="264" customWidth="1"/>
    <col min="5140" max="5140" width="9.26953125" style="264" customWidth="1"/>
    <col min="5141" max="5141" width="8.26953125" style="264" customWidth="1"/>
    <col min="5142" max="5142" width="9.26953125" style="264" customWidth="1"/>
    <col min="5143" max="5143" width="8.26953125" style="264" customWidth="1"/>
    <col min="5144" max="5144" width="9.26953125" style="264" customWidth="1"/>
    <col min="5145" max="5145" width="8.26953125" style="264" customWidth="1"/>
    <col min="5146" max="5361" width="9.26953125" style="264" customWidth="1"/>
    <col min="5362" max="5362" width="5.7265625" style="264" customWidth="1"/>
    <col min="5363" max="5378" width="9.1796875" style="264"/>
    <col min="5379" max="5379" width="5.7265625" style="264" customWidth="1"/>
    <col min="5380" max="5382" width="25.7265625" style="264" customWidth="1"/>
    <col min="5383" max="5386" width="20.26953125" style="264" customWidth="1"/>
    <col min="5387" max="5387" width="9.7265625" style="264" bestFit="1" customWidth="1"/>
    <col min="5388" max="5388" width="8.26953125" style="264" customWidth="1"/>
    <col min="5389" max="5389" width="9.26953125" style="264" customWidth="1"/>
    <col min="5390" max="5390" width="8.26953125" style="264" customWidth="1"/>
    <col min="5391" max="5391" width="9.26953125" style="264" customWidth="1"/>
    <col min="5392" max="5395" width="8.26953125" style="264" customWidth="1"/>
    <col min="5396" max="5396" width="9.26953125" style="264" customWidth="1"/>
    <col min="5397" max="5397" width="8.26953125" style="264" customWidth="1"/>
    <col min="5398" max="5398" width="9.26953125" style="264" customWidth="1"/>
    <col min="5399" max="5399" width="8.26953125" style="264" customWidth="1"/>
    <col min="5400" max="5400" width="9.26953125" style="264" customWidth="1"/>
    <col min="5401" max="5401" width="8.26953125" style="264" customWidth="1"/>
    <col min="5402" max="5617" width="9.26953125" style="264" customWidth="1"/>
    <col min="5618" max="5618" width="5.7265625" style="264" customWidth="1"/>
    <col min="5619" max="5634" width="9.1796875" style="264"/>
    <col min="5635" max="5635" width="5.7265625" style="264" customWidth="1"/>
    <col min="5636" max="5638" width="25.7265625" style="264" customWidth="1"/>
    <col min="5639" max="5642" width="20.26953125" style="264" customWidth="1"/>
    <col min="5643" max="5643" width="9.7265625" style="264" bestFit="1" customWidth="1"/>
    <col min="5644" max="5644" width="8.26953125" style="264" customWidth="1"/>
    <col min="5645" max="5645" width="9.26953125" style="264" customWidth="1"/>
    <col min="5646" max="5646" width="8.26953125" style="264" customWidth="1"/>
    <col min="5647" max="5647" width="9.26953125" style="264" customWidth="1"/>
    <col min="5648" max="5651" width="8.26953125" style="264" customWidth="1"/>
    <col min="5652" max="5652" width="9.26953125" style="264" customWidth="1"/>
    <col min="5653" max="5653" width="8.26953125" style="264" customWidth="1"/>
    <col min="5654" max="5654" width="9.26953125" style="264" customWidth="1"/>
    <col min="5655" max="5655" width="8.26953125" style="264" customWidth="1"/>
    <col min="5656" max="5656" width="9.26953125" style="264" customWidth="1"/>
    <col min="5657" max="5657" width="8.26953125" style="264" customWidth="1"/>
    <col min="5658" max="5873" width="9.26953125" style="264" customWidth="1"/>
    <col min="5874" max="5874" width="5.7265625" style="264" customWidth="1"/>
    <col min="5875" max="5890" width="9.1796875" style="264"/>
    <col min="5891" max="5891" width="5.7265625" style="264" customWidth="1"/>
    <col min="5892" max="5894" width="25.7265625" style="264" customWidth="1"/>
    <col min="5895" max="5898" width="20.26953125" style="264" customWidth="1"/>
    <col min="5899" max="5899" width="9.7265625" style="264" bestFit="1" customWidth="1"/>
    <col min="5900" max="5900" width="8.26953125" style="264" customWidth="1"/>
    <col min="5901" max="5901" width="9.26953125" style="264" customWidth="1"/>
    <col min="5902" max="5902" width="8.26953125" style="264" customWidth="1"/>
    <col min="5903" max="5903" width="9.26953125" style="264" customWidth="1"/>
    <col min="5904" max="5907" width="8.26953125" style="264" customWidth="1"/>
    <col min="5908" max="5908" width="9.26953125" style="264" customWidth="1"/>
    <col min="5909" max="5909" width="8.26953125" style="264" customWidth="1"/>
    <col min="5910" max="5910" width="9.26953125" style="264" customWidth="1"/>
    <col min="5911" max="5911" width="8.26953125" style="264" customWidth="1"/>
    <col min="5912" max="5912" width="9.26953125" style="264" customWidth="1"/>
    <col min="5913" max="5913" width="8.26953125" style="264" customWidth="1"/>
    <col min="5914" max="6129" width="9.26953125" style="264" customWidth="1"/>
    <col min="6130" max="6130" width="5.7265625" style="264" customWidth="1"/>
    <col min="6131" max="6146" width="9.1796875" style="264"/>
    <col min="6147" max="6147" width="5.7265625" style="264" customWidth="1"/>
    <col min="6148" max="6150" width="25.7265625" style="264" customWidth="1"/>
    <col min="6151" max="6154" width="20.26953125" style="264" customWidth="1"/>
    <col min="6155" max="6155" width="9.7265625" style="264" bestFit="1" customWidth="1"/>
    <col min="6156" max="6156" width="8.26953125" style="264" customWidth="1"/>
    <col min="6157" max="6157" width="9.26953125" style="264" customWidth="1"/>
    <col min="6158" max="6158" width="8.26953125" style="264" customWidth="1"/>
    <col min="6159" max="6159" width="9.26953125" style="264" customWidth="1"/>
    <col min="6160" max="6163" width="8.26953125" style="264" customWidth="1"/>
    <col min="6164" max="6164" width="9.26953125" style="264" customWidth="1"/>
    <col min="6165" max="6165" width="8.26953125" style="264" customWidth="1"/>
    <col min="6166" max="6166" width="9.26953125" style="264" customWidth="1"/>
    <col min="6167" max="6167" width="8.26953125" style="264" customWidth="1"/>
    <col min="6168" max="6168" width="9.26953125" style="264" customWidth="1"/>
    <col min="6169" max="6169" width="8.26953125" style="264" customWidth="1"/>
    <col min="6170" max="6385" width="9.26953125" style="264" customWidth="1"/>
    <col min="6386" max="6386" width="5.7265625" style="264" customWidth="1"/>
    <col min="6387" max="6402" width="9.1796875" style="264"/>
    <col min="6403" max="6403" width="5.7265625" style="264" customWidth="1"/>
    <col min="6404" max="6406" width="25.7265625" style="264" customWidth="1"/>
    <col min="6407" max="6410" width="20.26953125" style="264" customWidth="1"/>
    <col min="6411" max="6411" width="9.7265625" style="264" bestFit="1" customWidth="1"/>
    <col min="6412" max="6412" width="8.26953125" style="264" customWidth="1"/>
    <col min="6413" max="6413" width="9.26953125" style="264" customWidth="1"/>
    <col min="6414" max="6414" width="8.26953125" style="264" customWidth="1"/>
    <col min="6415" max="6415" width="9.26953125" style="264" customWidth="1"/>
    <col min="6416" max="6419" width="8.26953125" style="264" customWidth="1"/>
    <col min="6420" max="6420" width="9.26953125" style="264" customWidth="1"/>
    <col min="6421" max="6421" width="8.26953125" style="264" customWidth="1"/>
    <col min="6422" max="6422" width="9.26953125" style="264" customWidth="1"/>
    <col min="6423" max="6423" width="8.26953125" style="264" customWidth="1"/>
    <col min="6424" max="6424" width="9.26953125" style="264" customWidth="1"/>
    <col min="6425" max="6425" width="8.26953125" style="264" customWidth="1"/>
    <col min="6426" max="6641" width="9.26953125" style="264" customWidth="1"/>
    <col min="6642" max="6642" width="5.7265625" style="264" customWidth="1"/>
    <col min="6643" max="6658" width="9.1796875" style="264"/>
    <col min="6659" max="6659" width="5.7265625" style="264" customWidth="1"/>
    <col min="6660" max="6662" width="25.7265625" style="264" customWidth="1"/>
    <col min="6663" max="6666" width="20.26953125" style="264" customWidth="1"/>
    <col min="6667" max="6667" width="9.7265625" style="264" bestFit="1" customWidth="1"/>
    <col min="6668" max="6668" width="8.26953125" style="264" customWidth="1"/>
    <col min="6669" max="6669" width="9.26953125" style="264" customWidth="1"/>
    <col min="6670" max="6670" width="8.26953125" style="264" customWidth="1"/>
    <col min="6671" max="6671" width="9.26953125" style="264" customWidth="1"/>
    <col min="6672" max="6675" width="8.26953125" style="264" customWidth="1"/>
    <col min="6676" max="6676" width="9.26953125" style="264" customWidth="1"/>
    <col min="6677" max="6677" width="8.26953125" style="264" customWidth="1"/>
    <col min="6678" max="6678" width="9.26953125" style="264" customWidth="1"/>
    <col min="6679" max="6679" width="8.26953125" style="264" customWidth="1"/>
    <col min="6680" max="6680" width="9.26953125" style="264" customWidth="1"/>
    <col min="6681" max="6681" width="8.26953125" style="264" customWidth="1"/>
    <col min="6682" max="6897" width="9.26953125" style="264" customWidth="1"/>
    <col min="6898" max="6898" width="5.7265625" style="264" customWidth="1"/>
    <col min="6899" max="6914" width="9.1796875" style="264"/>
    <col min="6915" max="6915" width="5.7265625" style="264" customWidth="1"/>
    <col min="6916" max="6918" width="25.7265625" style="264" customWidth="1"/>
    <col min="6919" max="6922" width="20.26953125" style="264" customWidth="1"/>
    <col min="6923" max="6923" width="9.7265625" style="264" bestFit="1" customWidth="1"/>
    <col min="6924" max="6924" width="8.26953125" style="264" customWidth="1"/>
    <col min="6925" max="6925" width="9.26953125" style="264" customWidth="1"/>
    <col min="6926" max="6926" width="8.26953125" style="264" customWidth="1"/>
    <col min="6927" max="6927" width="9.26953125" style="264" customWidth="1"/>
    <col min="6928" max="6931" width="8.26953125" style="264" customWidth="1"/>
    <col min="6932" max="6932" width="9.26953125" style="264" customWidth="1"/>
    <col min="6933" max="6933" width="8.26953125" style="264" customWidth="1"/>
    <col min="6934" max="6934" width="9.26953125" style="264" customWidth="1"/>
    <col min="6935" max="6935" width="8.26953125" style="264" customWidth="1"/>
    <col min="6936" max="6936" width="9.26953125" style="264" customWidth="1"/>
    <col min="6937" max="6937" width="8.26953125" style="264" customWidth="1"/>
    <col min="6938" max="7153" width="9.26953125" style="264" customWidth="1"/>
    <col min="7154" max="7154" width="5.7265625" style="264" customWidth="1"/>
    <col min="7155" max="7170" width="9.1796875" style="264"/>
    <col min="7171" max="7171" width="5.7265625" style="264" customWidth="1"/>
    <col min="7172" max="7174" width="25.7265625" style="264" customWidth="1"/>
    <col min="7175" max="7178" width="20.26953125" style="264" customWidth="1"/>
    <col min="7179" max="7179" width="9.7265625" style="264" bestFit="1" customWidth="1"/>
    <col min="7180" max="7180" width="8.26953125" style="264" customWidth="1"/>
    <col min="7181" max="7181" width="9.26953125" style="264" customWidth="1"/>
    <col min="7182" max="7182" width="8.26953125" style="264" customWidth="1"/>
    <col min="7183" max="7183" width="9.26953125" style="264" customWidth="1"/>
    <col min="7184" max="7187" width="8.26953125" style="264" customWidth="1"/>
    <col min="7188" max="7188" width="9.26953125" style="264" customWidth="1"/>
    <col min="7189" max="7189" width="8.26953125" style="264" customWidth="1"/>
    <col min="7190" max="7190" width="9.26953125" style="264" customWidth="1"/>
    <col min="7191" max="7191" width="8.26953125" style="264" customWidth="1"/>
    <col min="7192" max="7192" width="9.26953125" style="264" customWidth="1"/>
    <col min="7193" max="7193" width="8.26953125" style="264" customWidth="1"/>
    <col min="7194" max="7409" width="9.26953125" style="264" customWidth="1"/>
    <col min="7410" max="7410" width="5.7265625" style="264" customWidth="1"/>
    <col min="7411" max="7426" width="9.1796875" style="264"/>
    <col min="7427" max="7427" width="5.7265625" style="264" customWidth="1"/>
    <col min="7428" max="7430" width="25.7265625" style="264" customWidth="1"/>
    <col min="7431" max="7434" width="20.26953125" style="264" customWidth="1"/>
    <col min="7435" max="7435" width="9.7265625" style="264" bestFit="1" customWidth="1"/>
    <col min="7436" max="7436" width="8.26953125" style="264" customWidth="1"/>
    <col min="7437" max="7437" width="9.26953125" style="264" customWidth="1"/>
    <col min="7438" max="7438" width="8.26953125" style="264" customWidth="1"/>
    <col min="7439" max="7439" width="9.26953125" style="264" customWidth="1"/>
    <col min="7440" max="7443" width="8.26953125" style="264" customWidth="1"/>
    <col min="7444" max="7444" width="9.26953125" style="264" customWidth="1"/>
    <col min="7445" max="7445" width="8.26953125" style="264" customWidth="1"/>
    <col min="7446" max="7446" width="9.26953125" style="264" customWidth="1"/>
    <col min="7447" max="7447" width="8.26953125" style="264" customWidth="1"/>
    <col min="7448" max="7448" width="9.26953125" style="264" customWidth="1"/>
    <col min="7449" max="7449" width="8.26953125" style="264" customWidth="1"/>
    <col min="7450" max="7665" width="9.26953125" style="264" customWidth="1"/>
    <col min="7666" max="7666" width="5.7265625" style="264" customWidth="1"/>
    <col min="7667" max="7682" width="9.1796875" style="264"/>
    <col min="7683" max="7683" width="5.7265625" style="264" customWidth="1"/>
    <col min="7684" max="7686" width="25.7265625" style="264" customWidth="1"/>
    <col min="7687" max="7690" width="20.26953125" style="264" customWidth="1"/>
    <col min="7691" max="7691" width="9.7265625" style="264" bestFit="1" customWidth="1"/>
    <col min="7692" max="7692" width="8.26953125" style="264" customWidth="1"/>
    <col min="7693" max="7693" width="9.26953125" style="264" customWidth="1"/>
    <col min="7694" max="7694" width="8.26953125" style="264" customWidth="1"/>
    <col min="7695" max="7695" width="9.26953125" style="264" customWidth="1"/>
    <col min="7696" max="7699" width="8.26953125" style="264" customWidth="1"/>
    <col min="7700" max="7700" width="9.26953125" style="264" customWidth="1"/>
    <col min="7701" max="7701" width="8.26953125" style="264" customWidth="1"/>
    <col min="7702" max="7702" width="9.26953125" style="264" customWidth="1"/>
    <col min="7703" max="7703" width="8.26953125" style="264" customWidth="1"/>
    <col min="7704" max="7704" width="9.26953125" style="264" customWidth="1"/>
    <col min="7705" max="7705" width="8.26953125" style="264" customWidth="1"/>
    <col min="7706" max="7921" width="9.26953125" style="264" customWidth="1"/>
    <col min="7922" max="7922" width="5.7265625" style="264" customWidth="1"/>
    <col min="7923" max="7938" width="9.1796875" style="264"/>
    <col min="7939" max="7939" width="5.7265625" style="264" customWidth="1"/>
    <col min="7940" max="7942" width="25.7265625" style="264" customWidth="1"/>
    <col min="7943" max="7946" width="20.26953125" style="264" customWidth="1"/>
    <col min="7947" max="7947" width="9.7265625" style="264" bestFit="1" customWidth="1"/>
    <col min="7948" max="7948" width="8.26953125" style="264" customWidth="1"/>
    <col min="7949" max="7949" width="9.26953125" style="264" customWidth="1"/>
    <col min="7950" max="7950" width="8.26953125" style="264" customWidth="1"/>
    <col min="7951" max="7951" width="9.26953125" style="264" customWidth="1"/>
    <col min="7952" max="7955" width="8.26953125" style="264" customWidth="1"/>
    <col min="7956" max="7956" width="9.26953125" style="264" customWidth="1"/>
    <col min="7957" max="7957" width="8.26953125" style="264" customWidth="1"/>
    <col min="7958" max="7958" width="9.26953125" style="264" customWidth="1"/>
    <col min="7959" max="7959" width="8.26953125" style="264" customWidth="1"/>
    <col min="7960" max="7960" width="9.26953125" style="264" customWidth="1"/>
    <col min="7961" max="7961" width="8.26953125" style="264" customWidth="1"/>
    <col min="7962" max="8177" width="9.26953125" style="264" customWidth="1"/>
    <col min="8178" max="8178" width="5.7265625" style="264" customWidth="1"/>
    <col min="8179" max="8194" width="9.1796875" style="264"/>
    <col min="8195" max="8195" width="5.7265625" style="264" customWidth="1"/>
    <col min="8196" max="8198" width="25.7265625" style="264" customWidth="1"/>
    <col min="8199" max="8202" width="20.26953125" style="264" customWidth="1"/>
    <col min="8203" max="8203" width="9.7265625" style="264" bestFit="1" customWidth="1"/>
    <col min="8204" max="8204" width="8.26953125" style="264" customWidth="1"/>
    <col min="8205" max="8205" width="9.26953125" style="264" customWidth="1"/>
    <col min="8206" max="8206" width="8.26953125" style="264" customWidth="1"/>
    <col min="8207" max="8207" width="9.26953125" style="264" customWidth="1"/>
    <col min="8208" max="8211" width="8.26953125" style="264" customWidth="1"/>
    <col min="8212" max="8212" width="9.26953125" style="264" customWidth="1"/>
    <col min="8213" max="8213" width="8.26953125" style="264" customWidth="1"/>
    <col min="8214" max="8214" width="9.26953125" style="264" customWidth="1"/>
    <col min="8215" max="8215" width="8.26953125" style="264" customWidth="1"/>
    <col min="8216" max="8216" width="9.26953125" style="264" customWidth="1"/>
    <col min="8217" max="8217" width="8.26953125" style="264" customWidth="1"/>
    <col min="8218" max="8433" width="9.26953125" style="264" customWidth="1"/>
    <col min="8434" max="8434" width="5.7265625" style="264" customWidth="1"/>
    <col min="8435" max="8450" width="9.1796875" style="264"/>
    <col min="8451" max="8451" width="5.7265625" style="264" customWidth="1"/>
    <col min="8452" max="8454" width="25.7265625" style="264" customWidth="1"/>
    <col min="8455" max="8458" width="20.26953125" style="264" customWidth="1"/>
    <col min="8459" max="8459" width="9.7265625" style="264" bestFit="1" customWidth="1"/>
    <col min="8460" max="8460" width="8.26953125" style="264" customWidth="1"/>
    <col min="8461" max="8461" width="9.26953125" style="264" customWidth="1"/>
    <col min="8462" max="8462" width="8.26953125" style="264" customWidth="1"/>
    <col min="8463" max="8463" width="9.26953125" style="264" customWidth="1"/>
    <col min="8464" max="8467" width="8.26953125" style="264" customWidth="1"/>
    <col min="8468" max="8468" width="9.26953125" style="264" customWidth="1"/>
    <col min="8469" max="8469" width="8.26953125" style="264" customWidth="1"/>
    <col min="8470" max="8470" width="9.26953125" style="264" customWidth="1"/>
    <col min="8471" max="8471" width="8.26953125" style="264" customWidth="1"/>
    <col min="8472" max="8472" width="9.26953125" style="264" customWidth="1"/>
    <col min="8473" max="8473" width="8.26953125" style="264" customWidth="1"/>
    <col min="8474" max="8689" width="9.26953125" style="264" customWidth="1"/>
    <col min="8690" max="8690" width="5.7265625" style="264" customWidth="1"/>
    <col min="8691" max="8706" width="9.1796875" style="264"/>
    <col min="8707" max="8707" width="5.7265625" style="264" customWidth="1"/>
    <col min="8708" max="8710" width="25.7265625" style="264" customWidth="1"/>
    <col min="8711" max="8714" width="20.26953125" style="264" customWidth="1"/>
    <col min="8715" max="8715" width="9.7265625" style="264" bestFit="1" customWidth="1"/>
    <col min="8716" max="8716" width="8.26953125" style="264" customWidth="1"/>
    <col min="8717" max="8717" width="9.26953125" style="264" customWidth="1"/>
    <col min="8718" max="8718" width="8.26953125" style="264" customWidth="1"/>
    <col min="8719" max="8719" width="9.26953125" style="264" customWidth="1"/>
    <col min="8720" max="8723" width="8.26953125" style="264" customWidth="1"/>
    <col min="8724" max="8724" width="9.26953125" style="264" customWidth="1"/>
    <col min="8725" max="8725" width="8.26953125" style="264" customWidth="1"/>
    <col min="8726" max="8726" width="9.26953125" style="264" customWidth="1"/>
    <col min="8727" max="8727" width="8.26953125" style="264" customWidth="1"/>
    <col min="8728" max="8728" width="9.26953125" style="264" customWidth="1"/>
    <col min="8729" max="8729" width="8.26953125" style="264" customWidth="1"/>
    <col min="8730" max="8945" width="9.26953125" style="264" customWidth="1"/>
    <col min="8946" max="8946" width="5.7265625" style="264" customWidth="1"/>
    <col min="8947" max="8962" width="9.1796875" style="264"/>
    <col min="8963" max="8963" width="5.7265625" style="264" customWidth="1"/>
    <col min="8964" max="8966" width="25.7265625" style="264" customWidth="1"/>
    <col min="8967" max="8970" width="20.26953125" style="264" customWidth="1"/>
    <col min="8971" max="8971" width="9.7265625" style="264" bestFit="1" customWidth="1"/>
    <col min="8972" max="8972" width="8.26953125" style="264" customWidth="1"/>
    <col min="8973" max="8973" width="9.26953125" style="264" customWidth="1"/>
    <col min="8974" max="8974" width="8.26953125" style="264" customWidth="1"/>
    <col min="8975" max="8975" width="9.26953125" style="264" customWidth="1"/>
    <col min="8976" max="8979" width="8.26953125" style="264" customWidth="1"/>
    <col min="8980" max="8980" width="9.26953125" style="264" customWidth="1"/>
    <col min="8981" max="8981" width="8.26953125" style="264" customWidth="1"/>
    <col min="8982" max="8982" width="9.26953125" style="264" customWidth="1"/>
    <col min="8983" max="8983" width="8.26953125" style="264" customWidth="1"/>
    <col min="8984" max="8984" width="9.26953125" style="264" customWidth="1"/>
    <col min="8985" max="8985" width="8.26953125" style="264" customWidth="1"/>
    <col min="8986" max="9201" width="9.26953125" style="264" customWidth="1"/>
    <col min="9202" max="9202" width="5.7265625" style="264" customWidth="1"/>
    <col min="9203" max="9218" width="9.1796875" style="264"/>
    <col min="9219" max="9219" width="5.7265625" style="264" customWidth="1"/>
    <col min="9220" max="9222" width="25.7265625" style="264" customWidth="1"/>
    <col min="9223" max="9226" width="20.26953125" style="264" customWidth="1"/>
    <col min="9227" max="9227" width="9.7265625" style="264" bestFit="1" customWidth="1"/>
    <col min="9228" max="9228" width="8.26953125" style="264" customWidth="1"/>
    <col min="9229" max="9229" width="9.26953125" style="264" customWidth="1"/>
    <col min="9230" max="9230" width="8.26953125" style="264" customWidth="1"/>
    <col min="9231" max="9231" width="9.26953125" style="264" customWidth="1"/>
    <col min="9232" max="9235" width="8.26953125" style="264" customWidth="1"/>
    <col min="9236" max="9236" width="9.26953125" style="264" customWidth="1"/>
    <col min="9237" max="9237" width="8.26953125" style="264" customWidth="1"/>
    <col min="9238" max="9238" width="9.26953125" style="264" customWidth="1"/>
    <col min="9239" max="9239" width="8.26953125" style="264" customWidth="1"/>
    <col min="9240" max="9240" width="9.26953125" style="264" customWidth="1"/>
    <col min="9241" max="9241" width="8.26953125" style="264" customWidth="1"/>
    <col min="9242" max="9457" width="9.26953125" style="264" customWidth="1"/>
    <col min="9458" max="9458" width="5.7265625" style="264" customWidth="1"/>
    <col min="9459" max="9474" width="9.1796875" style="264"/>
    <col min="9475" max="9475" width="5.7265625" style="264" customWidth="1"/>
    <col min="9476" max="9478" width="25.7265625" style="264" customWidth="1"/>
    <col min="9479" max="9482" width="20.26953125" style="264" customWidth="1"/>
    <col min="9483" max="9483" width="9.7265625" style="264" bestFit="1" customWidth="1"/>
    <col min="9484" max="9484" width="8.26953125" style="264" customWidth="1"/>
    <col min="9485" max="9485" width="9.26953125" style="264" customWidth="1"/>
    <col min="9486" max="9486" width="8.26953125" style="264" customWidth="1"/>
    <col min="9487" max="9487" width="9.26953125" style="264" customWidth="1"/>
    <col min="9488" max="9491" width="8.26953125" style="264" customWidth="1"/>
    <col min="9492" max="9492" width="9.26953125" style="264" customWidth="1"/>
    <col min="9493" max="9493" width="8.26953125" style="264" customWidth="1"/>
    <col min="9494" max="9494" width="9.26953125" style="264" customWidth="1"/>
    <col min="9495" max="9495" width="8.26953125" style="264" customWidth="1"/>
    <col min="9496" max="9496" width="9.26953125" style="264" customWidth="1"/>
    <col min="9497" max="9497" width="8.26953125" style="264" customWidth="1"/>
    <col min="9498" max="9713" width="9.26953125" style="264" customWidth="1"/>
    <col min="9714" max="9714" width="5.7265625" style="264" customWidth="1"/>
    <col min="9715" max="9730" width="9.1796875" style="264"/>
    <col min="9731" max="9731" width="5.7265625" style="264" customWidth="1"/>
    <col min="9732" max="9734" width="25.7265625" style="264" customWidth="1"/>
    <col min="9735" max="9738" width="20.26953125" style="264" customWidth="1"/>
    <col min="9739" max="9739" width="9.7265625" style="264" bestFit="1" customWidth="1"/>
    <col min="9740" max="9740" width="8.26953125" style="264" customWidth="1"/>
    <col min="9741" max="9741" width="9.26953125" style="264" customWidth="1"/>
    <col min="9742" max="9742" width="8.26953125" style="264" customWidth="1"/>
    <col min="9743" max="9743" width="9.26953125" style="264" customWidth="1"/>
    <col min="9744" max="9747" width="8.26953125" style="264" customWidth="1"/>
    <col min="9748" max="9748" width="9.26953125" style="264" customWidth="1"/>
    <col min="9749" max="9749" width="8.26953125" style="264" customWidth="1"/>
    <col min="9750" max="9750" width="9.26953125" style="264" customWidth="1"/>
    <col min="9751" max="9751" width="8.26953125" style="264" customWidth="1"/>
    <col min="9752" max="9752" width="9.26953125" style="264" customWidth="1"/>
    <col min="9753" max="9753" width="8.26953125" style="264" customWidth="1"/>
    <col min="9754" max="9969" width="9.26953125" style="264" customWidth="1"/>
    <col min="9970" max="9970" width="5.7265625" style="264" customWidth="1"/>
    <col min="9971" max="9986" width="9.1796875" style="264"/>
    <col min="9987" max="9987" width="5.7265625" style="264" customWidth="1"/>
    <col min="9988" max="9990" width="25.7265625" style="264" customWidth="1"/>
    <col min="9991" max="9994" width="20.26953125" style="264" customWidth="1"/>
    <col min="9995" max="9995" width="9.7265625" style="264" bestFit="1" customWidth="1"/>
    <col min="9996" max="9996" width="8.26953125" style="264" customWidth="1"/>
    <col min="9997" max="9997" width="9.26953125" style="264" customWidth="1"/>
    <col min="9998" max="9998" width="8.26953125" style="264" customWidth="1"/>
    <col min="9999" max="9999" width="9.26953125" style="264" customWidth="1"/>
    <col min="10000" max="10003" width="8.26953125" style="264" customWidth="1"/>
    <col min="10004" max="10004" width="9.26953125" style="264" customWidth="1"/>
    <col min="10005" max="10005" width="8.26953125" style="264" customWidth="1"/>
    <col min="10006" max="10006" width="9.26953125" style="264" customWidth="1"/>
    <col min="10007" max="10007" width="8.26953125" style="264" customWidth="1"/>
    <col min="10008" max="10008" width="9.26953125" style="264" customWidth="1"/>
    <col min="10009" max="10009" width="8.26953125" style="264" customWidth="1"/>
    <col min="10010" max="10225" width="9.26953125" style="264" customWidth="1"/>
    <col min="10226" max="10226" width="5.7265625" style="264" customWidth="1"/>
    <col min="10227" max="10242" width="9.1796875" style="264"/>
    <col min="10243" max="10243" width="5.7265625" style="264" customWidth="1"/>
    <col min="10244" max="10246" width="25.7265625" style="264" customWidth="1"/>
    <col min="10247" max="10250" width="20.26953125" style="264" customWidth="1"/>
    <col min="10251" max="10251" width="9.7265625" style="264" bestFit="1" customWidth="1"/>
    <col min="10252" max="10252" width="8.26953125" style="264" customWidth="1"/>
    <col min="10253" max="10253" width="9.26953125" style="264" customWidth="1"/>
    <col min="10254" max="10254" width="8.26953125" style="264" customWidth="1"/>
    <col min="10255" max="10255" width="9.26953125" style="264" customWidth="1"/>
    <col min="10256" max="10259" width="8.26953125" style="264" customWidth="1"/>
    <col min="10260" max="10260" width="9.26953125" style="264" customWidth="1"/>
    <col min="10261" max="10261" width="8.26953125" style="264" customWidth="1"/>
    <col min="10262" max="10262" width="9.26953125" style="264" customWidth="1"/>
    <col min="10263" max="10263" width="8.26953125" style="264" customWidth="1"/>
    <col min="10264" max="10264" width="9.26953125" style="264" customWidth="1"/>
    <col min="10265" max="10265" width="8.26953125" style="264" customWidth="1"/>
    <col min="10266" max="10481" width="9.26953125" style="264" customWidth="1"/>
    <col min="10482" max="10482" width="5.7265625" style="264" customWidth="1"/>
    <col min="10483" max="10498" width="9.1796875" style="264"/>
    <col min="10499" max="10499" width="5.7265625" style="264" customWidth="1"/>
    <col min="10500" max="10502" width="25.7265625" style="264" customWidth="1"/>
    <col min="10503" max="10506" width="20.26953125" style="264" customWidth="1"/>
    <col min="10507" max="10507" width="9.7265625" style="264" bestFit="1" customWidth="1"/>
    <col min="10508" max="10508" width="8.26953125" style="264" customWidth="1"/>
    <col min="10509" max="10509" width="9.26953125" style="264" customWidth="1"/>
    <col min="10510" max="10510" width="8.26953125" style="264" customWidth="1"/>
    <col min="10511" max="10511" width="9.26953125" style="264" customWidth="1"/>
    <col min="10512" max="10515" width="8.26953125" style="264" customWidth="1"/>
    <col min="10516" max="10516" width="9.26953125" style="264" customWidth="1"/>
    <col min="10517" max="10517" width="8.26953125" style="264" customWidth="1"/>
    <col min="10518" max="10518" width="9.26953125" style="264" customWidth="1"/>
    <col min="10519" max="10519" width="8.26953125" style="264" customWidth="1"/>
    <col min="10520" max="10520" width="9.26953125" style="264" customWidth="1"/>
    <col min="10521" max="10521" width="8.26953125" style="264" customWidth="1"/>
    <col min="10522" max="10737" width="9.26953125" style="264" customWidth="1"/>
    <col min="10738" max="10738" width="5.7265625" style="264" customWidth="1"/>
    <col min="10739" max="10754" width="9.1796875" style="264"/>
    <col min="10755" max="10755" width="5.7265625" style="264" customWidth="1"/>
    <col min="10756" max="10758" width="25.7265625" style="264" customWidth="1"/>
    <col min="10759" max="10762" width="20.26953125" style="264" customWidth="1"/>
    <col min="10763" max="10763" width="9.7265625" style="264" bestFit="1" customWidth="1"/>
    <col min="10764" max="10764" width="8.26953125" style="264" customWidth="1"/>
    <col min="10765" max="10765" width="9.26953125" style="264" customWidth="1"/>
    <col min="10766" max="10766" width="8.26953125" style="264" customWidth="1"/>
    <col min="10767" max="10767" width="9.26953125" style="264" customWidth="1"/>
    <col min="10768" max="10771" width="8.26953125" style="264" customWidth="1"/>
    <col min="10772" max="10772" width="9.26953125" style="264" customWidth="1"/>
    <col min="10773" max="10773" width="8.26953125" style="264" customWidth="1"/>
    <col min="10774" max="10774" width="9.26953125" style="264" customWidth="1"/>
    <col min="10775" max="10775" width="8.26953125" style="264" customWidth="1"/>
    <col min="10776" max="10776" width="9.26953125" style="264" customWidth="1"/>
    <col min="10777" max="10777" width="8.26953125" style="264" customWidth="1"/>
    <col min="10778" max="10993" width="9.26953125" style="264" customWidth="1"/>
    <col min="10994" max="10994" width="5.7265625" style="264" customWidth="1"/>
    <col min="10995" max="11010" width="9.1796875" style="264"/>
    <col min="11011" max="11011" width="5.7265625" style="264" customWidth="1"/>
    <col min="11012" max="11014" width="25.7265625" style="264" customWidth="1"/>
    <col min="11015" max="11018" width="20.26953125" style="264" customWidth="1"/>
    <col min="11019" max="11019" width="9.7265625" style="264" bestFit="1" customWidth="1"/>
    <col min="11020" max="11020" width="8.26953125" style="264" customWidth="1"/>
    <col min="11021" max="11021" width="9.26953125" style="264" customWidth="1"/>
    <col min="11022" max="11022" width="8.26953125" style="264" customWidth="1"/>
    <col min="11023" max="11023" width="9.26953125" style="264" customWidth="1"/>
    <col min="11024" max="11027" width="8.26953125" style="264" customWidth="1"/>
    <col min="11028" max="11028" width="9.26953125" style="264" customWidth="1"/>
    <col min="11029" max="11029" width="8.26953125" style="264" customWidth="1"/>
    <col min="11030" max="11030" width="9.26953125" style="264" customWidth="1"/>
    <col min="11031" max="11031" width="8.26953125" style="264" customWidth="1"/>
    <col min="11032" max="11032" width="9.26953125" style="264" customWidth="1"/>
    <col min="11033" max="11033" width="8.26953125" style="264" customWidth="1"/>
    <col min="11034" max="11249" width="9.26953125" style="264" customWidth="1"/>
    <col min="11250" max="11250" width="5.7265625" style="264" customWidth="1"/>
    <col min="11251" max="11266" width="9.1796875" style="264"/>
    <col min="11267" max="11267" width="5.7265625" style="264" customWidth="1"/>
    <col min="11268" max="11270" width="25.7265625" style="264" customWidth="1"/>
    <col min="11271" max="11274" width="20.26953125" style="264" customWidth="1"/>
    <col min="11275" max="11275" width="9.7265625" style="264" bestFit="1" customWidth="1"/>
    <col min="11276" max="11276" width="8.26953125" style="264" customWidth="1"/>
    <col min="11277" max="11277" width="9.26953125" style="264" customWidth="1"/>
    <col min="11278" max="11278" width="8.26953125" style="264" customWidth="1"/>
    <col min="11279" max="11279" width="9.26953125" style="264" customWidth="1"/>
    <col min="11280" max="11283" width="8.26953125" style="264" customWidth="1"/>
    <col min="11284" max="11284" width="9.26953125" style="264" customWidth="1"/>
    <col min="11285" max="11285" width="8.26953125" style="264" customWidth="1"/>
    <col min="11286" max="11286" width="9.26953125" style="264" customWidth="1"/>
    <col min="11287" max="11287" width="8.26953125" style="264" customWidth="1"/>
    <col min="11288" max="11288" width="9.26953125" style="264" customWidth="1"/>
    <col min="11289" max="11289" width="8.26953125" style="264" customWidth="1"/>
    <col min="11290" max="11505" width="9.26953125" style="264" customWidth="1"/>
    <col min="11506" max="11506" width="5.7265625" style="264" customWidth="1"/>
    <col min="11507" max="11522" width="9.1796875" style="264"/>
    <col min="11523" max="11523" width="5.7265625" style="264" customWidth="1"/>
    <col min="11524" max="11526" width="25.7265625" style="264" customWidth="1"/>
    <col min="11527" max="11530" width="20.26953125" style="264" customWidth="1"/>
    <col min="11531" max="11531" width="9.7265625" style="264" bestFit="1" customWidth="1"/>
    <col min="11532" max="11532" width="8.26953125" style="264" customWidth="1"/>
    <col min="11533" max="11533" width="9.26953125" style="264" customWidth="1"/>
    <col min="11534" max="11534" width="8.26953125" style="264" customWidth="1"/>
    <col min="11535" max="11535" width="9.26953125" style="264" customWidth="1"/>
    <col min="11536" max="11539" width="8.26953125" style="264" customWidth="1"/>
    <col min="11540" max="11540" width="9.26953125" style="264" customWidth="1"/>
    <col min="11541" max="11541" width="8.26953125" style="264" customWidth="1"/>
    <col min="11542" max="11542" width="9.26953125" style="264" customWidth="1"/>
    <col min="11543" max="11543" width="8.26953125" style="264" customWidth="1"/>
    <col min="11544" max="11544" width="9.26953125" style="264" customWidth="1"/>
    <col min="11545" max="11545" width="8.26953125" style="264" customWidth="1"/>
    <col min="11546" max="11761" width="9.26953125" style="264" customWidth="1"/>
    <col min="11762" max="11762" width="5.7265625" style="264" customWidth="1"/>
    <col min="11763" max="11778" width="9.1796875" style="264"/>
    <col min="11779" max="11779" width="5.7265625" style="264" customWidth="1"/>
    <col min="11780" max="11782" width="25.7265625" style="264" customWidth="1"/>
    <col min="11783" max="11786" width="20.26953125" style="264" customWidth="1"/>
    <col min="11787" max="11787" width="9.7265625" style="264" bestFit="1" customWidth="1"/>
    <col min="11788" max="11788" width="8.26953125" style="264" customWidth="1"/>
    <col min="11789" max="11789" width="9.26953125" style="264" customWidth="1"/>
    <col min="11790" max="11790" width="8.26953125" style="264" customWidth="1"/>
    <col min="11791" max="11791" width="9.26953125" style="264" customWidth="1"/>
    <col min="11792" max="11795" width="8.26953125" style="264" customWidth="1"/>
    <col min="11796" max="11796" width="9.26953125" style="264" customWidth="1"/>
    <col min="11797" max="11797" width="8.26953125" style="264" customWidth="1"/>
    <col min="11798" max="11798" width="9.26953125" style="264" customWidth="1"/>
    <col min="11799" max="11799" width="8.26953125" style="264" customWidth="1"/>
    <col min="11800" max="11800" width="9.26953125" style="264" customWidth="1"/>
    <col min="11801" max="11801" width="8.26953125" style="264" customWidth="1"/>
    <col min="11802" max="12017" width="9.26953125" style="264" customWidth="1"/>
    <col min="12018" max="12018" width="5.7265625" style="264" customWidth="1"/>
    <col min="12019" max="12034" width="9.1796875" style="264"/>
    <col min="12035" max="12035" width="5.7265625" style="264" customWidth="1"/>
    <col min="12036" max="12038" width="25.7265625" style="264" customWidth="1"/>
    <col min="12039" max="12042" width="20.26953125" style="264" customWidth="1"/>
    <col min="12043" max="12043" width="9.7265625" style="264" bestFit="1" customWidth="1"/>
    <col min="12044" max="12044" width="8.26953125" style="264" customWidth="1"/>
    <col min="12045" max="12045" width="9.26953125" style="264" customWidth="1"/>
    <col min="12046" max="12046" width="8.26953125" style="264" customWidth="1"/>
    <col min="12047" max="12047" width="9.26953125" style="264" customWidth="1"/>
    <col min="12048" max="12051" width="8.26953125" style="264" customWidth="1"/>
    <col min="12052" max="12052" width="9.26953125" style="264" customWidth="1"/>
    <col min="12053" max="12053" width="8.26953125" style="264" customWidth="1"/>
    <col min="12054" max="12054" width="9.26953125" style="264" customWidth="1"/>
    <col min="12055" max="12055" width="8.26953125" style="264" customWidth="1"/>
    <col min="12056" max="12056" width="9.26953125" style="264" customWidth="1"/>
    <col min="12057" max="12057" width="8.26953125" style="264" customWidth="1"/>
    <col min="12058" max="12273" width="9.26953125" style="264" customWidth="1"/>
    <col min="12274" max="12274" width="5.7265625" style="264" customWidth="1"/>
    <col min="12275" max="12290" width="9.1796875" style="264"/>
    <col min="12291" max="12291" width="5.7265625" style="264" customWidth="1"/>
    <col min="12292" max="12294" width="25.7265625" style="264" customWidth="1"/>
    <col min="12295" max="12298" width="20.26953125" style="264" customWidth="1"/>
    <col min="12299" max="12299" width="9.7265625" style="264" bestFit="1" customWidth="1"/>
    <col min="12300" max="12300" width="8.26953125" style="264" customWidth="1"/>
    <col min="12301" max="12301" width="9.26953125" style="264" customWidth="1"/>
    <col min="12302" max="12302" width="8.26953125" style="264" customWidth="1"/>
    <col min="12303" max="12303" width="9.26953125" style="264" customWidth="1"/>
    <col min="12304" max="12307" width="8.26953125" style="264" customWidth="1"/>
    <col min="12308" max="12308" width="9.26953125" style="264" customWidth="1"/>
    <col min="12309" max="12309" width="8.26953125" style="264" customWidth="1"/>
    <col min="12310" max="12310" width="9.26953125" style="264" customWidth="1"/>
    <col min="12311" max="12311" width="8.26953125" style="264" customWidth="1"/>
    <col min="12312" max="12312" width="9.26953125" style="264" customWidth="1"/>
    <col min="12313" max="12313" width="8.26953125" style="264" customWidth="1"/>
    <col min="12314" max="12529" width="9.26953125" style="264" customWidth="1"/>
    <col min="12530" max="12530" width="5.7265625" style="264" customWidth="1"/>
    <col min="12531" max="12546" width="9.1796875" style="264"/>
    <col min="12547" max="12547" width="5.7265625" style="264" customWidth="1"/>
    <col min="12548" max="12550" width="25.7265625" style="264" customWidth="1"/>
    <col min="12551" max="12554" width="20.26953125" style="264" customWidth="1"/>
    <col min="12555" max="12555" width="9.7265625" style="264" bestFit="1" customWidth="1"/>
    <col min="12556" max="12556" width="8.26953125" style="264" customWidth="1"/>
    <col min="12557" max="12557" width="9.26953125" style="264" customWidth="1"/>
    <col min="12558" max="12558" width="8.26953125" style="264" customWidth="1"/>
    <col min="12559" max="12559" width="9.26953125" style="264" customWidth="1"/>
    <col min="12560" max="12563" width="8.26953125" style="264" customWidth="1"/>
    <col min="12564" max="12564" width="9.26953125" style="264" customWidth="1"/>
    <col min="12565" max="12565" width="8.26953125" style="264" customWidth="1"/>
    <col min="12566" max="12566" width="9.26953125" style="264" customWidth="1"/>
    <col min="12567" max="12567" width="8.26953125" style="264" customWidth="1"/>
    <col min="12568" max="12568" width="9.26953125" style="264" customWidth="1"/>
    <col min="12569" max="12569" width="8.26953125" style="264" customWidth="1"/>
    <col min="12570" max="12785" width="9.26953125" style="264" customWidth="1"/>
    <col min="12786" max="12786" width="5.7265625" style="264" customWidth="1"/>
    <col min="12787" max="12802" width="9.1796875" style="264"/>
    <col min="12803" max="12803" width="5.7265625" style="264" customWidth="1"/>
    <col min="12804" max="12806" width="25.7265625" style="264" customWidth="1"/>
    <col min="12807" max="12810" width="20.26953125" style="264" customWidth="1"/>
    <col min="12811" max="12811" width="9.7265625" style="264" bestFit="1" customWidth="1"/>
    <col min="12812" max="12812" width="8.26953125" style="264" customWidth="1"/>
    <col min="12813" max="12813" width="9.26953125" style="264" customWidth="1"/>
    <col min="12814" max="12814" width="8.26953125" style="264" customWidth="1"/>
    <col min="12815" max="12815" width="9.26953125" style="264" customWidth="1"/>
    <col min="12816" max="12819" width="8.26953125" style="264" customWidth="1"/>
    <col min="12820" max="12820" width="9.26953125" style="264" customWidth="1"/>
    <col min="12821" max="12821" width="8.26953125" style="264" customWidth="1"/>
    <col min="12822" max="12822" width="9.26953125" style="264" customWidth="1"/>
    <col min="12823" max="12823" width="8.26953125" style="264" customWidth="1"/>
    <col min="12824" max="12824" width="9.26953125" style="264" customWidth="1"/>
    <col min="12825" max="12825" width="8.26953125" style="264" customWidth="1"/>
    <col min="12826" max="13041" width="9.26953125" style="264" customWidth="1"/>
    <col min="13042" max="13042" width="5.7265625" style="264" customWidth="1"/>
    <col min="13043" max="13058" width="9.1796875" style="264"/>
    <col min="13059" max="13059" width="5.7265625" style="264" customWidth="1"/>
    <col min="13060" max="13062" width="25.7265625" style="264" customWidth="1"/>
    <col min="13063" max="13066" width="20.26953125" style="264" customWidth="1"/>
    <col min="13067" max="13067" width="9.7265625" style="264" bestFit="1" customWidth="1"/>
    <col min="13068" max="13068" width="8.26953125" style="264" customWidth="1"/>
    <col min="13069" max="13069" width="9.26953125" style="264" customWidth="1"/>
    <col min="13070" max="13070" width="8.26953125" style="264" customWidth="1"/>
    <col min="13071" max="13071" width="9.26953125" style="264" customWidth="1"/>
    <col min="13072" max="13075" width="8.26953125" style="264" customWidth="1"/>
    <col min="13076" max="13076" width="9.26953125" style="264" customWidth="1"/>
    <col min="13077" max="13077" width="8.26953125" style="264" customWidth="1"/>
    <col min="13078" max="13078" width="9.26953125" style="264" customWidth="1"/>
    <col min="13079" max="13079" width="8.26953125" style="264" customWidth="1"/>
    <col min="13080" max="13080" width="9.26953125" style="264" customWidth="1"/>
    <col min="13081" max="13081" width="8.26953125" style="264" customWidth="1"/>
    <col min="13082" max="13297" width="9.26953125" style="264" customWidth="1"/>
    <col min="13298" max="13298" width="5.7265625" style="264" customWidth="1"/>
    <col min="13299" max="13314" width="9.1796875" style="264"/>
    <col min="13315" max="13315" width="5.7265625" style="264" customWidth="1"/>
    <col min="13316" max="13318" width="25.7265625" style="264" customWidth="1"/>
    <col min="13319" max="13322" width="20.26953125" style="264" customWidth="1"/>
    <col min="13323" max="13323" width="9.7265625" style="264" bestFit="1" customWidth="1"/>
    <col min="13324" max="13324" width="8.26953125" style="264" customWidth="1"/>
    <col min="13325" max="13325" width="9.26953125" style="264" customWidth="1"/>
    <col min="13326" max="13326" width="8.26953125" style="264" customWidth="1"/>
    <col min="13327" max="13327" width="9.26953125" style="264" customWidth="1"/>
    <col min="13328" max="13331" width="8.26953125" style="264" customWidth="1"/>
    <col min="13332" max="13332" width="9.26953125" style="264" customWidth="1"/>
    <col min="13333" max="13333" width="8.26953125" style="264" customWidth="1"/>
    <col min="13334" max="13334" width="9.26953125" style="264" customWidth="1"/>
    <col min="13335" max="13335" width="8.26953125" style="264" customWidth="1"/>
    <col min="13336" max="13336" width="9.26953125" style="264" customWidth="1"/>
    <col min="13337" max="13337" width="8.26953125" style="264" customWidth="1"/>
    <col min="13338" max="13553" width="9.26953125" style="264" customWidth="1"/>
    <col min="13554" max="13554" width="5.7265625" style="264" customWidth="1"/>
    <col min="13555" max="13570" width="9.1796875" style="264"/>
    <col min="13571" max="13571" width="5.7265625" style="264" customWidth="1"/>
    <col min="13572" max="13574" width="25.7265625" style="264" customWidth="1"/>
    <col min="13575" max="13578" width="20.26953125" style="264" customWidth="1"/>
    <col min="13579" max="13579" width="9.7265625" style="264" bestFit="1" customWidth="1"/>
    <col min="13580" max="13580" width="8.26953125" style="264" customWidth="1"/>
    <col min="13581" max="13581" width="9.26953125" style="264" customWidth="1"/>
    <col min="13582" max="13582" width="8.26953125" style="264" customWidth="1"/>
    <col min="13583" max="13583" width="9.26953125" style="264" customWidth="1"/>
    <col min="13584" max="13587" width="8.26953125" style="264" customWidth="1"/>
    <col min="13588" max="13588" width="9.26953125" style="264" customWidth="1"/>
    <col min="13589" max="13589" width="8.26953125" style="264" customWidth="1"/>
    <col min="13590" max="13590" width="9.26953125" style="264" customWidth="1"/>
    <col min="13591" max="13591" width="8.26953125" style="264" customWidth="1"/>
    <col min="13592" max="13592" width="9.26953125" style="264" customWidth="1"/>
    <col min="13593" max="13593" width="8.26953125" style="264" customWidth="1"/>
    <col min="13594" max="13809" width="9.26953125" style="264" customWidth="1"/>
    <col min="13810" max="13810" width="5.7265625" style="264" customWidth="1"/>
    <col min="13811" max="13826" width="9.1796875" style="264"/>
    <col min="13827" max="13827" width="5.7265625" style="264" customWidth="1"/>
    <col min="13828" max="13830" width="25.7265625" style="264" customWidth="1"/>
    <col min="13831" max="13834" width="20.26953125" style="264" customWidth="1"/>
    <col min="13835" max="13835" width="9.7265625" style="264" bestFit="1" customWidth="1"/>
    <col min="13836" max="13836" width="8.26953125" style="264" customWidth="1"/>
    <col min="13837" max="13837" width="9.26953125" style="264" customWidth="1"/>
    <col min="13838" max="13838" width="8.26953125" style="264" customWidth="1"/>
    <col min="13839" max="13839" width="9.26953125" style="264" customWidth="1"/>
    <col min="13840" max="13843" width="8.26953125" style="264" customWidth="1"/>
    <col min="13844" max="13844" width="9.26953125" style="264" customWidth="1"/>
    <col min="13845" max="13845" width="8.26953125" style="264" customWidth="1"/>
    <col min="13846" max="13846" width="9.26953125" style="264" customWidth="1"/>
    <col min="13847" max="13847" width="8.26953125" style="264" customWidth="1"/>
    <col min="13848" max="13848" width="9.26953125" style="264" customWidth="1"/>
    <col min="13849" max="13849" width="8.26953125" style="264" customWidth="1"/>
    <col min="13850" max="14065" width="9.26953125" style="264" customWidth="1"/>
    <col min="14066" max="14066" width="5.7265625" style="264" customWidth="1"/>
    <col min="14067" max="14082" width="9.1796875" style="264"/>
    <col min="14083" max="14083" width="5.7265625" style="264" customWidth="1"/>
    <col min="14084" max="14086" width="25.7265625" style="264" customWidth="1"/>
    <col min="14087" max="14090" width="20.26953125" style="264" customWidth="1"/>
    <col min="14091" max="14091" width="9.7265625" style="264" bestFit="1" customWidth="1"/>
    <col min="14092" max="14092" width="8.26953125" style="264" customWidth="1"/>
    <col min="14093" max="14093" width="9.26953125" style="264" customWidth="1"/>
    <col min="14094" max="14094" width="8.26953125" style="264" customWidth="1"/>
    <col min="14095" max="14095" width="9.26953125" style="264" customWidth="1"/>
    <col min="14096" max="14099" width="8.26953125" style="264" customWidth="1"/>
    <col min="14100" max="14100" width="9.26953125" style="264" customWidth="1"/>
    <col min="14101" max="14101" width="8.26953125" style="264" customWidth="1"/>
    <col min="14102" max="14102" width="9.26953125" style="264" customWidth="1"/>
    <col min="14103" max="14103" width="8.26953125" style="264" customWidth="1"/>
    <col min="14104" max="14104" width="9.26953125" style="264" customWidth="1"/>
    <col min="14105" max="14105" width="8.26953125" style="264" customWidth="1"/>
    <col min="14106" max="14321" width="9.26953125" style="264" customWidth="1"/>
    <col min="14322" max="14322" width="5.7265625" style="264" customWidth="1"/>
    <col min="14323" max="14338" width="9.1796875" style="264"/>
    <col min="14339" max="14339" width="5.7265625" style="264" customWidth="1"/>
    <col min="14340" max="14342" width="25.7265625" style="264" customWidth="1"/>
    <col min="14343" max="14346" width="20.26953125" style="264" customWidth="1"/>
    <col min="14347" max="14347" width="9.7265625" style="264" bestFit="1" customWidth="1"/>
    <col min="14348" max="14348" width="8.26953125" style="264" customWidth="1"/>
    <col min="14349" max="14349" width="9.26953125" style="264" customWidth="1"/>
    <col min="14350" max="14350" width="8.26953125" style="264" customWidth="1"/>
    <col min="14351" max="14351" width="9.26953125" style="264" customWidth="1"/>
    <col min="14352" max="14355" width="8.26953125" style="264" customWidth="1"/>
    <col min="14356" max="14356" width="9.26953125" style="264" customWidth="1"/>
    <col min="14357" max="14357" width="8.26953125" style="264" customWidth="1"/>
    <col min="14358" max="14358" width="9.26953125" style="264" customWidth="1"/>
    <col min="14359" max="14359" width="8.26953125" style="264" customWidth="1"/>
    <col min="14360" max="14360" width="9.26953125" style="264" customWidth="1"/>
    <col min="14361" max="14361" width="8.26953125" style="264" customWidth="1"/>
    <col min="14362" max="14577" width="9.26953125" style="264" customWidth="1"/>
    <col min="14578" max="14578" width="5.7265625" style="264" customWidth="1"/>
    <col min="14579" max="14594" width="9.1796875" style="264"/>
    <col min="14595" max="14595" width="5.7265625" style="264" customWidth="1"/>
    <col min="14596" max="14598" width="25.7265625" style="264" customWidth="1"/>
    <col min="14599" max="14602" width="20.26953125" style="264" customWidth="1"/>
    <col min="14603" max="14603" width="9.7265625" style="264" bestFit="1" customWidth="1"/>
    <col min="14604" max="14604" width="8.26953125" style="264" customWidth="1"/>
    <col min="14605" max="14605" width="9.26953125" style="264" customWidth="1"/>
    <col min="14606" max="14606" width="8.26953125" style="264" customWidth="1"/>
    <col min="14607" max="14607" width="9.26953125" style="264" customWidth="1"/>
    <col min="14608" max="14611" width="8.26953125" style="264" customWidth="1"/>
    <col min="14612" max="14612" width="9.26953125" style="264" customWidth="1"/>
    <col min="14613" max="14613" width="8.26953125" style="264" customWidth="1"/>
    <col min="14614" max="14614" width="9.26953125" style="264" customWidth="1"/>
    <col min="14615" max="14615" width="8.26953125" style="264" customWidth="1"/>
    <col min="14616" max="14616" width="9.26953125" style="264" customWidth="1"/>
    <col min="14617" max="14617" width="8.26953125" style="264" customWidth="1"/>
    <col min="14618" max="14833" width="9.26953125" style="264" customWidth="1"/>
    <col min="14834" max="14834" width="5.7265625" style="264" customWidth="1"/>
    <col min="14835" max="14850" width="9.1796875" style="264"/>
    <col min="14851" max="14851" width="5.7265625" style="264" customWidth="1"/>
    <col min="14852" max="14854" width="25.7265625" style="264" customWidth="1"/>
    <col min="14855" max="14858" width="20.26953125" style="264" customWidth="1"/>
    <col min="14859" max="14859" width="9.7265625" style="264" bestFit="1" customWidth="1"/>
    <col min="14860" max="14860" width="8.26953125" style="264" customWidth="1"/>
    <col min="14861" max="14861" width="9.26953125" style="264" customWidth="1"/>
    <col min="14862" max="14862" width="8.26953125" style="264" customWidth="1"/>
    <col min="14863" max="14863" width="9.26953125" style="264" customWidth="1"/>
    <col min="14864" max="14867" width="8.26953125" style="264" customWidth="1"/>
    <col min="14868" max="14868" width="9.26953125" style="264" customWidth="1"/>
    <col min="14869" max="14869" width="8.26953125" style="264" customWidth="1"/>
    <col min="14870" max="14870" width="9.26953125" style="264" customWidth="1"/>
    <col min="14871" max="14871" width="8.26953125" style="264" customWidth="1"/>
    <col min="14872" max="14872" width="9.26953125" style="264" customWidth="1"/>
    <col min="14873" max="14873" width="8.26953125" style="264" customWidth="1"/>
    <col min="14874" max="15089" width="9.26953125" style="264" customWidth="1"/>
    <col min="15090" max="15090" width="5.7265625" style="264" customWidth="1"/>
    <col min="15091" max="15106" width="9.1796875" style="264"/>
    <col min="15107" max="15107" width="5.7265625" style="264" customWidth="1"/>
    <col min="15108" max="15110" width="25.7265625" style="264" customWidth="1"/>
    <col min="15111" max="15114" width="20.26953125" style="264" customWidth="1"/>
    <col min="15115" max="15115" width="9.7265625" style="264" bestFit="1" customWidth="1"/>
    <col min="15116" max="15116" width="8.26953125" style="264" customWidth="1"/>
    <col min="15117" max="15117" width="9.26953125" style="264" customWidth="1"/>
    <col min="15118" max="15118" width="8.26953125" style="264" customWidth="1"/>
    <col min="15119" max="15119" width="9.26953125" style="264" customWidth="1"/>
    <col min="15120" max="15123" width="8.26953125" style="264" customWidth="1"/>
    <col min="15124" max="15124" width="9.26953125" style="264" customWidth="1"/>
    <col min="15125" max="15125" width="8.26953125" style="264" customWidth="1"/>
    <col min="15126" max="15126" width="9.26953125" style="264" customWidth="1"/>
    <col min="15127" max="15127" width="8.26953125" style="264" customWidth="1"/>
    <col min="15128" max="15128" width="9.26953125" style="264" customWidth="1"/>
    <col min="15129" max="15129" width="8.26953125" style="264" customWidth="1"/>
    <col min="15130" max="15345" width="9.26953125" style="264" customWidth="1"/>
    <col min="15346" max="15346" width="5.7265625" style="264" customWidth="1"/>
    <col min="15347" max="15362" width="9.1796875" style="264"/>
    <col min="15363" max="15363" width="5.7265625" style="264" customWidth="1"/>
    <col min="15364" max="15366" width="25.7265625" style="264" customWidth="1"/>
    <col min="15367" max="15370" width="20.26953125" style="264" customWidth="1"/>
    <col min="15371" max="15371" width="9.7265625" style="264" bestFit="1" customWidth="1"/>
    <col min="15372" max="15372" width="8.26953125" style="264" customWidth="1"/>
    <col min="15373" max="15373" width="9.26953125" style="264" customWidth="1"/>
    <col min="15374" max="15374" width="8.26953125" style="264" customWidth="1"/>
    <col min="15375" max="15375" width="9.26953125" style="264" customWidth="1"/>
    <col min="15376" max="15379" width="8.26953125" style="264" customWidth="1"/>
    <col min="15380" max="15380" width="9.26953125" style="264" customWidth="1"/>
    <col min="15381" max="15381" width="8.26953125" style="264" customWidth="1"/>
    <col min="15382" max="15382" width="9.26953125" style="264" customWidth="1"/>
    <col min="15383" max="15383" width="8.26953125" style="264" customWidth="1"/>
    <col min="15384" max="15384" width="9.26953125" style="264" customWidth="1"/>
    <col min="15385" max="15385" width="8.26953125" style="264" customWidth="1"/>
    <col min="15386" max="15601" width="9.26953125" style="264" customWidth="1"/>
    <col min="15602" max="15602" width="5.7265625" style="264" customWidth="1"/>
    <col min="15603" max="15618" width="9.1796875" style="264"/>
    <col min="15619" max="15619" width="5.7265625" style="264" customWidth="1"/>
    <col min="15620" max="15622" width="25.7265625" style="264" customWidth="1"/>
    <col min="15623" max="15626" width="20.26953125" style="264" customWidth="1"/>
    <col min="15627" max="15627" width="9.7265625" style="264" bestFit="1" customWidth="1"/>
    <col min="15628" max="15628" width="8.26953125" style="264" customWidth="1"/>
    <col min="15629" max="15629" width="9.26953125" style="264" customWidth="1"/>
    <col min="15630" max="15630" width="8.26953125" style="264" customWidth="1"/>
    <col min="15631" max="15631" width="9.26953125" style="264" customWidth="1"/>
    <col min="15632" max="15635" width="8.26953125" style="264" customWidth="1"/>
    <col min="15636" max="15636" width="9.26953125" style="264" customWidth="1"/>
    <col min="15637" max="15637" width="8.26953125" style="264" customWidth="1"/>
    <col min="15638" max="15638" width="9.26953125" style="264" customWidth="1"/>
    <col min="15639" max="15639" width="8.26953125" style="264" customWidth="1"/>
    <col min="15640" max="15640" width="9.26953125" style="264" customWidth="1"/>
    <col min="15641" max="15641" width="8.26953125" style="264" customWidth="1"/>
    <col min="15642" max="15857" width="9.26953125" style="264" customWidth="1"/>
    <col min="15858" max="15858" width="5.7265625" style="264" customWidth="1"/>
    <col min="15859" max="15874" width="9.1796875" style="264"/>
    <col min="15875" max="15875" width="5.7265625" style="264" customWidth="1"/>
    <col min="15876" max="15878" width="25.7265625" style="264" customWidth="1"/>
    <col min="15879" max="15882" width="20.26953125" style="264" customWidth="1"/>
    <col min="15883" max="15883" width="9.7265625" style="264" bestFit="1" customWidth="1"/>
    <col min="15884" max="15884" width="8.26953125" style="264" customWidth="1"/>
    <col min="15885" max="15885" width="9.26953125" style="264" customWidth="1"/>
    <col min="15886" max="15886" width="8.26953125" style="264" customWidth="1"/>
    <col min="15887" max="15887" width="9.26953125" style="264" customWidth="1"/>
    <col min="15888" max="15891" width="8.26953125" style="264" customWidth="1"/>
    <col min="15892" max="15892" width="9.26953125" style="264" customWidth="1"/>
    <col min="15893" max="15893" width="8.26953125" style="264" customWidth="1"/>
    <col min="15894" max="15894" width="9.26953125" style="264" customWidth="1"/>
    <col min="15895" max="15895" width="8.26953125" style="264" customWidth="1"/>
    <col min="15896" max="15896" width="9.26953125" style="264" customWidth="1"/>
    <col min="15897" max="15897" width="8.26953125" style="264" customWidth="1"/>
    <col min="15898" max="16113" width="9.26953125" style="264" customWidth="1"/>
    <col min="16114" max="16114" width="5.7265625" style="264" customWidth="1"/>
    <col min="16115" max="16130" width="9.1796875" style="264"/>
    <col min="16131" max="16131" width="5.7265625" style="264" customWidth="1"/>
    <col min="16132" max="16134" width="25.7265625" style="264" customWidth="1"/>
    <col min="16135" max="16138" width="20.26953125" style="264" customWidth="1"/>
    <col min="16139" max="16139" width="9.7265625" style="264" bestFit="1" customWidth="1"/>
    <col min="16140" max="16140" width="8.26953125" style="264" customWidth="1"/>
    <col min="16141" max="16141" width="9.26953125" style="264" customWidth="1"/>
    <col min="16142" max="16142" width="8.26953125" style="264" customWidth="1"/>
    <col min="16143" max="16143" width="9.26953125" style="264" customWidth="1"/>
    <col min="16144" max="16147" width="8.26953125" style="264" customWidth="1"/>
    <col min="16148" max="16148" width="9.26953125" style="264" customWidth="1"/>
    <col min="16149" max="16149" width="8.26953125" style="264" customWidth="1"/>
    <col min="16150" max="16150" width="9.26953125" style="264" customWidth="1"/>
    <col min="16151" max="16151" width="8.26953125" style="264" customWidth="1"/>
    <col min="16152" max="16152" width="9.26953125" style="264" customWidth="1"/>
    <col min="16153" max="16153" width="8.26953125" style="264" customWidth="1"/>
    <col min="16154" max="16369" width="9.26953125" style="264" customWidth="1"/>
    <col min="16370" max="16370" width="5.7265625" style="264" customWidth="1"/>
    <col min="16371" max="16384" width="9.1796875" style="264"/>
  </cols>
  <sheetData>
    <row r="1" spans="1:25" x14ac:dyDescent="0.35">
      <c r="A1" s="305" t="s">
        <v>1308</v>
      </c>
      <c r="D1" s="311" t="s">
        <v>58</v>
      </c>
    </row>
    <row r="3" spans="1:25" s="688" customFormat="1" ht="14.25" customHeight="1" x14ac:dyDescent="0.35">
      <c r="A3" s="1646" t="s">
        <v>1309</v>
      </c>
      <c r="B3" s="1646"/>
      <c r="C3" s="1646"/>
      <c r="D3" s="1646"/>
      <c r="E3" s="1646"/>
      <c r="F3" s="1646"/>
      <c r="G3" s="1646"/>
      <c r="H3" s="1646"/>
      <c r="I3" s="1646"/>
      <c r="J3" s="1646"/>
      <c r="K3" s="1646"/>
      <c r="L3" s="1646"/>
      <c r="M3" s="1646"/>
      <c r="N3" s="1646"/>
    </row>
    <row r="4" spans="1:25" s="688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</row>
    <row r="5" spans="1:25" s="688" customFormat="1" ht="16.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</row>
    <row r="7" spans="1:25" ht="44.5" customHeight="1" x14ac:dyDescent="0.35">
      <c r="A7" s="1824" t="s">
        <v>5</v>
      </c>
      <c r="B7" s="1824" t="s">
        <v>6</v>
      </c>
      <c r="C7" s="1559"/>
      <c r="D7" s="1824" t="s">
        <v>61</v>
      </c>
      <c r="E7" s="1824" t="s">
        <v>1310</v>
      </c>
      <c r="F7" s="1824" t="s">
        <v>1311</v>
      </c>
      <c r="G7" s="1827" t="s">
        <v>1312</v>
      </c>
      <c r="H7" s="1828"/>
      <c r="I7" s="1827" t="s">
        <v>1313</v>
      </c>
      <c r="J7" s="1828"/>
      <c r="K7" s="1827" t="s">
        <v>1314</v>
      </c>
      <c r="L7" s="1828"/>
      <c r="M7" s="1827" t="s">
        <v>1315</v>
      </c>
      <c r="N7" s="1828"/>
    </row>
    <row r="8" spans="1:25" ht="44.5" customHeight="1" x14ac:dyDescent="0.35">
      <c r="A8" s="1825"/>
      <c r="B8" s="1825"/>
      <c r="C8" s="313" t="s">
        <v>1615</v>
      </c>
      <c r="D8" s="1825"/>
      <c r="E8" s="1825"/>
      <c r="F8" s="1825"/>
      <c r="G8" s="1829"/>
      <c r="H8" s="1830"/>
      <c r="I8" s="1829"/>
      <c r="J8" s="1830"/>
      <c r="K8" s="1829"/>
      <c r="L8" s="1830"/>
      <c r="M8" s="1829"/>
      <c r="N8" s="1830"/>
    </row>
    <row r="9" spans="1:25" x14ac:dyDescent="0.35">
      <c r="A9" s="1826"/>
      <c r="B9" s="1826"/>
      <c r="C9" s="1560"/>
      <c r="D9" s="1826"/>
      <c r="E9" s="1826"/>
      <c r="F9" s="1826"/>
      <c r="G9" s="789" t="s">
        <v>8</v>
      </c>
      <c r="H9" s="789" t="s">
        <v>65</v>
      </c>
      <c r="I9" s="789" t="s">
        <v>8</v>
      </c>
      <c r="J9" s="789" t="s">
        <v>65</v>
      </c>
      <c r="K9" s="789" t="s">
        <v>8</v>
      </c>
      <c r="L9" s="789" t="s">
        <v>65</v>
      </c>
      <c r="M9" s="789" t="s">
        <v>8</v>
      </c>
      <c r="N9" s="789" t="s">
        <v>65</v>
      </c>
    </row>
    <row r="10" spans="1:25" s="262" customFormat="1" ht="20.149999999999999" customHeight="1" x14ac:dyDescent="0.35">
      <c r="A10" s="765">
        <v>1</v>
      </c>
      <c r="B10" s="765">
        <v>2</v>
      </c>
      <c r="C10" s="1377"/>
      <c r="D10" s="1377">
        <v>3</v>
      </c>
      <c r="E10" s="1378">
        <v>4</v>
      </c>
      <c r="F10" s="1379">
        <v>5</v>
      </c>
      <c r="G10" s="1378">
        <v>6</v>
      </c>
      <c r="H10" s="1378">
        <v>7</v>
      </c>
      <c r="I10" s="1378">
        <v>8</v>
      </c>
      <c r="J10" s="1378">
        <v>9</v>
      </c>
      <c r="K10" s="1378">
        <v>10</v>
      </c>
      <c r="L10" s="1378">
        <v>11</v>
      </c>
      <c r="M10" s="1378">
        <v>12</v>
      </c>
      <c r="N10" s="1378">
        <v>13</v>
      </c>
    </row>
    <row r="11" spans="1:25" ht="20.149999999999999" customHeight="1" x14ac:dyDescent="0.35">
      <c r="A11" s="33">
        <v>1</v>
      </c>
      <c r="B11" s="254" t="s">
        <v>110</v>
      </c>
      <c r="C11" s="1570" t="s">
        <v>1596</v>
      </c>
      <c r="D11" s="1577" t="s">
        <v>592</v>
      </c>
      <c r="E11" s="1384">
        <v>78</v>
      </c>
      <c r="F11" s="1381">
        <v>390</v>
      </c>
      <c r="G11" s="1382">
        <v>365</v>
      </c>
      <c r="H11" s="1385">
        <f t="shared" ref="H11:H29" si="0">G11/$F11*100</f>
        <v>93.589743589743591</v>
      </c>
      <c r="I11" s="1386">
        <v>439</v>
      </c>
      <c r="J11" s="1385">
        <f>I11/R15*100</f>
        <v>93.803418803418808</v>
      </c>
      <c r="K11" s="1387">
        <v>70</v>
      </c>
      <c r="L11" s="1385">
        <f>K11/$F11*100</f>
        <v>17.948717948717949</v>
      </c>
      <c r="M11" s="1382">
        <v>64</v>
      </c>
      <c r="N11" s="319"/>
      <c r="O11" s="790"/>
      <c r="P11" s="791"/>
      <c r="Q11" s="792"/>
      <c r="R11" s="793"/>
    </row>
    <row r="12" spans="1:25" ht="20.149999999999999" customHeight="1" x14ac:dyDescent="0.35">
      <c r="A12" s="16">
        <v>2</v>
      </c>
      <c r="B12" s="254" t="s">
        <v>109</v>
      </c>
      <c r="C12" s="1571" t="s">
        <v>1597</v>
      </c>
      <c r="D12" s="1578" t="s">
        <v>109</v>
      </c>
      <c r="E12" s="1388">
        <v>32</v>
      </c>
      <c r="F12" s="1380">
        <v>270</v>
      </c>
      <c r="G12" s="1383">
        <v>250</v>
      </c>
      <c r="H12" s="1389">
        <f t="shared" si="0"/>
        <v>92.592592592592595</v>
      </c>
      <c r="I12" s="1390">
        <v>295</v>
      </c>
      <c r="J12" s="1389">
        <f t="shared" ref="J12:J33" si="1">I12/R16*100</f>
        <v>97.682119205298008</v>
      </c>
      <c r="K12" s="1391">
        <v>43</v>
      </c>
      <c r="L12" s="1389">
        <f t="shared" ref="L12:L34" si="2">K12/$F12*100</f>
        <v>15.925925925925927</v>
      </c>
      <c r="M12" s="1383">
        <v>56</v>
      </c>
      <c r="N12" s="323"/>
      <c r="O12" s="790"/>
      <c r="P12" s="791"/>
      <c r="Q12" s="792"/>
      <c r="R12" s="793"/>
    </row>
    <row r="13" spans="1:25" ht="20.149999999999999" customHeight="1" x14ac:dyDescent="0.35">
      <c r="A13" s="16">
        <v>3</v>
      </c>
      <c r="B13" s="254" t="s">
        <v>1593</v>
      </c>
      <c r="C13" s="1571" t="s">
        <v>1599</v>
      </c>
      <c r="D13" s="1578" t="s">
        <v>114</v>
      </c>
      <c r="E13" s="1388">
        <v>65</v>
      </c>
      <c r="F13" s="1380">
        <v>350</v>
      </c>
      <c r="G13" s="1383">
        <v>330</v>
      </c>
      <c r="H13" s="1389">
        <f t="shared" si="0"/>
        <v>94.285714285714278</v>
      </c>
      <c r="I13" s="1390">
        <v>400</v>
      </c>
      <c r="J13" s="1389">
        <f t="shared" si="1"/>
        <v>96.385542168674704</v>
      </c>
      <c r="K13" s="1391">
        <v>38</v>
      </c>
      <c r="L13" s="1389">
        <f t="shared" si="2"/>
        <v>10.857142857142858</v>
      </c>
      <c r="M13" s="1383">
        <v>80</v>
      </c>
      <c r="N13" s="323"/>
      <c r="O13" s="790"/>
      <c r="P13" s="791"/>
      <c r="Q13" s="792"/>
      <c r="R13" s="793"/>
    </row>
    <row r="14" spans="1:25" ht="20.149999999999999" customHeight="1" x14ac:dyDescent="0.35">
      <c r="A14" s="16">
        <v>4</v>
      </c>
      <c r="B14" s="254" t="s">
        <v>113</v>
      </c>
      <c r="C14" s="1571" t="s">
        <v>1601</v>
      </c>
      <c r="D14" s="1578" t="s">
        <v>113</v>
      </c>
      <c r="E14" s="1388">
        <v>40</v>
      </c>
      <c r="F14" s="1380">
        <v>194</v>
      </c>
      <c r="G14" s="1383">
        <v>182</v>
      </c>
      <c r="H14" s="1389">
        <f t="shared" si="0"/>
        <v>93.814432989690715</v>
      </c>
      <c r="I14" s="1390">
        <v>231</v>
      </c>
      <c r="J14" s="1389">
        <f t="shared" si="1"/>
        <v>98.71794871794873</v>
      </c>
      <c r="K14" s="1391">
        <v>42</v>
      </c>
      <c r="L14" s="1389">
        <f t="shared" si="2"/>
        <v>21.649484536082475</v>
      </c>
      <c r="M14" s="1383">
        <v>65</v>
      </c>
      <c r="N14" s="323"/>
      <c r="O14" s="790"/>
      <c r="P14" s="791"/>
      <c r="Q14" s="792"/>
      <c r="R14" s="793"/>
    </row>
    <row r="15" spans="1:25" ht="20.149999999999999" customHeight="1" x14ac:dyDescent="0.35">
      <c r="A15" s="16">
        <v>5</v>
      </c>
      <c r="B15" s="254" t="s">
        <v>111</v>
      </c>
      <c r="C15" s="1571" t="s">
        <v>1598</v>
      </c>
      <c r="D15" s="1578" t="s">
        <v>111</v>
      </c>
      <c r="E15" s="1388">
        <v>75</v>
      </c>
      <c r="F15" s="1380">
        <v>340</v>
      </c>
      <c r="G15" s="1383">
        <v>322</v>
      </c>
      <c r="H15" s="1389">
        <f t="shared" si="0"/>
        <v>94.705882352941174</v>
      </c>
      <c r="I15" s="1390">
        <v>402</v>
      </c>
      <c r="J15" s="1389">
        <f t="shared" si="1"/>
        <v>96.867469879518069</v>
      </c>
      <c r="K15" s="1391">
        <v>60</v>
      </c>
      <c r="L15" s="1389">
        <f t="shared" si="2"/>
        <v>17.647058823529413</v>
      </c>
      <c r="M15" s="1383">
        <v>53</v>
      </c>
      <c r="N15" s="323"/>
      <c r="O15" s="790"/>
      <c r="P15" s="791">
        <v>78</v>
      </c>
      <c r="Q15" s="794">
        <v>390</v>
      </c>
      <c r="R15" s="795">
        <f>P15+Q15</f>
        <v>468</v>
      </c>
    </row>
    <row r="16" spans="1:25" ht="20.149999999999999" customHeight="1" x14ac:dyDescent="0.35">
      <c r="A16" s="16">
        <v>6</v>
      </c>
      <c r="B16" s="254" t="s">
        <v>1586</v>
      </c>
      <c r="C16" s="1571" t="s">
        <v>1600</v>
      </c>
      <c r="D16" s="1576" t="s">
        <v>112</v>
      </c>
      <c r="E16" s="1392">
        <v>36</v>
      </c>
      <c r="F16" s="1293">
        <v>318</v>
      </c>
      <c r="G16" s="1294">
        <v>292</v>
      </c>
      <c r="H16" s="1202">
        <f t="shared" si="0"/>
        <v>91.823899371069189</v>
      </c>
      <c r="I16" s="1393">
        <v>340</v>
      </c>
      <c r="J16" s="1202">
        <f t="shared" si="1"/>
        <v>96.045197740112997</v>
      </c>
      <c r="K16" s="1315">
        <v>48</v>
      </c>
      <c r="L16" s="1202">
        <f t="shared" si="2"/>
        <v>15.09433962264151</v>
      </c>
      <c r="M16" s="1294">
        <v>45</v>
      </c>
      <c r="N16" s="323"/>
      <c r="O16" s="790"/>
      <c r="P16" s="791">
        <v>32</v>
      </c>
      <c r="Q16" s="794">
        <v>270</v>
      </c>
      <c r="R16" s="795">
        <f t="shared" ref="R16:R35" si="3">P16+Q16</f>
        <v>302</v>
      </c>
    </row>
    <row r="17" spans="1:18" ht="20.149999999999999" customHeight="1" x14ac:dyDescent="0.35">
      <c r="A17" s="16">
        <v>7</v>
      </c>
      <c r="B17" s="254" t="s">
        <v>98</v>
      </c>
      <c r="C17" s="1571" t="s">
        <v>1602</v>
      </c>
      <c r="D17" s="1297" t="s">
        <v>98</v>
      </c>
      <c r="E17" s="1392">
        <v>176</v>
      </c>
      <c r="F17" s="1293">
        <v>660</v>
      </c>
      <c r="G17" s="1294">
        <v>625</v>
      </c>
      <c r="H17" s="1202">
        <f t="shared" si="0"/>
        <v>94.696969696969703</v>
      </c>
      <c r="I17" s="1393">
        <v>789</v>
      </c>
      <c r="J17" s="1202">
        <f t="shared" si="1"/>
        <v>94.377990430622006</v>
      </c>
      <c r="K17" s="1315">
        <v>76</v>
      </c>
      <c r="L17" s="1202">
        <f t="shared" si="2"/>
        <v>11.515151515151516</v>
      </c>
      <c r="M17" s="1294">
        <v>132</v>
      </c>
      <c r="N17" s="323"/>
      <c r="O17" s="790"/>
      <c r="P17" s="791">
        <v>65</v>
      </c>
      <c r="Q17" s="794">
        <v>350</v>
      </c>
      <c r="R17" s="795">
        <f t="shared" si="3"/>
        <v>415</v>
      </c>
    </row>
    <row r="18" spans="1:18" ht="20.149999999999999" customHeight="1" x14ac:dyDescent="0.35">
      <c r="A18" s="16">
        <v>8</v>
      </c>
      <c r="B18" s="254" t="s">
        <v>99</v>
      </c>
      <c r="C18" s="1571" t="s">
        <v>1603</v>
      </c>
      <c r="D18" s="1297" t="s">
        <v>593</v>
      </c>
      <c r="E18" s="1392">
        <v>40</v>
      </c>
      <c r="F18" s="1293">
        <v>215</v>
      </c>
      <c r="G18" s="1294">
        <v>195</v>
      </c>
      <c r="H18" s="1202">
        <f t="shared" si="0"/>
        <v>90.697674418604649</v>
      </c>
      <c r="I18" s="1393">
        <v>232</v>
      </c>
      <c r="J18" s="1202">
        <f t="shared" si="1"/>
        <v>90.980392156862749</v>
      </c>
      <c r="K18" s="1315">
        <v>42</v>
      </c>
      <c r="L18" s="1202">
        <f t="shared" si="2"/>
        <v>19.534883720930232</v>
      </c>
      <c r="M18" s="1294">
        <v>70</v>
      </c>
      <c r="N18" s="323"/>
      <c r="O18" s="790"/>
      <c r="P18" s="791">
        <v>40</v>
      </c>
      <c r="Q18" s="794">
        <v>194</v>
      </c>
      <c r="R18" s="795">
        <f t="shared" si="3"/>
        <v>234</v>
      </c>
    </row>
    <row r="19" spans="1:18" ht="20.149999999999999" customHeight="1" x14ac:dyDescent="0.35">
      <c r="A19" s="16">
        <v>9</v>
      </c>
      <c r="B19" s="254" t="s">
        <v>100</v>
      </c>
      <c r="C19" s="1571" t="s">
        <v>1609</v>
      </c>
      <c r="D19" s="1297" t="s">
        <v>1316</v>
      </c>
      <c r="E19" s="1392">
        <v>25</v>
      </c>
      <c r="F19" s="1293">
        <v>167</v>
      </c>
      <c r="G19" s="1294">
        <v>155</v>
      </c>
      <c r="H19" s="1202">
        <f t="shared" si="0"/>
        <v>92.814371257485035</v>
      </c>
      <c r="I19" s="1393">
        <v>183</v>
      </c>
      <c r="J19" s="1202">
        <f t="shared" si="1"/>
        <v>95.3125</v>
      </c>
      <c r="K19" s="1315">
        <v>33</v>
      </c>
      <c r="L19" s="1202">
        <f t="shared" si="2"/>
        <v>19.760479041916167</v>
      </c>
      <c r="M19" s="1294">
        <v>62</v>
      </c>
      <c r="N19" s="323"/>
      <c r="O19" s="790"/>
      <c r="P19" s="791">
        <v>75</v>
      </c>
      <c r="Q19" s="794">
        <v>340</v>
      </c>
      <c r="R19" s="795">
        <f t="shared" si="3"/>
        <v>415</v>
      </c>
    </row>
    <row r="20" spans="1:18" ht="20.149999999999999" customHeight="1" x14ac:dyDescent="0.35">
      <c r="A20" s="16">
        <v>10</v>
      </c>
      <c r="B20" s="254" t="s">
        <v>101</v>
      </c>
      <c r="C20" s="1571" t="s">
        <v>1607</v>
      </c>
      <c r="D20" s="1297" t="s">
        <v>1316</v>
      </c>
      <c r="E20" s="1392">
        <v>70</v>
      </c>
      <c r="F20" s="1293">
        <v>362</v>
      </c>
      <c r="G20" s="1294">
        <v>340</v>
      </c>
      <c r="H20" s="1202">
        <f t="shared" si="0"/>
        <v>93.922651933701658</v>
      </c>
      <c r="I20" s="1393">
        <v>423</v>
      </c>
      <c r="J20" s="1202">
        <f t="shared" si="1"/>
        <v>97.916666666666657</v>
      </c>
      <c r="K20" s="1315">
        <v>42</v>
      </c>
      <c r="L20" s="1202">
        <f t="shared" si="2"/>
        <v>11.602209944751381</v>
      </c>
      <c r="M20" s="1294">
        <v>114</v>
      </c>
      <c r="N20" s="323"/>
      <c r="O20" s="790"/>
      <c r="P20" s="791">
        <v>36</v>
      </c>
      <c r="Q20" s="794">
        <v>318</v>
      </c>
      <c r="R20" s="795">
        <f t="shared" si="3"/>
        <v>354</v>
      </c>
    </row>
    <row r="21" spans="1:18" ht="20.149999999999999" customHeight="1" x14ac:dyDescent="0.35">
      <c r="A21" s="16">
        <v>11</v>
      </c>
      <c r="B21" s="254" t="s">
        <v>599</v>
      </c>
      <c r="C21" s="1571" t="s">
        <v>1608</v>
      </c>
      <c r="D21" s="1297" t="s">
        <v>599</v>
      </c>
      <c r="E21" s="1392">
        <v>82</v>
      </c>
      <c r="F21" s="1293">
        <v>412</v>
      </c>
      <c r="G21" s="1294">
        <v>395</v>
      </c>
      <c r="H21" s="1202">
        <f t="shared" si="0"/>
        <v>95.873786407766985</v>
      </c>
      <c r="I21" s="1393">
        <v>475</v>
      </c>
      <c r="J21" s="1202">
        <f t="shared" si="1"/>
        <v>96.15384615384616</v>
      </c>
      <c r="K21" s="1315">
        <v>45</v>
      </c>
      <c r="L21" s="1202">
        <f t="shared" si="2"/>
        <v>10.922330097087379</v>
      </c>
      <c r="M21" s="1294">
        <v>120</v>
      </c>
      <c r="N21" s="323"/>
      <c r="O21" s="790"/>
      <c r="P21" s="791">
        <v>176</v>
      </c>
      <c r="Q21" s="794">
        <v>660</v>
      </c>
      <c r="R21" s="795">
        <f t="shared" si="3"/>
        <v>836</v>
      </c>
    </row>
    <row r="22" spans="1:18" ht="20.149999999999999" customHeight="1" x14ac:dyDescent="0.35">
      <c r="A22" s="16">
        <v>12</v>
      </c>
      <c r="B22" s="254" t="s">
        <v>103</v>
      </c>
      <c r="C22" s="1571" t="s">
        <v>1612</v>
      </c>
      <c r="D22" s="1297" t="s">
        <v>103</v>
      </c>
      <c r="E22" s="1392">
        <v>70</v>
      </c>
      <c r="F22" s="1293">
        <v>430</v>
      </c>
      <c r="G22" s="1294">
        <v>412</v>
      </c>
      <c r="H22" s="1202">
        <f t="shared" si="0"/>
        <v>95.813953488372093</v>
      </c>
      <c r="I22" s="1393">
        <v>495</v>
      </c>
      <c r="J22" s="1202">
        <f t="shared" si="1"/>
        <v>99</v>
      </c>
      <c r="K22" s="1315">
        <v>40</v>
      </c>
      <c r="L22" s="1202">
        <f t="shared" si="2"/>
        <v>9.3023255813953494</v>
      </c>
      <c r="M22" s="1294">
        <v>140</v>
      </c>
      <c r="N22" s="323"/>
      <c r="O22" s="790"/>
      <c r="P22" s="791">
        <v>40</v>
      </c>
      <c r="Q22" s="794">
        <v>215</v>
      </c>
      <c r="R22" s="795">
        <f t="shared" si="3"/>
        <v>255</v>
      </c>
    </row>
    <row r="23" spans="1:18" ht="20.149999999999999" customHeight="1" x14ac:dyDescent="0.35">
      <c r="A23" s="16">
        <v>13</v>
      </c>
      <c r="B23" s="254" t="s">
        <v>115</v>
      </c>
      <c r="C23" s="1571" t="s">
        <v>1613</v>
      </c>
      <c r="D23" s="1297" t="s">
        <v>594</v>
      </c>
      <c r="E23" s="1392">
        <v>12</v>
      </c>
      <c r="F23" s="1293">
        <v>40</v>
      </c>
      <c r="G23" s="1294">
        <v>36</v>
      </c>
      <c r="H23" s="1202">
        <f t="shared" si="0"/>
        <v>90</v>
      </c>
      <c r="I23" s="1393">
        <v>49</v>
      </c>
      <c r="J23" s="1202">
        <f t="shared" si="1"/>
        <v>94.230769230769226</v>
      </c>
      <c r="K23" s="1315">
        <v>10</v>
      </c>
      <c r="L23" s="1202">
        <f t="shared" si="2"/>
        <v>25</v>
      </c>
      <c r="M23" s="1294">
        <v>30</v>
      </c>
      <c r="N23" s="323"/>
      <c r="O23" s="790"/>
      <c r="P23" s="791">
        <v>25</v>
      </c>
      <c r="Q23" s="794">
        <v>167</v>
      </c>
      <c r="R23" s="795">
        <f t="shared" si="3"/>
        <v>192</v>
      </c>
    </row>
    <row r="24" spans="1:18" ht="20.149999999999999" customHeight="1" x14ac:dyDescent="0.35">
      <c r="A24" s="16">
        <v>14</v>
      </c>
      <c r="B24" s="254" t="s">
        <v>116</v>
      </c>
      <c r="C24" s="1571" t="s">
        <v>1614</v>
      </c>
      <c r="D24" s="1297" t="s">
        <v>116</v>
      </c>
      <c r="E24" s="1392">
        <v>10</v>
      </c>
      <c r="F24" s="1293">
        <v>30</v>
      </c>
      <c r="G24" s="1294">
        <v>28</v>
      </c>
      <c r="H24" s="1202">
        <f t="shared" si="0"/>
        <v>93.333333333333329</v>
      </c>
      <c r="I24" s="1393">
        <v>35</v>
      </c>
      <c r="J24" s="1202">
        <f t="shared" si="1"/>
        <v>87.5</v>
      </c>
      <c r="K24" s="1315">
        <v>4</v>
      </c>
      <c r="L24" s="1202">
        <f t="shared" si="2"/>
        <v>13.333333333333334</v>
      </c>
      <c r="M24" s="1294">
        <v>22</v>
      </c>
      <c r="N24" s="323"/>
      <c r="O24" s="790"/>
      <c r="P24" s="791">
        <v>70</v>
      </c>
      <c r="Q24" s="794">
        <v>362</v>
      </c>
      <c r="R24" s="795">
        <f t="shared" si="3"/>
        <v>432</v>
      </c>
    </row>
    <row r="25" spans="1:18" ht="20.149999999999999" customHeight="1" x14ac:dyDescent="0.35">
      <c r="A25" s="16">
        <v>15</v>
      </c>
      <c r="B25" s="254" t="s">
        <v>104</v>
      </c>
      <c r="C25" s="1571" t="s">
        <v>1610</v>
      </c>
      <c r="D25" s="1297" t="s">
        <v>104</v>
      </c>
      <c r="E25" s="1392">
        <v>45</v>
      </c>
      <c r="F25" s="1293">
        <v>214</v>
      </c>
      <c r="G25" s="1294">
        <v>193</v>
      </c>
      <c r="H25" s="1202">
        <f t="shared" si="0"/>
        <v>90.186915887850475</v>
      </c>
      <c r="I25" s="1393">
        <v>246</v>
      </c>
      <c r="J25" s="1202">
        <f t="shared" si="1"/>
        <v>94.980694980694977</v>
      </c>
      <c r="K25" s="1315">
        <v>38</v>
      </c>
      <c r="L25" s="1202">
        <f t="shared" si="2"/>
        <v>17.75700934579439</v>
      </c>
      <c r="M25" s="1294">
        <v>55</v>
      </c>
      <c r="N25" s="323"/>
      <c r="O25" s="790"/>
      <c r="P25" s="791">
        <v>82</v>
      </c>
      <c r="Q25" s="794">
        <v>412</v>
      </c>
      <c r="R25" s="795">
        <f t="shared" si="3"/>
        <v>494</v>
      </c>
    </row>
    <row r="26" spans="1:18" ht="20.149999999999999" customHeight="1" x14ac:dyDescent="0.35">
      <c r="A26" s="16">
        <v>16</v>
      </c>
      <c r="B26" s="254" t="s">
        <v>105</v>
      </c>
      <c r="C26" s="1571" t="s">
        <v>1611</v>
      </c>
      <c r="D26" s="1297" t="s">
        <v>591</v>
      </c>
      <c r="E26" s="1392">
        <v>50</v>
      </c>
      <c r="F26" s="1293">
        <v>245</v>
      </c>
      <c r="G26" s="1294">
        <v>225</v>
      </c>
      <c r="H26" s="1202">
        <f t="shared" si="0"/>
        <v>91.83673469387756</v>
      </c>
      <c r="I26" s="1393">
        <v>275</v>
      </c>
      <c r="J26" s="1202">
        <f t="shared" si="1"/>
        <v>93.220338983050837</v>
      </c>
      <c r="K26" s="1315">
        <v>34</v>
      </c>
      <c r="L26" s="1202">
        <f t="shared" si="2"/>
        <v>13.877551020408163</v>
      </c>
      <c r="M26" s="1294">
        <v>36</v>
      </c>
      <c r="N26" s="323"/>
      <c r="O26" s="790"/>
      <c r="P26" s="791">
        <v>70</v>
      </c>
      <c r="Q26" s="794">
        <v>430</v>
      </c>
      <c r="R26" s="795">
        <f t="shared" si="3"/>
        <v>500</v>
      </c>
    </row>
    <row r="27" spans="1:18" ht="20.149999999999999" customHeight="1" x14ac:dyDescent="0.35">
      <c r="A27" s="16">
        <v>17</v>
      </c>
      <c r="B27" s="254" t="s">
        <v>106</v>
      </c>
      <c r="C27" s="1571" t="s">
        <v>1605</v>
      </c>
      <c r="D27" s="1297" t="s">
        <v>590</v>
      </c>
      <c r="E27" s="1392">
        <v>55</v>
      </c>
      <c r="F27" s="1293">
        <v>206</v>
      </c>
      <c r="G27" s="1294">
        <v>186</v>
      </c>
      <c r="H27" s="1202">
        <f t="shared" si="0"/>
        <v>90.291262135922338</v>
      </c>
      <c r="I27" s="1393">
        <v>236</v>
      </c>
      <c r="J27" s="1202">
        <f t="shared" si="1"/>
        <v>90.421455938697321</v>
      </c>
      <c r="K27" s="1315">
        <v>30</v>
      </c>
      <c r="L27" s="1202">
        <f t="shared" si="2"/>
        <v>14.563106796116504</v>
      </c>
      <c r="M27" s="1294">
        <v>20</v>
      </c>
      <c r="N27" s="323"/>
      <c r="O27" s="790"/>
      <c r="P27" s="791">
        <v>12</v>
      </c>
      <c r="Q27" s="794">
        <v>40</v>
      </c>
      <c r="R27" s="795">
        <f t="shared" si="3"/>
        <v>52</v>
      </c>
    </row>
    <row r="28" spans="1:18" ht="20.149999999999999" customHeight="1" x14ac:dyDescent="0.35">
      <c r="A28" s="16">
        <v>18</v>
      </c>
      <c r="B28" s="254" t="s">
        <v>587</v>
      </c>
      <c r="C28" s="1571" t="s">
        <v>1604</v>
      </c>
      <c r="D28" s="1297" t="s">
        <v>587</v>
      </c>
      <c r="E28" s="1392">
        <v>74</v>
      </c>
      <c r="F28" s="1293">
        <v>352</v>
      </c>
      <c r="G28" s="1294">
        <v>335</v>
      </c>
      <c r="H28" s="1202">
        <f t="shared" si="0"/>
        <v>95.170454545454547</v>
      </c>
      <c r="I28" s="1393">
        <v>421</v>
      </c>
      <c r="J28" s="1202">
        <f t="shared" si="1"/>
        <v>98.826291079812208</v>
      </c>
      <c r="K28" s="1315">
        <v>38</v>
      </c>
      <c r="L28" s="1202">
        <f t="shared" si="2"/>
        <v>10.795454545454545</v>
      </c>
      <c r="M28" s="1294">
        <v>40</v>
      </c>
      <c r="N28" s="323"/>
      <c r="O28" s="790"/>
      <c r="P28" s="791">
        <v>10</v>
      </c>
      <c r="Q28" s="794">
        <v>30</v>
      </c>
      <c r="R28" s="795">
        <f t="shared" si="3"/>
        <v>40</v>
      </c>
    </row>
    <row r="29" spans="1:18" ht="20.149999999999999" customHeight="1" x14ac:dyDescent="0.35">
      <c r="A29" s="16">
        <v>19</v>
      </c>
      <c r="B29" s="254" t="s">
        <v>108</v>
      </c>
      <c r="C29" s="1571" t="s">
        <v>1606</v>
      </c>
      <c r="D29" s="1297" t="s">
        <v>589</v>
      </c>
      <c r="E29" s="1392">
        <v>50</v>
      </c>
      <c r="F29" s="1293">
        <v>240</v>
      </c>
      <c r="G29" s="1294">
        <v>218</v>
      </c>
      <c r="H29" s="1202">
        <f t="shared" si="0"/>
        <v>90.833333333333329</v>
      </c>
      <c r="I29" s="1393">
        <v>269</v>
      </c>
      <c r="J29" s="1202">
        <f t="shared" si="1"/>
        <v>92.758620689655174</v>
      </c>
      <c r="K29" s="1315">
        <v>20</v>
      </c>
      <c r="L29" s="1202">
        <f t="shared" si="2"/>
        <v>8.3333333333333321</v>
      </c>
      <c r="M29" s="1294">
        <v>23</v>
      </c>
      <c r="N29" s="323"/>
      <c r="O29" s="790"/>
      <c r="P29" s="791">
        <v>45</v>
      </c>
      <c r="Q29" s="794">
        <v>214</v>
      </c>
      <c r="R29" s="795">
        <f t="shared" si="3"/>
        <v>259</v>
      </c>
    </row>
    <row r="30" spans="1:18" ht="20.149999999999999" customHeight="1" x14ac:dyDescent="0.35">
      <c r="A30" s="16">
        <v>20</v>
      </c>
      <c r="B30" s="254" t="s">
        <v>115</v>
      </c>
      <c r="C30" s="1571" t="s">
        <v>1613</v>
      </c>
      <c r="D30" s="1297" t="s">
        <v>597</v>
      </c>
      <c r="E30" s="1392">
        <v>15</v>
      </c>
      <c r="F30" s="1293">
        <v>45</v>
      </c>
      <c r="G30" s="1294">
        <v>39</v>
      </c>
      <c r="H30" s="1202">
        <f>G30/$F30*100</f>
        <v>86.666666666666671</v>
      </c>
      <c r="I30" s="1393">
        <v>53</v>
      </c>
      <c r="J30" s="1202">
        <f t="shared" si="1"/>
        <v>88.333333333333329</v>
      </c>
      <c r="K30" s="1315">
        <v>10</v>
      </c>
      <c r="L30" s="1202">
        <f t="shared" si="2"/>
        <v>22.222222222222221</v>
      </c>
      <c r="M30" s="1294">
        <v>13</v>
      </c>
      <c r="N30" s="323"/>
      <c r="O30" s="790"/>
      <c r="P30" s="791">
        <v>50</v>
      </c>
      <c r="Q30" s="794">
        <v>245</v>
      </c>
      <c r="R30" s="795">
        <f t="shared" si="3"/>
        <v>295</v>
      </c>
    </row>
    <row r="31" spans="1:18" ht="20.149999999999999" customHeight="1" x14ac:dyDescent="0.35">
      <c r="A31" s="323">
        <v>21</v>
      </c>
      <c r="B31" s="1298" t="s">
        <v>115</v>
      </c>
      <c r="C31" s="1571" t="s">
        <v>1613</v>
      </c>
      <c r="D31" s="1297" t="s">
        <v>595</v>
      </c>
      <c r="E31" s="1392">
        <v>10</v>
      </c>
      <c r="F31" s="1293">
        <v>20</v>
      </c>
      <c r="G31" s="1294">
        <v>16</v>
      </c>
      <c r="H31" s="1202">
        <f>G31/$F31*100</f>
        <v>80</v>
      </c>
      <c r="I31" s="1393">
        <v>21</v>
      </c>
      <c r="J31" s="1202">
        <f t="shared" si="1"/>
        <v>70</v>
      </c>
      <c r="K31" s="1315">
        <v>2</v>
      </c>
      <c r="L31" s="1202">
        <f t="shared" si="2"/>
        <v>10</v>
      </c>
      <c r="M31" s="1294">
        <v>5</v>
      </c>
      <c r="N31" s="323"/>
      <c r="O31" s="790"/>
      <c r="P31" s="791">
        <v>55</v>
      </c>
      <c r="Q31" s="794">
        <v>206</v>
      </c>
      <c r="R31" s="795">
        <f t="shared" si="3"/>
        <v>261</v>
      </c>
    </row>
    <row r="32" spans="1:18" ht="20.149999999999999" customHeight="1" x14ac:dyDescent="0.35">
      <c r="A32" s="323"/>
      <c r="B32" s="426"/>
      <c r="C32" s="322"/>
      <c r="D32" s="1291"/>
      <c r="E32" s="1394"/>
      <c r="F32" s="1394"/>
      <c r="G32" s="1294"/>
      <c r="H32" s="323"/>
      <c r="I32" s="1393"/>
      <c r="J32" s="1202">
        <f t="shared" si="1"/>
        <v>0</v>
      </c>
      <c r="K32" s="323"/>
      <c r="L32" s="1202" t="e">
        <f t="shared" si="2"/>
        <v>#DIV/0!</v>
      </c>
      <c r="M32" s="1294">
        <v>1245</v>
      </c>
      <c r="N32" s="323"/>
      <c r="O32" s="793"/>
      <c r="P32" s="791">
        <v>74</v>
      </c>
      <c r="Q32" s="794">
        <v>352</v>
      </c>
      <c r="R32" s="795">
        <f t="shared" si="3"/>
        <v>426</v>
      </c>
    </row>
    <row r="33" spans="1:25" ht="20.149999999999999" customHeight="1" x14ac:dyDescent="0.35">
      <c r="A33" s="323"/>
      <c r="B33" s="426"/>
      <c r="C33" s="1292"/>
      <c r="D33" s="1292"/>
      <c r="E33" s="1395"/>
      <c r="F33" s="1395"/>
      <c r="G33" s="1395"/>
      <c r="H33" s="1395"/>
      <c r="I33" s="1395"/>
      <c r="J33" s="1396" t="e">
        <f t="shared" si="1"/>
        <v>#DIV/0!</v>
      </c>
      <c r="K33" s="1395"/>
      <c r="L33" s="1396" t="e">
        <f t="shared" si="2"/>
        <v>#DIV/0!</v>
      </c>
      <c r="M33" s="1395"/>
      <c r="N33" s="1395"/>
      <c r="O33" s="793"/>
      <c r="P33" s="791">
        <v>50</v>
      </c>
      <c r="Q33" s="794">
        <v>240</v>
      </c>
      <c r="R33" s="795">
        <f t="shared" si="3"/>
        <v>290</v>
      </c>
    </row>
    <row r="34" spans="1:25" ht="20.149999999999999" customHeight="1" thickBot="1" x14ac:dyDescent="0.4">
      <c r="A34" s="797" t="s">
        <v>713</v>
      </c>
      <c r="B34" s="798"/>
      <c r="C34" s="1290"/>
      <c r="D34" s="1290"/>
      <c r="E34" s="1397">
        <f>SUM(E11:E33)</f>
        <v>1110</v>
      </c>
      <c r="F34" s="1398">
        <f>SUM(F11:F33)</f>
        <v>5500</v>
      </c>
      <c r="G34" s="1399">
        <f>SUM(G11:G33)</f>
        <v>5139</v>
      </c>
      <c r="H34" s="1399">
        <f>G34/$F34*100</f>
        <v>93.436363636363637</v>
      </c>
      <c r="I34" s="1399">
        <f>SUM(I11:I33)</f>
        <v>6309</v>
      </c>
      <c r="J34" s="1202">
        <f>I34/R36*100</f>
        <v>95.446293494704989</v>
      </c>
      <c r="K34" s="1399">
        <f>SUM(K11:K33)</f>
        <v>765</v>
      </c>
      <c r="L34" s="1202">
        <f t="shared" si="2"/>
        <v>13.90909090909091</v>
      </c>
      <c r="M34" s="1399">
        <f>SUM(M11:M33)</f>
        <v>2490</v>
      </c>
      <c r="N34" s="1400" t="e">
        <f>AVERAGE(N16:N33)</f>
        <v>#DIV/0!</v>
      </c>
      <c r="O34" s="799"/>
      <c r="P34" s="791">
        <v>15</v>
      </c>
      <c r="Q34" s="794">
        <v>45</v>
      </c>
      <c r="R34" s="795">
        <f t="shared" si="3"/>
        <v>60</v>
      </c>
      <c r="S34" s="800"/>
      <c r="T34" s="800"/>
      <c r="U34" s="800"/>
      <c r="V34" s="800"/>
      <c r="W34" s="800"/>
      <c r="X34" s="800"/>
      <c r="Y34" s="800"/>
    </row>
    <row r="35" spans="1:25" x14ac:dyDescent="0.35">
      <c r="A35" s="801"/>
      <c r="B35" s="801"/>
      <c r="C35" s="801"/>
      <c r="D35" s="801"/>
      <c r="E35" s="316"/>
      <c r="F35" s="801"/>
      <c r="G35" s="801"/>
      <c r="H35" s="801"/>
      <c r="I35" s="801"/>
      <c r="J35" s="801"/>
      <c r="K35" s="801"/>
      <c r="L35" s="801"/>
      <c r="M35" s="801"/>
      <c r="N35" s="801"/>
      <c r="O35" s="793"/>
      <c r="P35" s="791">
        <v>10</v>
      </c>
      <c r="Q35" s="794">
        <v>20</v>
      </c>
      <c r="R35" s="795">
        <f t="shared" si="3"/>
        <v>30</v>
      </c>
    </row>
    <row r="36" spans="1:25" x14ac:dyDescent="0.35">
      <c r="A36" s="327" t="s">
        <v>1529</v>
      </c>
      <c r="O36" s="793"/>
      <c r="P36" s="793"/>
      <c r="Q36" s="793"/>
      <c r="R36" s="795">
        <f>SUM(R15:R35)</f>
        <v>6610</v>
      </c>
    </row>
  </sheetData>
  <sheetProtection algorithmName="SHA-512" hashValue="RaXw8LTERW7e/p+tG8tU3hnM9Y5jgfnAHGVgDVKIEck9EYXOifDqKy2bFqYtkQ1SeItGJtga3E8AyWkJKJcx6Q==" saltValue="DuaQ2bg5WznS05eSSGsocg==" spinCount="100000" sheet="1" objects="1" scenarios="1" sort="0" autoFilter="0" pivotTables="0"/>
  <mergeCells count="12">
    <mergeCell ref="A3:N3"/>
    <mergeCell ref="A7:A9"/>
    <mergeCell ref="B7:B9"/>
    <mergeCell ref="D7:D9"/>
    <mergeCell ref="E7:E9"/>
    <mergeCell ref="F7:F9"/>
    <mergeCell ref="G7:H8"/>
    <mergeCell ref="I7:J8"/>
    <mergeCell ref="K7:L8"/>
    <mergeCell ref="M7:N8"/>
    <mergeCell ref="A4:N4"/>
    <mergeCell ref="A5:N5"/>
  </mergeCells>
  <pageMargins left="0.7" right="0.7" top="0.75" bottom="0.75" header="0.3" footer="0.3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37"/>
  <sheetViews>
    <sheetView topLeftCell="A19" zoomScale="70" zoomScaleNormal="70" workbookViewId="0">
      <selection activeCell="B17" sqref="B17"/>
    </sheetView>
  </sheetViews>
  <sheetFormatPr defaultColWidth="9.1796875" defaultRowHeight="15.5" x14ac:dyDescent="0.35"/>
  <cols>
    <col min="1" max="1" width="5.7265625" style="3" customWidth="1"/>
    <col min="2" max="4" width="25.7265625" style="3" customWidth="1"/>
    <col min="5" max="13" width="10.7265625" style="3" customWidth="1"/>
    <col min="14" max="257" width="9.1796875" style="3"/>
    <col min="258" max="258" width="5.7265625" style="3" customWidth="1"/>
    <col min="259" max="260" width="25.7265625" style="3" customWidth="1"/>
    <col min="261" max="269" width="10.7265625" style="3" customWidth="1"/>
    <col min="270" max="513" width="9.1796875" style="3"/>
    <col min="514" max="514" width="5.7265625" style="3" customWidth="1"/>
    <col min="515" max="516" width="25.7265625" style="3" customWidth="1"/>
    <col min="517" max="525" width="10.7265625" style="3" customWidth="1"/>
    <col min="526" max="769" width="9.1796875" style="3"/>
    <col min="770" max="770" width="5.7265625" style="3" customWidth="1"/>
    <col min="771" max="772" width="25.7265625" style="3" customWidth="1"/>
    <col min="773" max="781" width="10.7265625" style="3" customWidth="1"/>
    <col min="782" max="1025" width="9.1796875" style="3"/>
    <col min="1026" max="1026" width="5.7265625" style="3" customWidth="1"/>
    <col min="1027" max="1028" width="25.7265625" style="3" customWidth="1"/>
    <col min="1029" max="1037" width="10.7265625" style="3" customWidth="1"/>
    <col min="1038" max="1281" width="9.1796875" style="3"/>
    <col min="1282" max="1282" width="5.7265625" style="3" customWidth="1"/>
    <col min="1283" max="1284" width="25.7265625" style="3" customWidth="1"/>
    <col min="1285" max="1293" width="10.7265625" style="3" customWidth="1"/>
    <col min="1294" max="1537" width="9.1796875" style="3"/>
    <col min="1538" max="1538" width="5.7265625" style="3" customWidth="1"/>
    <col min="1539" max="1540" width="25.7265625" style="3" customWidth="1"/>
    <col min="1541" max="1549" width="10.7265625" style="3" customWidth="1"/>
    <col min="1550" max="1793" width="9.1796875" style="3"/>
    <col min="1794" max="1794" width="5.7265625" style="3" customWidth="1"/>
    <col min="1795" max="1796" width="25.7265625" style="3" customWidth="1"/>
    <col min="1797" max="1805" width="10.7265625" style="3" customWidth="1"/>
    <col min="1806" max="2049" width="9.1796875" style="3"/>
    <col min="2050" max="2050" width="5.7265625" style="3" customWidth="1"/>
    <col min="2051" max="2052" width="25.7265625" style="3" customWidth="1"/>
    <col min="2053" max="2061" width="10.7265625" style="3" customWidth="1"/>
    <col min="2062" max="2305" width="9.1796875" style="3"/>
    <col min="2306" max="2306" width="5.7265625" style="3" customWidth="1"/>
    <col min="2307" max="2308" width="25.7265625" style="3" customWidth="1"/>
    <col min="2309" max="2317" width="10.7265625" style="3" customWidth="1"/>
    <col min="2318" max="2561" width="9.1796875" style="3"/>
    <col min="2562" max="2562" width="5.7265625" style="3" customWidth="1"/>
    <col min="2563" max="2564" width="25.7265625" style="3" customWidth="1"/>
    <col min="2565" max="2573" width="10.7265625" style="3" customWidth="1"/>
    <col min="2574" max="2817" width="9.1796875" style="3"/>
    <col min="2818" max="2818" width="5.7265625" style="3" customWidth="1"/>
    <col min="2819" max="2820" width="25.7265625" style="3" customWidth="1"/>
    <col min="2821" max="2829" width="10.7265625" style="3" customWidth="1"/>
    <col min="2830" max="3073" width="9.1796875" style="3"/>
    <col min="3074" max="3074" width="5.7265625" style="3" customWidth="1"/>
    <col min="3075" max="3076" width="25.7265625" style="3" customWidth="1"/>
    <col min="3077" max="3085" width="10.7265625" style="3" customWidth="1"/>
    <col min="3086" max="3329" width="9.1796875" style="3"/>
    <col min="3330" max="3330" width="5.7265625" style="3" customWidth="1"/>
    <col min="3331" max="3332" width="25.7265625" style="3" customWidth="1"/>
    <col min="3333" max="3341" width="10.7265625" style="3" customWidth="1"/>
    <col min="3342" max="3585" width="9.1796875" style="3"/>
    <col min="3586" max="3586" width="5.7265625" style="3" customWidth="1"/>
    <col min="3587" max="3588" width="25.7265625" style="3" customWidth="1"/>
    <col min="3589" max="3597" width="10.7265625" style="3" customWidth="1"/>
    <col min="3598" max="3841" width="9.1796875" style="3"/>
    <col min="3842" max="3842" width="5.7265625" style="3" customWidth="1"/>
    <col min="3843" max="3844" width="25.7265625" style="3" customWidth="1"/>
    <col min="3845" max="3853" width="10.7265625" style="3" customWidth="1"/>
    <col min="3854" max="4097" width="9.1796875" style="3"/>
    <col min="4098" max="4098" width="5.7265625" style="3" customWidth="1"/>
    <col min="4099" max="4100" width="25.7265625" style="3" customWidth="1"/>
    <col min="4101" max="4109" width="10.7265625" style="3" customWidth="1"/>
    <col min="4110" max="4353" width="9.1796875" style="3"/>
    <col min="4354" max="4354" width="5.7265625" style="3" customWidth="1"/>
    <col min="4355" max="4356" width="25.7265625" style="3" customWidth="1"/>
    <col min="4357" max="4365" width="10.7265625" style="3" customWidth="1"/>
    <col min="4366" max="4609" width="9.1796875" style="3"/>
    <col min="4610" max="4610" width="5.7265625" style="3" customWidth="1"/>
    <col min="4611" max="4612" width="25.7265625" style="3" customWidth="1"/>
    <col min="4613" max="4621" width="10.7265625" style="3" customWidth="1"/>
    <col min="4622" max="4865" width="9.1796875" style="3"/>
    <col min="4866" max="4866" width="5.7265625" style="3" customWidth="1"/>
    <col min="4867" max="4868" width="25.7265625" style="3" customWidth="1"/>
    <col min="4869" max="4877" width="10.7265625" style="3" customWidth="1"/>
    <col min="4878" max="5121" width="9.1796875" style="3"/>
    <col min="5122" max="5122" width="5.7265625" style="3" customWidth="1"/>
    <col min="5123" max="5124" width="25.7265625" style="3" customWidth="1"/>
    <col min="5125" max="5133" width="10.7265625" style="3" customWidth="1"/>
    <col min="5134" max="5377" width="9.1796875" style="3"/>
    <col min="5378" max="5378" width="5.7265625" style="3" customWidth="1"/>
    <col min="5379" max="5380" width="25.7265625" style="3" customWidth="1"/>
    <col min="5381" max="5389" width="10.7265625" style="3" customWidth="1"/>
    <col min="5390" max="5633" width="9.1796875" style="3"/>
    <col min="5634" max="5634" width="5.7265625" style="3" customWidth="1"/>
    <col min="5635" max="5636" width="25.7265625" style="3" customWidth="1"/>
    <col min="5637" max="5645" width="10.7265625" style="3" customWidth="1"/>
    <col min="5646" max="5889" width="9.1796875" style="3"/>
    <col min="5890" max="5890" width="5.7265625" style="3" customWidth="1"/>
    <col min="5891" max="5892" width="25.7265625" style="3" customWidth="1"/>
    <col min="5893" max="5901" width="10.7265625" style="3" customWidth="1"/>
    <col min="5902" max="6145" width="9.1796875" style="3"/>
    <col min="6146" max="6146" width="5.7265625" style="3" customWidth="1"/>
    <col min="6147" max="6148" width="25.7265625" style="3" customWidth="1"/>
    <col min="6149" max="6157" width="10.7265625" style="3" customWidth="1"/>
    <col min="6158" max="6401" width="9.1796875" style="3"/>
    <col min="6402" max="6402" width="5.7265625" style="3" customWidth="1"/>
    <col min="6403" max="6404" width="25.7265625" style="3" customWidth="1"/>
    <col min="6405" max="6413" width="10.7265625" style="3" customWidth="1"/>
    <col min="6414" max="6657" width="9.1796875" style="3"/>
    <col min="6658" max="6658" width="5.7265625" style="3" customWidth="1"/>
    <col min="6659" max="6660" width="25.7265625" style="3" customWidth="1"/>
    <col min="6661" max="6669" width="10.7265625" style="3" customWidth="1"/>
    <col min="6670" max="6913" width="9.1796875" style="3"/>
    <col min="6914" max="6914" width="5.7265625" style="3" customWidth="1"/>
    <col min="6915" max="6916" width="25.7265625" style="3" customWidth="1"/>
    <col min="6917" max="6925" width="10.7265625" style="3" customWidth="1"/>
    <col min="6926" max="7169" width="9.1796875" style="3"/>
    <col min="7170" max="7170" width="5.7265625" style="3" customWidth="1"/>
    <col min="7171" max="7172" width="25.7265625" style="3" customWidth="1"/>
    <col min="7173" max="7181" width="10.7265625" style="3" customWidth="1"/>
    <col min="7182" max="7425" width="9.1796875" style="3"/>
    <col min="7426" max="7426" width="5.7265625" style="3" customWidth="1"/>
    <col min="7427" max="7428" width="25.7265625" style="3" customWidth="1"/>
    <col min="7429" max="7437" width="10.7265625" style="3" customWidth="1"/>
    <col min="7438" max="7681" width="9.1796875" style="3"/>
    <col min="7682" max="7682" width="5.7265625" style="3" customWidth="1"/>
    <col min="7683" max="7684" width="25.7265625" style="3" customWidth="1"/>
    <col min="7685" max="7693" width="10.7265625" style="3" customWidth="1"/>
    <col min="7694" max="7937" width="9.1796875" style="3"/>
    <col min="7938" max="7938" width="5.7265625" style="3" customWidth="1"/>
    <col min="7939" max="7940" width="25.7265625" style="3" customWidth="1"/>
    <col min="7941" max="7949" width="10.7265625" style="3" customWidth="1"/>
    <col min="7950" max="8193" width="9.1796875" style="3"/>
    <col min="8194" max="8194" width="5.7265625" style="3" customWidth="1"/>
    <col min="8195" max="8196" width="25.7265625" style="3" customWidth="1"/>
    <col min="8197" max="8205" width="10.7265625" style="3" customWidth="1"/>
    <col min="8206" max="8449" width="9.1796875" style="3"/>
    <col min="8450" max="8450" width="5.7265625" style="3" customWidth="1"/>
    <col min="8451" max="8452" width="25.7265625" style="3" customWidth="1"/>
    <col min="8453" max="8461" width="10.7265625" style="3" customWidth="1"/>
    <col min="8462" max="8705" width="9.1796875" style="3"/>
    <col min="8706" max="8706" width="5.7265625" style="3" customWidth="1"/>
    <col min="8707" max="8708" width="25.7265625" style="3" customWidth="1"/>
    <col min="8709" max="8717" width="10.7265625" style="3" customWidth="1"/>
    <col min="8718" max="8961" width="9.1796875" style="3"/>
    <col min="8962" max="8962" width="5.7265625" style="3" customWidth="1"/>
    <col min="8963" max="8964" width="25.7265625" style="3" customWidth="1"/>
    <col min="8965" max="8973" width="10.7265625" style="3" customWidth="1"/>
    <col min="8974" max="9217" width="9.1796875" style="3"/>
    <col min="9218" max="9218" width="5.7265625" style="3" customWidth="1"/>
    <col min="9219" max="9220" width="25.7265625" style="3" customWidth="1"/>
    <col min="9221" max="9229" width="10.7265625" style="3" customWidth="1"/>
    <col min="9230" max="9473" width="9.1796875" style="3"/>
    <col min="9474" max="9474" width="5.7265625" style="3" customWidth="1"/>
    <col min="9475" max="9476" width="25.7265625" style="3" customWidth="1"/>
    <col min="9477" max="9485" width="10.7265625" style="3" customWidth="1"/>
    <col min="9486" max="9729" width="9.1796875" style="3"/>
    <col min="9730" max="9730" width="5.7265625" style="3" customWidth="1"/>
    <col min="9731" max="9732" width="25.7265625" style="3" customWidth="1"/>
    <col min="9733" max="9741" width="10.7265625" style="3" customWidth="1"/>
    <col min="9742" max="9985" width="9.1796875" style="3"/>
    <col min="9986" max="9986" width="5.7265625" style="3" customWidth="1"/>
    <col min="9987" max="9988" width="25.7265625" style="3" customWidth="1"/>
    <col min="9989" max="9997" width="10.7265625" style="3" customWidth="1"/>
    <col min="9998" max="10241" width="9.1796875" style="3"/>
    <col min="10242" max="10242" width="5.7265625" style="3" customWidth="1"/>
    <col min="10243" max="10244" width="25.7265625" style="3" customWidth="1"/>
    <col min="10245" max="10253" width="10.7265625" style="3" customWidth="1"/>
    <col min="10254" max="10497" width="9.1796875" style="3"/>
    <col min="10498" max="10498" width="5.7265625" style="3" customWidth="1"/>
    <col min="10499" max="10500" width="25.7265625" style="3" customWidth="1"/>
    <col min="10501" max="10509" width="10.7265625" style="3" customWidth="1"/>
    <col min="10510" max="10753" width="9.1796875" style="3"/>
    <col min="10754" max="10754" width="5.7265625" style="3" customWidth="1"/>
    <col min="10755" max="10756" width="25.7265625" style="3" customWidth="1"/>
    <col min="10757" max="10765" width="10.7265625" style="3" customWidth="1"/>
    <col min="10766" max="11009" width="9.1796875" style="3"/>
    <col min="11010" max="11010" width="5.7265625" style="3" customWidth="1"/>
    <col min="11011" max="11012" width="25.7265625" style="3" customWidth="1"/>
    <col min="11013" max="11021" width="10.7265625" style="3" customWidth="1"/>
    <col min="11022" max="11265" width="9.1796875" style="3"/>
    <col min="11266" max="11266" width="5.7265625" style="3" customWidth="1"/>
    <col min="11267" max="11268" width="25.7265625" style="3" customWidth="1"/>
    <col min="11269" max="11277" width="10.7265625" style="3" customWidth="1"/>
    <col min="11278" max="11521" width="9.1796875" style="3"/>
    <col min="11522" max="11522" width="5.7265625" style="3" customWidth="1"/>
    <col min="11523" max="11524" width="25.7265625" style="3" customWidth="1"/>
    <col min="11525" max="11533" width="10.7265625" style="3" customWidth="1"/>
    <col min="11534" max="11777" width="9.1796875" style="3"/>
    <col min="11778" max="11778" width="5.7265625" style="3" customWidth="1"/>
    <col min="11779" max="11780" width="25.7265625" style="3" customWidth="1"/>
    <col min="11781" max="11789" width="10.7265625" style="3" customWidth="1"/>
    <col min="11790" max="12033" width="9.1796875" style="3"/>
    <col min="12034" max="12034" width="5.7265625" style="3" customWidth="1"/>
    <col min="12035" max="12036" width="25.7265625" style="3" customWidth="1"/>
    <col min="12037" max="12045" width="10.7265625" style="3" customWidth="1"/>
    <col min="12046" max="12289" width="9.1796875" style="3"/>
    <col min="12290" max="12290" width="5.7265625" style="3" customWidth="1"/>
    <col min="12291" max="12292" width="25.7265625" style="3" customWidth="1"/>
    <col min="12293" max="12301" width="10.7265625" style="3" customWidth="1"/>
    <col min="12302" max="12545" width="9.1796875" style="3"/>
    <col min="12546" max="12546" width="5.7265625" style="3" customWidth="1"/>
    <col min="12547" max="12548" width="25.7265625" style="3" customWidth="1"/>
    <col min="12549" max="12557" width="10.7265625" style="3" customWidth="1"/>
    <col min="12558" max="12801" width="9.1796875" style="3"/>
    <col min="12802" max="12802" width="5.7265625" style="3" customWidth="1"/>
    <col min="12803" max="12804" width="25.7265625" style="3" customWidth="1"/>
    <col min="12805" max="12813" width="10.7265625" style="3" customWidth="1"/>
    <col min="12814" max="13057" width="9.1796875" style="3"/>
    <col min="13058" max="13058" width="5.7265625" style="3" customWidth="1"/>
    <col min="13059" max="13060" width="25.7265625" style="3" customWidth="1"/>
    <col min="13061" max="13069" width="10.7265625" style="3" customWidth="1"/>
    <col min="13070" max="13313" width="9.1796875" style="3"/>
    <col min="13314" max="13314" width="5.7265625" style="3" customWidth="1"/>
    <col min="13315" max="13316" width="25.7265625" style="3" customWidth="1"/>
    <col min="13317" max="13325" width="10.7265625" style="3" customWidth="1"/>
    <col min="13326" max="13569" width="9.1796875" style="3"/>
    <col min="13570" max="13570" width="5.7265625" style="3" customWidth="1"/>
    <col min="13571" max="13572" width="25.7265625" style="3" customWidth="1"/>
    <col min="13573" max="13581" width="10.7265625" style="3" customWidth="1"/>
    <col min="13582" max="13825" width="9.1796875" style="3"/>
    <col min="13826" max="13826" width="5.7265625" style="3" customWidth="1"/>
    <col min="13827" max="13828" width="25.7265625" style="3" customWidth="1"/>
    <col min="13829" max="13837" width="10.7265625" style="3" customWidth="1"/>
    <col min="13838" max="14081" width="9.1796875" style="3"/>
    <col min="14082" max="14082" width="5.7265625" style="3" customWidth="1"/>
    <col min="14083" max="14084" width="25.7265625" style="3" customWidth="1"/>
    <col min="14085" max="14093" width="10.7265625" style="3" customWidth="1"/>
    <col min="14094" max="14337" width="9.1796875" style="3"/>
    <col min="14338" max="14338" width="5.7265625" style="3" customWidth="1"/>
    <col min="14339" max="14340" width="25.7265625" style="3" customWidth="1"/>
    <col min="14341" max="14349" width="10.7265625" style="3" customWidth="1"/>
    <col min="14350" max="14593" width="9.1796875" style="3"/>
    <col min="14594" max="14594" width="5.7265625" style="3" customWidth="1"/>
    <col min="14595" max="14596" width="25.7265625" style="3" customWidth="1"/>
    <col min="14597" max="14605" width="10.7265625" style="3" customWidth="1"/>
    <col min="14606" max="14849" width="9.1796875" style="3"/>
    <col min="14850" max="14850" width="5.7265625" style="3" customWidth="1"/>
    <col min="14851" max="14852" width="25.7265625" style="3" customWidth="1"/>
    <col min="14853" max="14861" width="10.7265625" style="3" customWidth="1"/>
    <col min="14862" max="15105" width="9.1796875" style="3"/>
    <col min="15106" max="15106" width="5.7265625" style="3" customWidth="1"/>
    <col min="15107" max="15108" width="25.7265625" style="3" customWidth="1"/>
    <col min="15109" max="15117" width="10.7265625" style="3" customWidth="1"/>
    <col min="15118" max="15361" width="9.1796875" style="3"/>
    <col min="15362" max="15362" width="5.7265625" style="3" customWidth="1"/>
    <col min="15363" max="15364" width="25.7265625" style="3" customWidth="1"/>
    <col min="15365" max="15373" width="10.7265625" style="3" customWidth="1"/>
    <col min="15374" max="15617" width="9.1796875" style="3"/>
    <col min="15618" max="15618" width="5.7265625" style="3" customWidth="1"/>
    <col min="15619" max="15620" width="25.7265625" style="3" customWidth="1"/>
    <col min="15621" max="15629" width="10.7265625" style="3" customWidth="1"/>
    <col min="15630" max="15873" width="9.1796875" style="3"/>
    <col min="15874" max="15874" width="5.7265625" style="3" customWidth="1"/>
    <col min="15875" max="15876" width="25.7265625" style="3" customWidth="1"/>
    <col min="15877" max="15885" width="10.7265625" style="3" customWidth="1"/>
    <col min="15886" max="16129" width="9.1796875" style="3"/>
    <col min="16130" max="16130" width="5.7265625" style="3" customWidth="1"/>
    <col min="16131" max="16132" width="25.7265625" style="3" customWidth="1"/>
    <col min="16133" max="16141" width="10.7265625" style="3" customWidth="1"/>
    <col min="16142" max="16384" width="9.1796875" style="3"/>
  </cols>
  <sheetData>
    <row r="1" spans="1:13" x14ac:dyDescent="0.35">
      <c r="A1" s="7" t="s">
        <v>1317</v>
      </c>
    </row>
    <row r="3" spans="1:13" x14ac:dyDescent="0.35">
      <c r="A3" s="4" t="s">
        <v>1318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x14ac:dyDescent="0.35">
      <c r="A4" s="1615" t="s">
        <v>1303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</row>
    <row r="5" spans="1:13" x14ac:dyDescent="0.35">
      <c r="A5" s="2"/>
      <c r="B5" s="2"/>
      <c r="C5" s="2"/>
      <c r="D5" s="2"/>
      <c r="E5" s="2"/>
      <c r="F5" s="28" t="str">
        <f>'[3]1'!$E$6</f>
        <v>TAHUN</v>
      </c>
      <c r="G5" s="7">
        <v>2024</v>
      </c>
      <c r="H5" s="2"/>
      <c r="I5" s="2"/>
      <c r="J5" s="2"/>
      <c r="K5" s="2"/>
      <c r="L5" s="2"/>
      <c r="M5" s="2"/>
    </row>
    <row r="6" spans="1:1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18.75" customHeight="1" x14ac:dyDescent="0.35">
      <c r="A7" s="1596" t="s">
        <v>5</v>
      </c>
      <c r="B7" s="1596" t="s">
        <v>6</v>
      </c>
      <c r="C7" s="10"/>
      <c r="D7" s="1596" t="s">
        <v>61</v>
      </c>
      <c r="E7" s="1660" t="s">
        <v>936</v>
      </c>
      <c r="F7" s="1661"/>
      <c r="G7" s="1661"/>
      <c r="H7" s="1661"/>
      <c r="I7" s="1661"/>
      <c r="J7" s="1661"/>
      <c r="K7" s="1661"/>
      <c r="L7" s="1661"/>
      <c r="M7" s="1662"/>
    </row>
    <row r="8" spans="1:13" ht="18" customHeight="1" x14ac:dyDescent="0.35">
      <c r="A8" s="1596"/>
      <c r="B8" s="1596"/>
      <c r="C8" s="10" t="s">
        <v>1595</v>
      </c>
      <c r="D8" s="1596"/>
      <c r="E8" s="1678" t="s">
        <v>1319</v>
      </c>
      <c r="F8" s="1831"/>
      <c r="G8" s="1831"/>
      <c r="H8" s="1801" t="s">
        <v>1320</v>
      </c>
      <c r="I8" s="1822"/>
      <c r="J8" s="1822"/>
      <c r="K8" s="1822"/>
      <c r="L8" s="1822"/>
      <c r="M8" s="1802"/>
    </row>
    <row r="9" spans="1:13" ht="18" customHeight="1" x14ac:dyDescent="0.35">
      <c r="A9" s="1596"/>
      <c r="B9" s="1596"/>
      <c r="C9" s="10" t="s">
        <v>6</v>
      </c>
      <c r="D9" s="1596"/>
      <c r="E9" s="1831"/>
      <c r="F9" s="1831"/>
      <c r="G9" s="1831"/>
      <c r="H9" s="1801" t="s">
        <v>1321</v>
      </c>
      <c r="I9" s="1822"/>
      <c r="J9" s="1822"/>
      <c r="K9" s="1801" t="s">
        <v>1322</v>
      </c>
      <c r="L9" s="1822"/>
      <c r="M9" s="1802"/>
    </row>
    <row r="10" spans="1:13" ht="18" customHeight="1" x14ac:dyDescent="0.35">
      <c r="A10" s="1597"/>
      <c r="B10" s="1597"/>
      <c r="C10" s="12"/>
      <c r="D10" s="1597"/>
      <c r="E10" s="61" t="s">
        <v>130</v>
      </c>
      <c r="F10" s="61" t="s">
        <v>131</v>
      </c>
      <c r="G10" s="61" t="s">
        <v>502</v>
      </c>
      <c r="H10" s="61" t="s">
        <v>130</v>
      </c>
      <c r="I10" s="61" t="s">
        <v>131</v>
      </c>
      <c r="J10" s="61" t="s">
        <v>502</v>
      </c>
      <c r="K10" s="61" t="s">
        <v>130</v>
      </c>
      <c r="L10" s="61" t="s">
        <v>131</v>
      </c>
      <c r="M10" s="61" t="s">
        <v>502</v>
      </c>
    </row>
    <row r="11" spans="1:13" s="15" customFormat="1" ht="11.5" x14ac:dyDescent="0.35">
      <c r="A11" s="1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13">
        <v>12</v>
      </c>
    </row>
    <row r="12" spans="1:13" x14ac:dyDescent="0.35">
      <c r="A12" s="33">
        <v>1</v>
      </c>
      <c r="B12" s="1287" t="s">
        <v>768</v>
      </c>
      <c r="C12" s="1570" t="s">
        <v>1596</v>
      </c>
      <c r="D12" s="744" t="s">
        <v>769</v>
      </c>
      <c r="E12" s="1259">
        <v>140</v>
      </c>
      <c r="F12" s="1259">
        <v>104</v>
      </c>
      <c r="G12" s="1262">
        <v>244</v>
      </c>
      <c r="H12" s="34"/>
      <c r="I12" s="1299"/>
      <c r="J12" s="34">
        <v>234</v>
      </c>
      <c r="K12" s="1300">
        <f>H12/E12*100</f>
        <v>0</v>
      </c>
      <c r="L12" s="1300">
        <f>I12/F12*100</f>
        <v>0</v>
      </c>
      <c r="M12" s="1300">
        <f>J12/G12*100</f>
        <v>95.901639344262293</v>
      </c>
    </row>
    <row r="13" spans="1:13" x14ac:dyDescent="0.35">
      <c r="A13" s="16">
        <v>2</v>
      </c>
      <c r="B13" s="1303" t="s">
        <v>767</v>
      </c>
      <c r="C13" s="1571" t="s">
        <v>1597</v>
      </c>
      <c r="D13" s="744" t="s">
        <v>767</v>
      </c>
      <c r="E13" s="1261">
        <v>82</v>
      </c>
      <c r="F13" s="1261">
        <v>96</v>
      </c>
      <c r="G13" s="1262">
        <v>178</v>
      </c>
      <c r="H13" s="34"/>
      <c r="I13" s="34"/>
      <c r="J13" s="34">
        <v>166</v>
      </c>
      <c r="K13" s="1301">
        <f t="shared" ref="K13:M31" si="0">H13/E13*100</f>
        <v>0</v>
      </c>
      <c r="L13" s="1301">
        <f t="shared" si="0"/>
        <v>0</v>
      </c>
      <c r="M13" s="1301">
        <f t="shared" si="0"/>
        <v>93.258426966292134</v>
      </c>
    </row>
    <row r="14" spans="1:13" x14ac:dyDescent="0.35">
      <c r="A14" s="16">
        <v>3</v>
      </c>
      <c r="B14" s="1303" t="s">
        <v>772</v>
      </c>
      <c r="C14" s="1571" t="s">
        <v>1598</v>
      </c>
      <c r="D14" s="744" t="s">
        <v>772</v>
      </c>
      <c r="E14" s="1261">
        <v>214</v>
      </c>
      <c r="F14" s="1261">
        <v>157</v>
      </c>
      <c r="G14" s="1262">
        <v>371</v>
      </c>
      <c r="H14" s="34"/>
      <c r="I14" s="34"/>
      <c r="J14" s="34">
        <v>355</v>
      </c>
      <c r="K14" s="1301">
        <f t="shared" si="0"/>
        <v>0</v>
      </c>
      <c r="L14" s="1301">
        <f t="shared" si="0"/>
        <v>0</v>
      </c>
      <c r="M14" s="1301">
        <f t="shared" si="0"/>
        <v>95.687331536388143</v>
      </c>
    </row>
    <row r="15" spans="1:13" x14ac:dyDescent="0.35">
      <c r="A15" s="16">
        <v>4</v>
      </c>
      <c r="B15" s="1303" t="s">
        <v>770</v>
      </c>
      <c r="C15" s="1571" t="s">
        <v>1599</v>
      </c>
      <c r="D15" s="744" t="s">
        <v>770</v>
      </c>
      <c r="E15" s="1261">
        <v>186</v>
      </c>
      <c r="F15" s="1261">
        <v>148</v>
      </c>
      <c r="G15" s="1262">
        <v>334</v>
      </c>
      <c r="H15" s="34"/>
      <c r="I15" s="34"/>
      <c r="J15" s="34">
        <v>315</v>
      </c>
      <c r="K15" s="1301">
        <f t="shared" si="0"/>
        <v>0</v>
      </c>
      <c r="L15" s="1301">
        <f t="shared" si="0"/>
        <v>0</v>
      </c>
      <c r="M15" s="1301">
        <f t="shared" si="0"/>
        <v>94.311377245508993</v>
      </c>
    </row>
    <row r="16" spans="1:13" x14ac:dyDescent="0.35">
      <c r="A16" s="16">
        <v>5</v>
      </c>
      <c r="B16" s="1303" t="s">
        <v>1589</v>
      </c>
      <c r="C16" s="1571" t="s">
        <v>1600</v>
      </c>
      <c r="D16" s="744" t="s">
        <v>773</v>
      </c>
      <c r="E16" s="1261">
        <v>114</v>
      </c>
      <c r="F16" s="1261">
        <v>100</v>
      </c>
      <c r="G16" s="1262">
        <v>214</v>
      </c>
      <c r="H16" s="34"/>
      <c r="I16" s="34"/>
      <c r="J16" s="34">
        <v>205</v>
      </c>
      <c r="K16" s="1301">
        <f t="shared" si="0"/>
        <v>0</v>
      </c>
      <c r="L16" s="1301">
        <f t="shared" si="0"/>
        <v>0</v>
      </c>
      <c r="M16" s="1301">
        <f t="shared" si="0"/>
        <v>95.794392523364493</v>
      </c>
    </row>
    <row r="17" spans="1:13" x14ac:dyDescent="0.35">
      <c r="A17" s="16">
        <v>6</v>
      </c>
      <c r="B17" s="1303" t="s">
        <v>771</v>
      </c>
      <c r="C17" s="1571" t="s">
        <v>1601</v>
      </c>
      <c r="D17" s="744" t="s">
        <v>771</v>
      </c>
      <c r="E17" s="1261">
        <v>124</v>
      </c>
      <c r="F17" s="1261">
        <v>84</v>
      </c>
      <c r="G17" s="1262">
        <v>208</v>
      </c>
      <c r="H17" s="34"/>
      <c r="I17" s="34"/>
      <c r="J17" s="34">
        <v>186</v>
      </c>
      <c r="K17" s="1301">
        <f t="shared" si="0"/>
        <v>0</v>
      </c>
      <c r="L17" s="1301">
        <f t="shared" si="0"/>
        <v>0</v>
      </c>
      <c r="M17" s="1301">
        <f t="shared" si="0"/>
        <v>89.423076923076934</v>
      </c>
    </row>
    <row r="18" spans="1:13" x14ac:dyDescent="0.35">
      <c r="A18" s="16">
        <v>7</v>
      </c>
      <c r="B18" s="1303" t="s">
        <v>777</v>
      </c>
      <c r="C18" s="1571" t="s">
        <v>1602</v>
      </c>
      <c r="D18" s="744" t="s">
        <v>777</v>
      </c>
      <c r="E18" s="1261">
        <v>343</v>
      </c>
      <c r="F18" s="1261">
        <v>298</v>
      </c>
      <c r="G18" s="1262">
        <v>641</v>
      </c>
      <c r="H18" s="34"/>
      <c r="I18" s="34"/>
      <c r="J18" s="34">
        <v>632</v>
      </c>
      <c r="K18" s="1301">
        <f t="shared" si="0"/>
        <v>0</v>
      </c>
      <c r="L18" s="1301">
        <f t="shared" si="0"/>
        <v>0</v>
      </c>
      <c r="M18" s="1301">
        <f t="shared" si="0"/>
        <v>98.595943837753509</v>
      </c>
    </row>
    <row r="19" spans="1:13" x14ac:dyDescent="0.35">
      <c r="A19" s="16">
        <v>8</v>
      </c>
      <c r="B19" s="1303" t="s">
        <v>774</v>
      </c>
      <c r="C19" s="1571" t="s">
        <v>1603</v>
      </c>
      <c r="D19" s="744" t="s">
        <v>775</v>
      </c>
      <c r="E19" s="1261">
        <v>110</v>
      </c>
      <c r="F19" s="1261">
        <v>90</v>
      </c>
      <c r="G19" s="1262">
        <v>200</v>
      </c>
      <c r="H19" s="34"/>
      <c r="I19" s="34"/>
      <c r="J19" s="34">
        <v>178</v>
      </c>
      <c r="K19" s="1301">
        <f t="shared" si="0"/>
        <v>0</v>
      </c>
      <c r="L19" s="1301">
        <f t="shared" si="0"/>
        <v>0</v>
      </c>
      <c r="M19" s="1301">
        <f t="shared" si="0"/>
        <v>89</v>
      </c>
    </row>
    <row r="20" spans="1:13" x14ac:dyDescent="0.35">
      <c r="A20" s="16">
        <v>9</v>
      </c>
      <c r="B20" s="1303" t="s">
        <v>780</v>
      </c>
      <c r="C20" s="1571" t="s">
        <v>1604</v>
      </c>
      <c r="D20" s="744" t="s">
        <v>1304</v>
      </c>
      <c r="E20" s="1261">
        <v>158</v>
      </c>
      <c r="F20" s="1261">
        <v>138</v>
      </c>
      <c r="G20" s="1262">
        <v>296</v>
      </c>
      <c r="H20" s="34"/>
      <c r="I20" s="34"/>
      <c r="J20" s="34">
        <v>278</v>
      </c>
      <c r="K20" s="1301">
        <f t="shared" si="0"/>
        <v>0</v>
      </c>
      <c r="L20" s="1301">
        <f t="shared" si="0"/>
        <v>0</v>
      </c>
      <c r="M20" s="1301">
        <f t="shared" si="0"/>
        <v>93.918918918918919</v>
      </c>
    </row>
    <row r="21" spans="1:13" x14ac:dyDescent="0.35">
      <c r="A21" s="16">
        <v>10</v>
      </c>
      <c r="B21" s="1303" t="s">
        <v>1590</v>
      </c>
      <c r="C21" s="1571" t="s">
        <v>1605</v>
      </c>
      <c r="D21" s="744" t="s">
        <v>790</v>
      </c>
      <c r="E21" s="1261">
        <v>132</v>
      </c>
      <c r="F21" s="1261">
        <v>141</v>
      </c>
      <c r="G21" s="1262">
        <v>273</v>
      </c>
      <c r="H21" s="34"/>
      <c r="I21" s="34"/>
      <c r="J21" s="34">
        <v>231</v>
      </c>
      <c r="K21" s="1301">
        <f t="shared" si="0"/>
        <v>0</v>
      </c>
      <c r="L21" s="1301">
        <f t="shared" si="0"/>
        <v>0</v>
      </c>
      <c r="M21" s="1301">
        <f t="shared" si="0"/>
        <v>84.615384615384613</v>
      </c>
    </row>
    <row r="22" spans="1:13" x14ac:dyDescent="0.35">
      <c r="A22" s="16">
        <v>11</v>
      </c>
      <c r="B22" s="1303" t="s">
        <v>778</v>
      </c>
      <c r="C22" s="1571" t="s">
        <v>1606</v>
      </c>
      <c r="D22" s="744" t="s">
        <v>779</v>
      </c>
      <c r="E22" s="1261">
        <v>112</v>
      </c>
      <c r="F22" s="1261">
        <v>101</v>
      </c>
      <c r="G22" s="1262">
        <v>213</v>
      </c>
      <c r="H22" s="34"/>
      <c r="I22" s="34"/>
      <c r="J22" s="34">
        <v>198</v>
      </c>
      <c r="K22" s="1301">
        <f t="shared" si="0"/>
        <v>0</v>
      </c>
      <c r="L22" s="1301">
        <f t="shared" si="0"/>
        <v>0</v>
      </c>
      <c r="M22" s="1301">
        <f t="shared" si="0"/>
        <v>92.957746478873233</v>
      </c>
    </row>
    <row r="23" spans="1:13" x14ac:dyDescent="0.35">
      <c r="A23" s="16">
        <v>12</v>
      </c>
      <c r="B23" s="1303" t="s">
        <v>781</v>
      </c>
      <c r="C23" s="1571" t="s">
        <v>1607</v>
      </c>
      <c r="D23" s="744" t="s">
        <v>781</v>
      </c>
      <c r="E23" s="1261">
        <v>168</v>
      </c>
      <c r="F23" s="1261">
        <v>172</v>
      </c>
      <c r="G23" s="1262">
        <v>340</v>
      </c>
      <c r="H23" s="34"/>
      <c r="I23" s="34"/>
      <c r="J23" s="34">
        <v>340</v>
      </c>
      <c r="K23" s="1301">
        <f t="shared" si="0"/>
        <v>0</v>
      </c>
      <c r="L23" s="1301">
        <f t="shared" si="0"/>
        <v>0</v>
      </c>
      <c r="M23" s="1301">
        <f t="shared" si="0"/>
        <v>100</v>
      </c>
    </row>
    <row r="24" spans="1:13" x14ac:dyDescent="0.35">
      <c r="A24" s="16">
        <v>13</v>
      </c>
      <c r="B24" s="1303" t="s">
        <v>784</v>
      </c>
      <c r="C24" s="1571" t="s">
        <v>1608</v>
      </c>
      <c r="D24" s="744" t="s">
        <v>784</v>
      </c>
      <c r="E24" s="1261">
        <v>130</v>
      </c>
      <c r="F24" s="1261">
        <v>104</v>
      </c>
      <c r="G24" s="1262">
        <v>234</v>
      </c>
      <c r="H24" s="34"/>
      <c r="I24" s="34"/>
      <c r="J24" s="34">
        <v>189</v>
      </c>
      <c r="K24" s="1301">
        <f t="shared" si="0"/>
        <v>0</v>
      </c>
      <c r="L24" s="1301">
        <f t="shared" si="0"/>
        <v>0</v>
      </c>
      <c r="M24" s="1301">
        <f t="shared" si="0"/>
        <v>80.769230769230774</v>
      </c>
    </row>
    <row r="25" spans="1:13" x14ac:dyDescent="0.35">
      <c r="A25" s="16">
        <v>14</v>
      </c>
      <c r="B25" s="1303" t="s">
        <v>1591</v>
      </c>
      <c r="C25" s="1571" t="s">
        <v>1609</v>
      </c>
      <c r="D25" s="744" t="s">
        <v>782</v>
      </c>
      <c r="E25" s="1261">
        <v>43</v>
      </c>
      <c r="F25" s="1261">
        <v>45</v>
      </c>
      <c r="G25" s="1262">
        <v>88</v>
      </c>
      <c r="H25" s="34"/>
      <c r="I25" s="34"/>
      <c r="J25" s="34">
        <v>85</v>
      </c>
      <c r="K25" s="1301">
        <f t="shared" si="0"/>
        <v>0</v>
      </c>
      <c r="L25" s="1301">
        <f t="shared" si="0"/>
        <v>0</v>
      </c>
      <c r="M25" s="1301">
        <f t="shared" si="0"/>
        <v>96.590909090909093</v>
      </c>
    </row>
    <row r="26" spans="1:13" x14ac:dyDescent="0.35">
      <c r="A26" s="16">
        <v>15</v>
      </c>
      <c r="B26" s="1303" t="s">
        <v>786</v>
      </c>
      <c r="C26" s="1571" t="s">
        <v>1610</v>
      </c>
      <c r="D26" s="744" t="s">
        <v>786</v>
      </c>
      <c r="E26" s="1261">
        <v>125</v>
      </c>
      <c r="F26" s="1261">
        <v>94</v>
      </c>
      <c r="G26" s="1262">
        <v>219</v>
      </c>
      <c r="H26" s="34"/>
      <c r="I26" s="34"/>
      <c r="J26" s="34">
        <v>204</v>
      </c>
      <c r="K26" s="1301">
        <f>H26/E26*100</f>
        <v>0</v>
      </c>
      <c r="L26" s="1301">
        <f t="shared" si="0"/>
        <v>0</v>
      </c>
      <c r="M26" s="1301">
        <f t="shared" si="0"/>
        <v>93.150684931506845</v>
      </c>
    </row>
    <row r="27" spans="1:13" x14ac:dyDescent="0.35">
      <c r="A27" s="16">
        <v>16</v>
      </c>
      <c r="B27" s="1303" t="s">
        <v>787</v>
      </c>
      <c r="C27" s="1571" t="s">
        <v>1611</v>
      </c>
      <c r="D27" s="744" t="s">
        <v>788</v>
      </c>
      <c r="E27" s="1261">
        <v>118</v>
      </c>
      <c r="F27" s="1261">
        <v>94</v>
      </c>
      <c r="G27" s="1262">
        <v>212</v>
      </c>
      <c r="H27" s="34"/>
      <c r="I27" s="34"/>
      <c r="J27" s="34">
        <v>198</v>
      </c>
      <c r="K27" s="1301">
        <f t="shared" si="0"/>
        <v>0</v>
      </c>
      <c r="L27" s="1301">
        <f>I27/F27*100</f>
        <v>0</v>
      </c>
      <c r="M27" s="1301">
        <f t="shared" si="0"/>
        <v>93.396226415094347</v>
      </c>
    </row>
    <row r="28" spans="1:13" x14ac:dyDescent="0.35">
      <c r="A28" s="16">
        <v>17</v>
      </c>
      <c r="B28" s="1303" t="s">
        <v>785</v>
      </c>
      <c r="C28" s="1571" t="s">
        <v>1612</v>
      </c>
      <c r="D28" s="744" t="s">
        <v>785</v>
      </c>
      <c r="E28" s="1261">
        <v>170</v>
      </c>
      <c r="F28" s="1261">
        <v>136</v>
      </c>
      <c r="G28" s="1262">
        <v>306</v>
      </c>
      <c r="H28" s="34"/>
      <c r="I28" s="34"/>
      <c r="J28" s="34">
        <v>291</v>
      </c>
      <c r="K28" s="1301">
        <f t="shared" si="0"/>
        <v>0</v>
      </c>
      <c r="L28" s="1301">
        <f t="shared" si="0"/>
        <v>0</v>
      </c>
      <c r="M28" s="1301">
        <f t="shared" si="0"/>
        <v>95.098039215686271</v>
      </c>
    </row>
    <row r="29" spans="1:13" x14ac:dyDescent="0.35">
      <c r="A29" s="16">
        <v>18</v>
      </c>
      <c r="B29" s="1303" t="s">
        <v>791</v>
      </c>
      <c r="C29" s="1571" t="s">
        <v>1613</v>
      </c>
      <c r="D29" s="744" t="s">
        <v>792</v>
      </c>
      <c r="E29" s="1261">
        <v>19</v>
      </c>
      <c r="F29" s="1261">
        <v>19</v>
      </c>
      <c r="G29" s="1262">
        <v>38</v>
      </c>
      <c r="H29" s="34"/>
      <c r="I29" s="34"/>
      <c r="J29" s="34">
        <v>26</v>
      </c>
      <c r="K29" s="1301">
        <f t="shared" si="0"/>
        <v>0</v>
      </c>
      <c r="L29" s="1301">
        <f t="shared" si="0"/>
        <v>0</v>
      </c>
      <c r="M29" s="1301">
        <f>J29/G29*100</f>
        <v>68.421052631578945</v>
      </c>
    </row>
    <row r="30" spans="1:13" x14ac:dyDescent="0.35">
      <c r="A30" s="16">
        <v>19</v>
      </c>
      <c r="B30" s="1303" t="s">
        <v>791</v>
      </c>
      <c r="C30" s="1571" t="s">
        <v>1613</v>
      </c>
      <c r="D30" s="744" t="s">
        <v>794</v>
      </c>
      <c r="E30" s="1261">
        <v>55</v>
      </c>
      <c r="F30" s="1261">
        <v>37</v>
      </c>
      <c r="G30" s="1262">
        <v>92</v>
      </c>
      <c r="H30" s="34"/>
      <c r="I30" s="34"/>
      <c r="J30" s="34">
        <v>52</v>
      </c>
      <c r="K30" s="1301">
        <f t="shared" si="0"/>
        <v>0</v>
      </c>
      <c r="L30" s="1301">
        <f t="shared" si="0"/>
        <v>0</v>
      </c>
      <c r="M30" s="1301">
        <f t="shared" si="0"/>
        <v>56.521739130434781</v>
      </c>
    </row>
    <row r="31" spans="1:13" x14ac:dyDescent="0.35">
      <c r="A31" s="16">
        <v>20</v>
      </c>
      <c r="B31" s="1303" t="s">
        <v>791</v>
      </c>
      <c r="C31" s="1571" t="s">
        <v>1613</v>
      </c>
      <c r="D31" s="744" t="s">
        <v>793</v>
      </c>
      <c r="E31" s="1261">
        <v>15</v>
      </c>
      <c r="F31" s="1261">
        <v>13</v>
      </c>
      <c r="G31" s="1262">
        <v>28</v>
      </c>
      <c r="H31" s="34"/>
      <c r="I31" s="34"/>
      <c r="J31" s="34">
        <v>24</v>
      </c>
      <c r="K31" s="1301">
        <f t="shared" si="0"/>
        <v>0</v>
      </c>
      <c r="L31" s="1301">
        <f t="shared" si="0"/>
        <v>0</v>
      </c>
      <c r="M31" s="1301">
        <f t="shared" si="0"/>
        <v>85.714285714285708</v>
      </c>
    </row>
    <row r="32" spans="1:13" x14ac:dyDescent="0.35">
      <c r="A32" s="16">
        <v>21</v>
      </c>
      <c r="B32" s="1304" t="s">
        <v>795</v>
      </c>
      <c r="C32" s="1571" t="s">
        <v>1614</v>
      </c>
      <c r="D32" s="744" t="s">
        <v>795</v>
      </c>
      <c r="E32" s="1261">
        <v>20</v>
      </c>
      <c r="F32" s="1261">
        <v>21</v>
      </c>
      <c r="G32" s="1262">
        <v>41</v>
      </c>
      <c r="H32" s="34"/>
      <c r="I32" s="34"/>
      <c r="J32" s="34">
        <v>41</v>
      </c>
      <c r="K32" s="1301"/>
      <c r="L32" s="1301"/>
      <c r="M32" s="1301"/>
    </row>
    <row r="33" spans="1:13" x14ac:dyDescent="0.35">
      <c r="A33" s="20"/>
      <c r="B33" s="17"/>
      <c r="C33" s="243"/>
      <c r="D33" s="243"/>
      <c r="E33" s="1265"/>
      <c r="F33" s="1265"/>
      <c r="G33" s="1226"/>
      <c r="H33" s="34"/>
      <c r="I33" s="1265"/>
      <c r="J33" s="34"/>
      <c r="K33" s="1302"/>
      <c r="L33" s="1301"/>
      <c r="M33" s="1302"/>
    </row>
    <row r="34" spans="1:13" ht="20.149999999999999" customHeight="1" thickBot="1" x14ac:dyDescent="0.4">
      <c r="A34" s="44" t="s">
        <v>713</v>
      </c>
      <c r="B34" s="45"/>
      <c r="C34" s="45"/>
      <c r="D34" s="394"/>
      <c r="E34" s="768">
        <f t="shared" ref="E34:J34" si="1">SUM(E12:E33)</f>
        <v>2578</v>
      </c>
      <c r="F34" s="768">
        <f t="shared" si="1"/>
        <v>2192</v>
      </c>
      <c r="G34" s="768">
        <f t="shared" si="1"/>
        <v>4770</v>
      </c>
      <c r="H34" s="768">
        <f t="shared" si="1"/>
        <v>0</v>
      </c>
      <c r="I34" s="768">
        <f t="shared" si="1"/>
        <v>0</v>
      </c>
      <c r="J34" s="768">
        <f t="shared" si="1"/>
        <v>4428</v>
      </c>
      <c r="K34" s="802">
        <f>H34/E34*100</f>
        <v>0</v>
      </c>
      <c r="L34" s="802">
        <f>I34/F34*100</f>
        <v>0</v>
      </c>
      <c r="M34" s="802">
        <f>J34/G34*100</f>
        <v>92.830188679245282</v>
      </c>
    </row>
    <row r="35" spans="1:13" x14ac:dyDescent="0.35">
      <c r="A35" s="396"/>
      <c r="B35" s="396"/>
      <c r="C35" s="396"/>
      <c r="D35" s="396"/>
      <c r="E35" s="50"/>
      <c r="F35" s="50"/>
      <c r="G35" s="50"/>
      <c r="H35" s="50"/>
      <c r="I35" s="50"/>
      <c r="J35" s="50"/>
      <c r="K35" s="50"/>
      <c r="L35" s="50"/>
      <c r="M35" s="50"/>
    </row>
    <row r="36" spans="1:13" x14ac:dyDescent="0.35">
      <c r="A36" s="27" t="s">
        <v>1529</v>
      </c>
    </row>
    <row r="37" spans="1:13" x14ac:dyDescent="0.35">
      <c r="H37" s="774"/>
    </row>
  </sheetData>
  <sheetProtection algorithmName="SHA-512" hashValue="UjFZOz0DE+byX2YxPwbIJPAqg0l18t+I9tpv/HF+iAFys59z840nB/GnIHohiE7XAMDhesbzF+kJTVW1XkLWAA==" saltValue="6xBBTjU6dUTJ47slMQaZaw==" spinCount="100000" sheet="1" objects="1" scenarios="1" sort="0" autoFilter="0" pivotTables="0"/>
  <mergeCells count="9">
    <mergeCell ref="A4:M4"/>
    <mergeCell ref="A7:A10"/>
    <mergeCell ref="B7:B10"/>
    <mergeCell ref="D7:D10"/>
    <mergeCell ref="E7:M7"/>
    <mergeCell ref="E8:G9"/>
    <mergeCell ref="H8:M8"/>
    <mergeCell ref="H9:J9"/>
    <mergeCell ref="K9:M9"/>
  </mergeCells>
  <pageMargins left="0.7" right="0.7" top="0.75" bottom="0.7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G37"/>
  <sheetViews>
    <sheetView topLeftCell="A15" zoomScale="80" zoomScaleNormal="80" workbookViewId="0">
      <selection activeCell="G30" sqref="G30"/>
    </sheetView>
  </sheetViews>
  <sheetFormatPr defaultColWidth="9.1796875" defaultRowHeight="15.5" x14ac:dyDescent="0.35"/>
  <cols>
    <col min="1" max="1" width="5.7265625" style="3" customWidth="1"/>
    <col min="2" max="3" width="27.7265625" style="3" customWidth="1"/>
    <col min="4" max="4" width="21.7265625" style="3" customWidth="1"/>
    <col min="5" max="5" width="18.7265625" style="3" customWidth="1"/>
    <col min="6" max="7" width="15.7265625" style="3" customWidth="1"/>
    <col min="8" max="8" width="18.7265625" style="3" customWidth="1"/>
    <col min="9" max="10" width="15.7265625" style="3" customWidth="1"/>
    <col min="11" max="11" width="17.26953125" style="3" customWidth="1"/>
    <col min="12" max="13" width="15.54296875" style="311" customWidth="1"/>
    <col min="14" max="14" width="16.54296875" style="311" customWidth="1"/>
    <col min="15" max="15" width="15" style="311" customWidth="1"/>
    <col min="16" max="16" width="15.7265625" style="3" customWidth="1"/>
    <col min="17" max="17" width="13.81640625" style="3" customWidth="1"/>
    <col min="18" max="18" width="13" style="3" customWidth="1"/>
    <col min="19" max="19" width="13.453125" style="3" customWidth="1"/>
    <col min="20" max="21" width="11.7265625" style="3" customWidth="1"/>
    <col min="22" max="24" width="8.26953125" style="3" customWidth="1"/>
    <col min="25" max="25" width="14" style="3" customWidth="1"/>
    <col min="26" max="26" width="12.7265625" style="3" customWidth="1"/>
    <col min="27" max="27" width="14.1796875" style="3" customWidth="1"/>
    <col min="28" max="28" width="16" style="3" customWidth="1"/>
    <col min="29" max="29" width="16.453125" style="3" customWidth="1"/>
    <col min="30" max="33" width="8.26953125" style="3" customWidth="1"/>
    <col min="34" max="257" width="9.1796875" style="3"/>
    <col min="258" max="258" width="5.7265625" style="3" customWidth="1"/>
    <col min="259" max="260" width="21.7265625" style="3" customWidth="1"/>
    <col min="261" max="261" width="18.7265625" style="3" customWidth="1"/>
    <col min="262" max="263" width="15.7265625" style="3" customWidth="1"/>
    <col min="264" max="264" width="18.7265625" style="3" customWidth="1"/>
    <col min="265" max="266" width="15.7265625" style="3" customWidth="1"/>
    <col min="267" max="267" width="17.26953125" style="3" customWidth="1"/>
    <col min="268" max="269" width="15.7265625" style="3" customWidth="1"/>
    <col min="270" max="270" width="16.54296875" style="3" customWidth="1"/>
    <col min="271" max="271" width="15" style="3" customWidth="1"/>
    <col min="272" max="272" width="15.7265625" style="3" customWidth="1"/>
    <col min="273" max="273" width="13.81640625" style="3" customWidth="1"/>
    <col min="274" max="274" width="13" style="3" customWidth="1"/>
    <col min="275" max="275" width="13.453125" style="3" customWidth="1"/>
    <col min="276" max="277" width="11.7265625" style="3" customWidth="1"/>
    <col min="278" max="280" width="8.26953125" style="3" customWidth="1"/>
    <col min="281" max="281" width="14" style="3" customWidth="1"/>
    <col min="282" max="282" width="12.7265625" style="3" customWidth="1"/>
    <col min="283" max="283" width="14.1796875" style="3" customWidth="1"/>
    <col min="284" max="284" width="16" style="3" customWidth="1"/>
    <col min="285" max="285" width="16.453125" style="3" customWidth="1"/>
    <col min="286" max="289" width="8.26953125" style="3" customWidth="1"/>
    <col min="290" max="513" width="9.1796875" style="3"/>
    <col min="514" max="514" width="5.7265625" style="3" customWidth="1"/>
    <col min="515" max="516" width="21.7265625" style="3" customWidth="1"/>
    <col min="517" max="517" width="18.7265625" style="3" customWidth="1"/>
    <col min="518" max="519" width="15.7265625" style="3" customWidth="1"/>
    <col min="520" max="520" width="18.7265625" style="3" customWidth="1"/>
    <col min="521" max="522" width="15.7265625" style="3" customWidth="1"/>
    <col min="523" max="523" width="17.26953125" style="3" customWidth="1"/>
    <col min="524" max="525" width="15.7265625" style="3" customWidth="1"/>
    <col min="526" max="526" width="16.54296875" style="3" customWidth="1"/>
    <col min="527" max="527" width="15" style="3" customWidth="1"/>
    <col min="528" max="528" width="15.7265625" style="3" customWidth="1"/>
    <col min="529" max="529" width="13.81640625" style="3" customWidth="1"/>
    <col min="530" max="530" width="13" style="3" customWidth="1"/>
    <col min="531" max="531" width="13.453125" style="3" customWidth="1"/>
    <col min="532" max="533" width="11.7265625" style="3" customWidth="1"/>
    <col min="534" max="536" width="8.26953125" style="3" customWidth="1"/>
    <col min="537" max="537" width="14" style="3" customWidth="1"/>
    <col min="538" max="538" width="12.7265625" style="3" customWidth="1"/>
    <col min="539" max="539" width="14.1796875" style="3" customWidth="1"/>
    <col min="540" max="540" width="16" style="3" customWidth="1"/>
    <col min="541" max="541" width="16.453125" style="3" customWidth="1"/>
    <col min="542" max="545" width="8.26953125" style="3" customWidth="1"/>
    <col min="546" max="769" width="9.1796875" style="3"/>
    <col min="770" max="770" width="5.7265625" style="3" customWidth="1"/>
    <col min="771" max="772" width="21.7265625" style="3" customWidth="1"/>
    <col min="773" max="773" width="18.7265625" style="3" customWidth="1"/>
    <col min="774" max="775" width="15.7265625" style="3" customWidth="1"/>
    <col min="776" max="776" width="18.7265625" style="3" customWidth="1"/>
    <col min="777" max="778" width="15.7265625" style="3" customWidth="1"/>
    <col min="779" max="779" width="17.26953125" style="3" customWidth="1"/>
    <col min="780" max="781" width="15.7265625" style="3" customWidth="1"/>
    <col min="782" max="782" width="16.54296875" style="3" customWidth="1"/>
    <col min="783" max="783" width="15" style="3" customWidth="1"/>
    <col min="784" max="784" width="15.7265625" style="3" customWidth="1"/>
    <col min="785" max="785" width="13.81640625" style="3" customWidth="1"/>
    <col min="786" max="786" width="13" style="3" customWidth="1"/>
    <col min="787" max="787" width="13.453125" style="3" customWidth="1"/>
    <col min="788" max="789" width="11.7265625" style="3" customWidth="1"/>
    <col min="790" max="792" width="8.26953125" style="3" customWidth="1"/>
    <col min="793" max="793" width="14" style="3" customWidth="1"/>
    <col min="794" max="794" width="12.7265625" style="3" customWidth="1"/>
    <col min="795" max="795" width="14.1796875" style="3" customWidth="1"/>
    <col min="796" max="796" width="16" style="3" customWidth="1"/>
    <col min="797" max="797" width="16.453125" style="3" customWidth="1"/>
    <col min="798" max="801" width="8.26953125" style="3" customWidth="1"/>
    <col min="802" max="1025" width="9.1796875" style="3"/>
    <col min="1026" max="1026" width="5.7265625" style="3" customWidth="1"/>
    <col min="1027" max="1028" width="21.7265625" style="3" customWidth="1"/>
    <col min="1029" max="1029" width="18.7265625" style="3" customWidth="1"/>
    <col min="1030" max="1031" width="15.7265625" style="3" customWidth="1"/>
    <col min="1032" max="1032" width="18.7265625" style="3" customWidth="1"/>
    <col min="1033" max="1034" width="15.7265625" style="3" customWidth="1"/>
    <col min="1035" max="1035" width="17.26953125" style="3" customWidth="1"/>
    <col min="1036" max="1037" width="15.7265625" style="3" customWidth="1"/>
    <col min="1038" max="1038" width="16.54296875" style="3" customWidth="1"/>
    <col min="1039" max="1039" width="15" style="3" customWidth="1"/>
    <col min="1040" max="1040" width="15.7265625" style="3" customWidth="1"/>
    <col min="1041" max="1041" width="13.81640625" style="3" customWidth="1"/>
    <col min="1042" max="1042" width="13" style="3" customWidth="1"/>
    <col min="1043" max="1043" width="13.453125" style="3" customWidth="1"/>
    <col min="1044" max="1045" width="11.7265625" style="3" customWidth="1"/>
    <col min="1046" max="1048" width="8.26953125" style="3" customWidth="1"/>
    <col min="1049" max="1049" width="14" style="3" customWidth="1"/>
    <col min="1050" max="1050" width="12.7265625" style="3" customWidth="1"/>
    <col min="1051" max="1051" width="14.1796875" style="3" customWidth="1"/>
    <col min="1052" max="1052" width="16" style="3" customWidth="1"/>
    <col min="1053" max="1053" width="16.453125" style="3" customWidth="1"/>
    <col min="1054" max="1057" width="8.26953125" style="3" customWidth="1"/>
    <col min="1058" max="1281" width="9.1796875" style="3"/>
    <col min="1282" max="1282" width="5.7265625" style="3" customWidth="1"/>
    <col min="1283" max="1284" width="21.7265625" style="3" customWidth="1"/>
    <col min="1285" max="1285" width="18.7265625" style="3" customWidth="1"/>
    <col min="1286" max="1287" width="15.7265625" style="3" customWidth="1"/>
    <col min="1288" max="1288" width="18.7265625" style="3" customWidth="1"/>
    <col min="1289" max="1290" width="15.7265625" style="3" customWidth="1"/>
    <col min="1291" max="1291" width="17.26953125" style="3" customWidth="1"/>
    <col min="1292" max="1293" width="15.7265625" style="3" customWidth="1"/>
    <col min="1294" max="1294" width="16.54296875" style="3" customWidth="1"/>
    <col min="1295" max="1295" width="15" style="3" customWidth="1"/>
    <col min="1296" max="1296" width="15.7265625" style="3" customWidth="1"/>
    <col min="1297" max="1297" width="13.81640625" style="3" customWidth="1"/>
    <col min="1298" max="1298" width="13" style="3" customWidth="1"/>
    <col min="1299" max="1299" width="13.453125" style="3" customWidth="1"/>
    <col min="1300" max="1301" width="11.7265625" style="3" customWidth="1"/>
    <col min="1302" max="1304" width="8.26953125" style="3" customWidth="1"/>
    <col min="1305" max="1305" width="14" style="3" customWidth="1"/>
    <col min="1306" max="1306" width="12.7265625" style="3" customWidth="1"/>
    <col min="1307" max="1307" width="14.1796875" style="3" customWidth="1"/>
    <col min="1308" max="1308" width="16" style="3" customWidth="1"/>
    <col min="1309" max="1309" width="16.453125" style="3" customWidth="1"/>
    <col min="1310" max="1313" width="8.26953125" style="3" customWidth="1"/>
    <col min="1314" max="1537" width="9.1796875" style="3"/>
    <col min="1538" max="1538" width="5.7265625" style="3" customWidth="1"/>
    <col min="1539" max="1540" width="21.7265625" style="3" customWidth="1"/>
    <col min="1541" max="1541" width="18.7265625" style="3" customWidth="1"/>
    <col min="1542" max="1543" width="15.7265625" style="3" customWidth="1"/>
    <col min="1544" max="1544" width="18.7265625" style="3" customWidth="1"/>
    <col min="1545" max="1546" width="15.7265625" style="3" customWidth="1"/>
    <col min="1547" max="1547" width="17.26953125" style="3" customWidth="1"/>
    <col min="1548" max="1549" width="15.7265625" style="3" customWidth="1"/>
    <col min="1550" max="1550" width="16.54296875" style="3" customWidth="1"/>
    <col min="1551" max="1551" width="15" style="3" customWidth="1"/>
    <col min="1552" max="1552" width="15.7265625" style="3" customWidth="1"/>
    <col min="1553" max="1553" width="13.81640625" style="3" customWidth="1"/>
    <col min="1554" max="1554" width="13" style="3" customWidth="1"/>
    <col min="1555" max="1555" width="13.453125" style="3" customWidth="1"/>
    <col min="1556" max="1557" width="11.7265625" style="3" customWidth="1"/>
    <col min="1558" max="1560" width="8.26953125" style="3" customWidth="1"/>
    <col min="1561" max="1561" width="14" style="3" customWidth="1"/>
    <col min="1562" max="1562" width="12.7265625" style="3" customWidth="1"/>
    <col min="1563" max="1563" width="14.1796875" style="3" customWidth="1"/>
    <col min="1564" max="1564" width="16" style="3" customWidth="1"/>
    <col min="1565" max="1565" width="16.453125" style="3" customWidth="1"/>
    <col min="1566" max="1569" width="8.26953125" style="3" customWidth="1"/>
    <col min="1570" max="1793" width="9.1796875" style="3"/>
    <col min="1794" max="1794" width="5.7265625" style="3" customWidth="1"/>
    <col min="1795" max="1796" width="21.7265625" style="3" customWidth="1"/>
    <col min="1797" max="1797" width="18.7265625" style="3" customWidth="1"/>
    <col min="1798" max="1799" width="15.7265625" style="3" customWidth="1"/>
    <col min="1800" max="1800" width="18.7265625" style="3" customWidth="1"/>
    <col min="1801" max="1802" width="15.7265625" style="3" customWidth="1"/>
    <col min="1803" max="1803" width="17.26953125" style="3" customWidth="1"/>
    <col min="1804" max="1805" width="15.7265625" style="3" customWidth="1"/>
    <col min="1806" max="1806" width="16.54296875" style="3" customWidth="1"/>
    <col min="1807" max="1807" width="15" style="3" customWidth="1"/>
    <col min="1808" max="1808" width="15.7265625" style="3" customWidth="1"/>
    <col min="1809" max="1809" width="13.81640625" style="3" customWidth="1"/>
    <col min="1810" max="1810" width="13" style="3" customWidth="1"/>
    <col min="1811" max="1811" width="13.453125" style="3" customWidth="1"/>
    <col min="1812" max="1813" width="11.7265625" style="3" customWidth="1"/>
    <col min="1814" max="1816" width="8.26953125" style="3" customWidth="1"/>
    <col min="1817" max="1817" width="14" style="3" customWidth="1"/>
    <col min="1818" max="1818" width="12.7265625" style="3" customWidth="1"/>
    <col min="1819" max="1819" width="14.1796875" style="3" customWidth="1"/>
    <col min="1820" max="1820" width="16" style="3" customWidth="1"/>
    <col min="1821" max="1821" width="16.453125" style="3" customWidth="1"/>
    <col min="1822" max="1825" width="8.26953125" style="3" customWidth="1"/>
    <col min="1826" max="2049" width="9.1796875" style="3"/>
    <col min="2050" max="2050" width="5.7265625" style="3" customWidth="1"/>
    <col min="2051" max="2052" width="21.7265625" style="3" customWidth="1"/>
    <col min="2053" max="2053" width="18.7265625" style="3" customWidth="1"/>
    <col min="2054" max="2055" width="15.7265625" style="3" customWidth="1"/>
    <col min="2056" max="2056" width="18.7265625" style="3" customWidth="1"/>
    <col min="2057" max="2058" width="15.7265625" style="3" customWidth="1"/>
    <col min="2059" max="2059" width="17.26953125" style="3" customWidth="1"/>
    <col min="2060" max="2061" width="15.7265625" style="3" customWidth="1"/>
    <col min="2062" max="2062" width="16.54296875" style="3" customWidth="1"/>
    <col min="2063" max="2063" width="15" style="3" customWidth="1"/>
    <col min="2064" max="2064" width="15.7265625" style="3" customWidth="1"/>
    <col min="2065" max="2065" width="13.81640625" style="3" customWidth="1"/>
    <col min="2066" max="2066" width="13" style="3" customWidth="1"/>
    <col min="2067" max="2067" width="13.453125" style="3" customWidth="1"/>
    <col min="2068" max="2069" width="11.7265625" style="3" customWidth="1"/>
    <col min="2070" max="2072" width="8.26953125" style="3" customWidth="1"/>
    <col min="2073" max="2073" width="14" style="3" customWidth="1"/>
    <col min="2074" max="2074" width="12.7265625" style="3" customWidth="1"/>
    <col min="2075" max="2075" width="14.1796875" style="3" customWidth="1"/>
    <col min="2076" max="2076" width="16" style="3" customWidth="1"/>
    <col min="2077" max="2077" width="16.453125" style="3" customWidth="1"/>
    <col min="2078" max="2081" width="8.26953125" style="3" customWidth="1"/>
    <col min="2082" max="2305" width="9.1796875" style="3"/>
    <col min="2306" max="2306" width="5.7265625" style="3" customWidth="1"/>
    <col min="2307" max="2308" width="21.7265625" style="3" customWidth="1"/>
    <col min="2309" max="2309" width="18.7265625" style="3" customWidth="1"/>
    <col min="2310" max="2311" width="15.7265625" style="3" customWidth="1"/>
    <col min="2312" max="2312" width="18.7265625" style="3" customWidth="1"/>
    <col min="2313" max="2314" width="15.7265625" style="3" customWidth="1"/>
    <col min="2315" max="2315" width="17.26953125" style="3" customWidth="1"/>
    <col min="2316" max="2317" width="15.7265625" style="3" customWidth="1"/>
    <col min="2318" max="2318" width="16.54296875" style="3" customWidth="1"/>
    <col min="2319" max="2319" width="15" style="3" customWidth="1"/>
    <col min="2320" max="2320" width="15.7265625" style="3" customWidth="1"/>
    <col min="2321" max="2321" width="13.81640625" style="3" customWidth="1"/>
    <col min="2322" max="2322" width="13" style="3" customWidth="1"/>
    <col min="2323" max="2323" width="13.453125" style="3" customWidth="1"/>
    <col min="2324" max="2325" width="11.7265625" style="3" customWidth="1"/>
    <col min="2326" max="2328" width="8.26953125" style="3" customWidth="1"/>
    <col min="2329" max="2329" width="14" style="3" customWidth="1"/>
    <col min="2330" max="2330" width="12.7265625" style="3" customWidth="1"/>
    <col min="2331" max="2331" width="14.1796875" style="3" customWidth="1"/>
    <col min="2332" max="2332" width="16" style="3" customWidth="1"/>
    <col min="2333" max="2333" width="16.453125" style="3" customWidth="1"/>
    <col min="2334" max="2337" width="8.26953125" style="3" customWidth="1"/>
    <col min="2338" max="2561" width="9.1796875" style="3"/>
    <col min="2562" max="2562" width="5.7265625" style="3" customWidth="1"/>
    <col min="2563" max="2564" width="21.7265625" style="3" customWidth="1"/>
    <col min="2565" max="2565" width="18.7265625" style="3" customWidth="1"/>
    <col min="2566" max="2567" width="15.7265625" style="3" customWidth="1"/>
    <col min="2568" max="2568" width="18.7265625" style="3" customWidth="1"/>
    <col min="2569" max="2570" width="15.7265625" style="3" customWidth="1"/>
    <col min="2571" max="2571" width="17.26953125" style="3" customWidth="1"/>
    <col min="2572" max="2573" width="15.7265625" style="3" customWidth="1"/>
    <col min="2574" max="2574" width="16.54296875" style="3" customWidth="1"/>
    <col min="2575" max="2575" width="15" style="3" customWidth="1"/>
    <col min="2576" max="2576" width="15.7265625" style="3" customWidth="1"/>
    <col min="2577" max="2577" width="13.81640625" style="3" customWidth="1"/>
    <col min="2578" max="2578" width="13" style="3" customWidth="1"/>
    <col min="2579" max="2579" width="13.453125" style="3" customWidth="1"/>
    <col min="2580" max="2581" width="11.7265625" style="3" customWidth="1"/>
    <col min="2582" max="2584" width="8.26953125" style="3" customWidth="1"/>
    <col min="2585" max="2585" width="14" style="3" customWidth="1"/>
    <col min="2586" max="2586" width="12.7265625" style="3" customWidth="1"/>
    <col min="2587" max="2587" width="14.1796875" style="3" customWidth="1"/>
    <col min="2588" max="2588" width="16" style="3" customWidth="1"/>
    <col min="2589" max="2589" width="16.453125" style="3" customWidth="1"/>
    <col min="2590" max="2593" width="8.26953125" style="3" customWidth="1"/>
    <col min="2594" max="2817" width="9.1796875" style="3"/>
    <col min="2818" max="2818" width="5.7265625" style="3" customWidth="1"/>
    <col min="2819" max="2820" width="21.7265625" style="3" customWidth="1"/>
    <col min="2821" max="2821" width="18.7265625" style="3" customWidth="1"/>
    <col min="2822" max="2823" width="15.7265625" style="3" customWidth="1"/>
    <col min="2824" max="2824" width="18.7265625" style="3" customWidth="1"/>
    <col min="2825" max="2826" width="15.7265625" style="3" customWidth="1"/>
    <col min="2827" max="2827" width="17.26953125" style="3" customWidth="1"/>
    <col min="2828" max="2829" width="15.7265625" style="3" customWidth="1"/>
    <col min="2830" max="2830" width="16.54296875" style="3" customWidth="1"/>
    <col min="2831" max="2831" width="15" style="3" customWidth="1"/>
    <col min="2832" max="2832" width="15.7265625" style="3" customWidth="1"/>
    <col min="2833" max="2833" width="13.81640625" style="3" customWidth="1"/>
    <col min="2834" max="2834" width="13" style="3" customWidth="1"/>
    <col min="2835" max="2835" width="13.453125" style="3" customWidth="1"/>
    <col min="2836" max="2837" width="11.7265625" style="3" customWidth="1"/>
    <col min="2838" max="2840" width="8.26953125" style="3" customWidth="1"/>
    <col min="2841" max="2841" width="14" style="3" customWidth="1"/>
    <col min="2842" max="2842" width="12.7265625" style="3" customWidth="1"/>
    <col min="2843" max="2843" width="14.1796875" style="3" customWidth="1"/>
    <col min="2844" max="2844" width="16" style="3" customWidth="1"/>
    <col min="2845" max="2845" width="16.453125" style="3" customWidth="1"/>
    <col min="2846" max="2849" width="8.26953125" style="3" customWidth="1"/>
    <col min="2850" max="3073" width="9.1796875" style="3"/>
    <col min="3074" max="3074" width="5.7265625" style="3" customWidth="1"/>
    <col min="3075" max="3076" width="21.7265625" style="3" customWidth="1"/>
    <col min="3077" max="3077" width="18.7265625" style="3" customWidth="1"/>
    <col min="3078" max="3079" width="15.7265625" style="3" customWidth="1"/>
    <col min="3080" max="3080" width="18.7265625" style="3" customWidth="1"/>
    <col min="3081" max="3082" width="15.7265625" style="3" customWidth="1"/>
    <col min="3083" max="3083" width="17.26953125" style="3" customWidth="1"/>
    <col min="3084" max="3085" width="15.7265625" style="3" customWidth="1"/>
    <col min="3086" max="3086" width="16.54296875" style="3" customWidth="1"/>
    <col min="3087" max="3087" width="15" style="3" customWidth="1"/>
    <col min="3088" max="3088" width="15.7265625" style="3" customWidth="1"/>
    <col min="3089" max="3089" width="13.81640625" style="3" customWidth="1"/>
    <col min="3090" max="3090" width="13" style="3" customWidth="1"/>
    <col min="3091" max="3091" width="13.453125" style="3" customWidth="1"/>
    <col min="3092" max="3093" width="11.7265625" style="3" customWidth="1"/>
    <col min="3094" max="3096" width="8.26953125" style="3" customWidth="1"/>
    <col min="3097" max="3097" width="14" style="3" customWidth="1"/>
    <col min="3098" max="3098" width="12.7265625" style="3" customWidth="1"/>
    <col min="3099" max="3099" width="14.1796875" style="3" customWidth="1"/>
    <col min="3100" max="3100" width="16" style="3" customWidth="1"/>
    <col min="3101" max="3101" width="16.453125" style="3" customWidth="1"/>
    <col min="3102" max="3105" width="8.26953125" style="3" customWidth="1"/>
    <col min="3106" max="3329" width="9.1796875" style="3"/>
    <col min="3330" max="3330" width="5.7265625" style="3" customWidth="1"/>
    <col min="3331" max="3332" width="21.7265625" style="3" customWidth="1"/>
    <col min="3333" max="3333" width="18.7265625" style="3" customWidth="1"/>
    <col min="3334" max="3335" width="15.7265625" style="3" customWidth="1"/>
    <col min="3336" max="3336" width="18.7265625" style="3" customWidth="1"/>
    <col min="3337" max="3338" width="15.7265625" style="3" customWidth="1"/>
    <col min="3339" max="3339" width="17.26953125" style="3" customWidth="1"/>
    <col min="3340" max="3341" width="15.7265625" style="3" customWidth="1"/>
    <col min="3342" max="3342" width="16.54296875" style="3" customWidth="1"/>
    <col min="3343" max="3343" width="15" style="3" customWidth="1"/>
    <col min="3344" max="3344" width="15.7265625" style="3" customWidth="1"/>
    <col min="3345" max="3345" width="13.81640625" style="3" customWidth="1"/>
    <col min="3346" max="3346" width="13" style="3" customWidth="1"/>
    <col min="3347" max="3347" width="13.453125" style="3" customWidth="1"/>
    <col min="3348" max="3349" width="11.7265625" style="3" customWidth="1"/>
    <col min="3350" max="3352" width="8.26953125" style="3" customWidth="1"/>
    <col min="3353" max="3353" width="14" style="3" customWidth="1"/>
    <col min="3354" max="3354" width="12.7265625" style="3" customWidth="1"/>
    <col min="3355" max="3355" width="14.1796875" style="3" customWidth="1"/>
    <col min="3356" max="3356" width="16" style="3" customWidth="1"/>
    <col min="3357" max="3357" width="16.453125" style="3" customWidth="1"/>
    <col min="3358" max="3361" width="8.26953125" style="3" customWidth="1"/>
    <col min="3362" max="3585" width="9.1796875" style="3"/>
    <col min="3586" max="3586" width="5.7265625" style="3" customWidth="1"/>
    <col min="3587" max="3588" width="21.7265625" style="3" customWidth="1"/>
    <col min="3589" max="3589" width="18.7265625" style="3" customWidth="1"/>
    <col min="3590" max="3591" width="15.7265625" style="3" customWidth="1"/>
    <col min="3592" max="3592" width="18.7265625" style="3" customWidth="1"/>
    <col min="3593" max="3594" width="15.7265625" style="3" customWidth="1"/>
    <col min="3595" max="3595" width="17.26953125" style="3" customWidth="1"/>
    <col min="3596" max="3597" width="15.7265625" style="3" customWidth="1"/>
    <col min="3598" max="3598" width="16.54296875" style="3" customWidth="1"/>
    <col min="3599" max="3599" width="15" style="3" customWidth="1"/>
    <col min="3600" max="3600" width="15.7265625" style="3" customWidth="1"/>
    <col min="3601" max="3601" width="13.81640625" style="3" customWidth="1"/>
    <col min="3602" max="3602" width="13" style="3" customWidth="1"/>
    <col min="3603" max="3603" width="13.453125" style="3" customWidth="1"/>
    <col min="3604" max="3605" width="11.7265625" style="3" customWidth="1"/>
    <col min="3606" max="3608" width="8.26953125" style="3" customWidth="1"/>
    <col min="3609" max="3609" width="14" style="3" customWidth="1"/>
    <col min="3610" max="3610" width="12.7265625" style="3" customWidth="1"/>
    <col min="3611" max="3611" width="14.1796875" style="3" customWidth="1"/>
    <col min="3612" max="3612" width="16" style="3" customWidth="1"/>
    <col min="3613" max="3613" width="16.453125" style="3" customWidth="1"/>
    <col min="3614" max="3617" width="8.26953125" style="3" customWidth="1"/>
    <col min="3618" max="3841" width="9.1796875" style="3"/>
    <col min="3842" max="3842" width="5.7265625" style="3" customWidth="1"/>
    <col min="3843" max="3844" width="21.7265625" style="3" customWidth="1"/>
    <col min="3845" max="3845" width="18.7265625" style="3" customWidth="1"/>
    <col min="3846" max="3847" width="15.7265625" style="3" customWidth="1"/>
    <col min="3848" max="3848" width="18.7265625" style="3" customWidth="1"/>
    <col min="3849" max="3850" width="15.7265625" style="3" customWidth="1"/>
    <col min="3851" max="3851" width="17.26953125" style="3" customWidth="1"/>
    <col min="3852" max="3853" width="15.7265625" style="3" customWidth="1"/>
    <col min="3854" max="3854" width="16.54296875" style="3" customWidth="1"/>
    <col min="3855" max="3855" width="15" style="3" customWidth="1"/>
    <col min="3856" max="3856" width="15.7265625" style="3" customWidth="1"/>
    <col min="3857" max="3857" width="13.81640625" style="3" customWidth="1"/>
    <col min="3858" max="3858" width="13" style="3" customWidth="1"/>
    <col min="3859" max="3859" width="13.453125" style="3" customWidth="1"/>
    <col min="3860" max="3861" width="11.7265625" style="3" customWidth="1"/>
    <col min="3862" max="3864" width="8.26953125" style="3" customWidth="1"/>
    <col min="3865" max="3865" width="14" style="3" customWidth="1"/>
    <col min="3866" max="3866" width="12.7265625" style="3" customWidth="1"/>
    <col min="3867" max="3867" width="14.1796875" style="3" customWidth="1"/>
    <col min="3868" max="3868" width="16" style="3" customWidth="1"/>
    <col min="3869" max="3869" width="16.453125" style="3" customWidth="1"/>
    <col min="3870" max="3873" width="8.26953125" style="3" customWidth="1"/>
    <col min="3874" max="4097" width="9.1796875" style="3"/>
    <col min="4098" max="4098" width="5.7265625" style="3" customWidth="1"/>
    <col min="4099" max="4100" width="21.7265625" style="3" customWidth="1"/>
    <col min="4101" max="4101" width="18.7265625" style="3" customWidth="1"/>
    <col min="4102" max="4103" width="15.7265625" style="3" customWidth="1"/>
    <col min="4104" max="4104" width="18.7265625" style="3" customWidth="1"/>
    <col min="4105" max="4106" width="15.7265625" style="3" customWidth="1"/>
    <col min="4107" max="4107" width="17.26953125" style="3" customWidth="1"/>
    <col min="4108" max="4109" width="15.7265625" style="3" customWidth="1"/>
    <col min="4110" max="4110" width="16.54296875" style="3" customWidth="1"/>
    <col min="4111" max="4111" width="15" style="3" customWidth="1"/>
    <col min="4112" max="4112" width="15.7265625" style="3" customWidth="1"/>
    <col min="4113" max="4113" width="13.81640625" style="3" customWidth="1"/>
    <col min="4114" max="4114" width="13" style="3" customWidth="1"/>
    <col min="4115" max="4115" width="13.453125" style="3" customWidth="1"/>
    <col min="4116" max="4117" width="11.7265625" style="3" customWidth="1"/>
    <col min="4118" max="4120" width="8.26953125" style="3" customWidth="1"/>
    <col min="4121" max="4121" width="14" style="3" customWidth="1"/>
    <col min="4122" max="4122" width="12.7265625" style="3" customWidth="1"/>
    <col min="4123" max="4123" width="14.1796875" style="3" customWidth="1"/>
    <col min="4124" max="4124" width="16" style="3" customWidth="1"/>
    <col min="4125" max="4125" width="16.453125" style="3" customWidth="1"/>
    <col min="4126" max="4129" width="8.26953125" style="3" customWidth="1"/>
    <col min="4130" max="4353" width="9.1796875" style="3"/>
    <col min="4354" max="4354" width="5.7265625" style="3" customWidth="1"/>
    <col min="4355" max="4356" width="21.7265625" style="3" customWidth="1"/>
    <col min="4357" max="4357" width="18.7265625" style="3" customWidth="1"/>
    <col min="4358" max="4359" width="15.7265625" style="3" customWidth="1"/>
    <col min="4360" max="4360" width="18.7265625" style="3" customWidth="1"/>
    <col min="4361" max="4362" width="15.7265625" style="3" customWidth="1"/>
    <col min="4363" max="4363" width="17.26953125" style="3" customWidth="1"/>
    <col min="4364" max="4365" width="15.7265625" style="3" customWidth="1"/>
    <col min="4366" max="4366" width="16.54296875" style="3" customWidth="1"/>
    <col min="4367" max="4367" width="15" style="3" customWidth="1"/>
    <col min="4368" max="4368" width="15.7265625" style="3" customWidth="1"/>
    <col min="4369" max="4369" width="13.81640625" style="3" customWidth="1"/>
    <col min="4370" max="4370" width="13" style="3" customWidth="1"/>
    <col min="4371" max="4371" width="13.453125" style="3" customWidth="1"/>
    <col min="4372" max="4373" width="11.7265625" style="3" customWidth="1"/>
    <col min="4374" max="4376" width="8.26953125" style="3" customWidth="1"/>
    <col min="4377" max="4377" width="14" style="3" customWidth="1"/>
    <col min="4378" max="4378" width="12.7265625" style="3" customWidth="1"/>
    <col min="4379" max="4379" width="14.1796875" style="3" customWidth="1"/>
    <col min="4380" max="4380" width="16" style="3" customWidth="1"/>
    <col min="4381" max="4381" width="16.453125" style="3" customWidth="1"/>
    <col min="4382" max="4385" width="8.26953125" style="3" customWidth="1"/>
    <col min="4386" max="4609" width="9.1796875" style="3"/>
    <col min="4610" max="4610" width="5.7265625" style="3" customWidth="1"/>
    <col min="4611" max="4612" width="21.7265625" style="3" customWidth="1"/>
    <col min="4613" max="4613" width="18.7265625" style="3" customWidth="1"/>
    <col min="4614" max="4615" width="15.7265625" style="3" customWidth="1"/>
    <col min="4616" max="4616" width="18.7265625" style="3" customWidth="1"/>
    <col min="4617" max="4618" width="15.7265625" style="3" customWidth="1"/>
    <col min="4619" max="4619" width="17.26953125" style="3" customWidth="1"/>
    <col min="4620" max="4621" width="15.7265625" style="3" customWidth="1"/>
    <col min="4622" max="4622" width="16.54296875" style="3" customWidth="1"/>
    <col min="4623" max="4623" width="15" style="3" customWidth="1"/>
    <col min="4624" max="4624" width="15.7265625" style="3" customWidth="1"/>
    <col min="4625" max="4625" width="13.81640625" style="3" customWidth="1"/>
    <col min="4626" max="4626" width="13" style="3" customWidth="1"/>
    <col min="4627" max="4627" width="13.453125" style="3" customWidth="1"/>
    <col min="4628" max="4629" width="11.7265625" style="3" customWidth="1"/>
    <col min="4630" max="4632" width="8.26953125" style="3" customWidth="1"/>
    <col min="4633" max="4633" width="14" style="3" customWidth="1"/>
    <col min="4634" max="4634" width="12.7265625" style="3" customWidth="1"/>
    <col min="4635" max="4635" width="14.1796875" style="3" customWidth="1"/>
    <col min="4636" max="4636" width="16" style="3" customWidth="1"/>
    <col min="4637" max="4637" width="16.453125" style="3" customWidth="1"/>
    <col min="4638" max="4641" width="8.26953125" style="3" customWidth="1"/>
    <col min="4642" max="4865" width="9.1796875" style="3"/>
    <col min="4866" max="4866" width="5.7265625" style="3" customWidth="1"/>
    <col min="4867" max="4868" width="21.7265625" style="3" customWidth="1"/>
    <col min="4869" max="4869" width="18.7265625" style="3" customWidth="1"/>
    <col min="4870" max="4871" width="15.7265625" style="3" customWidth="1"/>
    <col min="4872" max="4872" width="18.7265625" style="3" customWidth="1"/>
    <col min="4873" max="4874" width="15.7265625" style="3" customWidth="1"/>
    <col min="4875" max="4875" width="17.26953125" style="3" customWidth="1"/>
    <col min="4876" max="4877" width="15.7265625" style="3" customWidth="1"/>
    <col min="4878" max="4878" width="16.54296875" style="3" customWidth="1"/>
    <col min="4879" max="4879" width="15" style="3" customWidth="1"/>
    <col min="4880" max="4880" width="15.7265625" style="3" customWidth="1"/>
    <col min="4881" max="4881" width="13.81640625" style="3" customWidth="1"/>
    <col min="4882" max="4882" width="13" style="3" customWidth="1"/>
    <col min="4883" max="4883" width="13.453125" style="3" customWidth="1"/>
    <col min="4884" max="4885" width="11.7265625" style="3" customWidth="1"/>
    <col min="4886" max="4888" width="8.26953125" style="3" customWidth="1"/>
    <col min="4889" max="4889" width="14" style="3" customWidth="1"/>
    <col min="4890" max="4890" width="12.7265625" style="3" customWidth="1"/>
    <col min="4891" max="4891" width="14.1796875" style="3" customWidth="1"/>
    <col min="4892" max="4892" width="16" style="3" customWidth="1"/>
    <col min="4893" max="4893" width="16.453125" style="3" customWidth="1"/>
    <col min="4894" max="4897" width="8.26953125" style="3" customWidth="1"/>
    <col min="4898" max="5121" width="9.1796875" style="3"/>
    <col min="5122" max="5122" width="5.7265625" style="3" customWidth="1"/>
    <col min="5123" max="5124" width="21.7265625" style="3" customWidth="1"/>
    <col min="5125" max="5125" width="18.7265625" style="3" customWidth="1"/>
    <col min="5126" max="5127" width="15.7265625" style="3" customWidth="1"/>
    <col min="5128" max="5128" width="18.7265625" style="3" customWidth="1"/>
    <col min="5129" max="5130" width="15.7265625" style="3" customWidth="1"/>
    <col min="5131" max="5131" width="17.26953125" style="3" customWidth="1"/>
    <col min="5132" max="5133" width="15.7265625" style="3" customWidth="1"/>
    <col min="5134" max="5134" width="16.54296875" style="3" customWidth="1"/>
    <col min="5135" max="5135" width="15" style="3" customWidth="1"/>
    <col min="5136" max="5136" width="15.7265625" style="3" customWidth="1"/>
    <col min="5137" max="5137" width="13.81640625" style="3" customWidth="1"/>
    <col min="5138" max="5138" width="13" style="3" customWidth="1"/>
    <col min="5139" max="5139" width="13.453125" style="3" customWidth="1"/>
    <col min="5140" max="5141" width="11.7265625" style="3" customWidth="1"/>
    <col min="5142" max="5144" width="8.26953125" style="3" customWidth="1"/>
    <col min="5145" max="5145" width="14" style="3" customWidth="1"/>
    <col min="5146" max="5146" width="12.7265625" style="3" customWidth="1"/>
    <col min="5147" max="5147" width="14.1796875" style="3" customWidth="1"/>
    <col min="5148" max="5148" width="16" style="3" customWidth="1"/>
    <col min="5149" max="5149" width="16.453125" style="3" customWidth="1"/>
    <col min="5150" max="5153" width="8.26953125" style="3" customWidth="1"/>
    <col min="5154" max="5377" width="9.1796875" style="3"/>
    <col min="5378" max="5378" width="5.7265625" style="3" customWidth="1"/>
    <col min="5379" max="5380" width="21.7265625" style="3" customWidth="1"/>
    <col min="5381" max="5381" width="18.7265625" style="3" customWidth="1"/>
    <col min="5382" max="5383" width="15.7265625" style="3" customWidth="1"/>
    <col min="5384" max="5384" width="18.7265625" style="3" customWidth="1"/>
    <col min="5385" max="5386" width="15.7265625" style="3" customWidth="1"/>
    <col min="5387" max="5387" width="17.26953125" style="3" customWidth="1"/>
    <col min="5388" max="5389" width="15.7265625" style="3" customWidth="1"/>
    <col min="5390" max="5390" width="16.54296875" style="3" customWidth="1"/>
    <col min="5391" max="5391" width="15" style="3" customWidth="1"/>
    <col min="5392" max="5392" width="15.7265625" style="3" customWidth="1"/>
    <col min="5393" max="5393" width="13.81640625" style="3" customWidth="1"/>
    <col min="5394" max="5394" width="13" style="3" customWidth="1"/>
    <col min="5395" max="5395" width="13.453125" style="3" customWidth="1"/>
    <col min="5396" max="5397" width="11.7265625" style="3" customWidth="1"/>
    <col min="5398" max="5400" width="8.26953125" style="3" customWidth="1"/>
    <col min="5401" max="5401" width="14" style="3" customWidth="1"/>
    <col min="5402" max="5402" width="12.7265625" style="3" customWidth="1"/>
    <col min="5403" max="5403" width="14.1796875" style="3" customWidth="1"/>
    <col min="5404" max="5404" width="16" style="3" customWidth="1"/>
    <col min="5405" max="5405" width="16.453125" style="3" customWidth="1"/>
    <col min="5406" max="5409" width="8.26953125" style="3" customWidth="1"/>
    <col min="5410" max="5633" width="9.1796875" style="3"/>
    <col min="5634" max="5634" width="5.7265625" style="3" customWidth="1"/>
    <col min="5635" max="5636" width="21.7265625" style="3" customWidth="1"/>
    <col min="5637" max="5637" width="18.7265625" style="3" customWidth="1"/>
    <col min="5638" max="5639" width="15.7265625" style="3" customWidth="1"/>
    <col min="5640" max="5640" width="18.7265625" style="3" customWidth="1"/>
    <col min="5641" max="5642" width="15.7265625" style="3" customWidth="1"/>
    <col min="5643" max="5643" width="17.26953125" style="3" customWidth="1"/>
    <col min="5644" max="5645" width="15.7265625" style="3" customWidth="1"/>
    <col min="5646" max="5646" width="16.54296875" style="3" customWidth="1"/>
    <col min="5647" max="5647" width="15" style="3" customWidth="1"/>
    <col min="5648" max="5648" width="15.7265625" style="3" customWidth="1"/>
    <col min="5649" max="5649" width="13.81640625" style="3" customWidth="1"/>
    <col min="5650" max="5650" width="13" style="3" customWidth="1"/>
    <col min="5651" max="5651" width="13.453125" style="3" customWidth="1"/>
    <col min="5652" max="5653" width="11.7265625" style="3" customWidth="1"/>
    <col min="5654" max="5656" width="8.26953125" style="3" customWidth="1"/>
    <col min="5657" max="5657" width="14" style="3" customWidth="1"/>
    <col min="5658" max="5658" width="12.7265625" style="3" customWidth="1"/>
    <col min="5659" max="5659" width="14.1796875" style="3" customWidth="1"/>
    <col min="5660" max="5660" width="16" style="3" customWidth="1"/>
    <col min="5661" max="5661" width="16.453125" style="3" customWidth="1"/>
    <col min="5662" max="5665" width="8.26953125" style="3" customWidth="1"/>
    <col min="5666" max="5889" width="9.1796875" style="3"/>
    <col min="5890" max="5890" width="5.7265625" style="3" customWidth="1"/>
    <col min="5891" max="5892" width="21.7265625" style="3" customWidth="1"/>
    <col min="5893" max="5893" width="18.7265625" style="3" customWidth="1"/>
    <col min="5894" max="5895" width="15.7265625" style="3" customWidth="1"/>
    <col min="5896" max="5896" width="18.7265625" style="3" customWidth="1"/>
    <col min="5897" max="5898" width="15.7265625" style="3" customWidth="1"/>
    <col min="5899" max="5899" width="17.26953125" style="3" customWidth="1"/>
    <col min="5900" max="5901" width="15.7265625" style="3" customWidth="1"/>
    <col min="5902" max="5902" width="16.54296875" style="3" customWidth="1"/>
    <col min="5903" max="5903" width="15" style="3" customWidth="1"/>
    <col min="5904" max="5904" width="15.7265625" style="3" customWidth="1"/>
    <col min="5905" max="5905" width="13.81640625" style="3" customWidth="1"/>
    <col min="5906" max="5906" width="13" style="3" customWidth="1"/>
    <col min="5907" max="5907" width="13.453125" style="3" customWidth="1"/>
    <col min="5908" max="5909" width="11.7265625" style="3" customWidth="1"/>
    <col min="5910" max="5912" width="8.26953125" style="3" customWidth="1"/>
    <col min="5913" max="5913" width="14" style="3" customWidth="1"/>
    <col min="5914" max="5914" width="12.7265625" style="3" customWidth="1"/>
    <col min="5915" max="5915" width="14.1796875" style="3" customWidth="1"/>
    <col min="5916" max="5916" width="16" style="3" customWidth="1"/>
    <col min="5917" max="5917" width="16.453125" style="3" customWidth="1"/>
    <col min="5918" max="5921" width="8.26953125" style="3" customWidth="1"/>
    <col min="5922" max="6145" width="9.1796875" style="3"/>
    <col min="6146" max="6146" width="5.7265625" style="3" customWidth="1"/>
    <col min="6147" max="6148" width="21.7265625" style="3" customWidth="1"/>
    <col min="6149" max="6149" width="18.7265625" style="3" customWidth="1"/>
    <col min="6150" max="6151" width="15.7265625" style="3" customWidth="1"/>
    <col min="6152" max="6152" width="18.7265625" style="3" customWidth="1"/>
    <col min="6153" max="6154" width="15.7265625" style="3" customWidth="1"/>
    <col min="6155" max="6155" width="17.26953125" style="3" customWidth="1"/>
    <col min="6156" max="6157" width="15.7265625" style="3" customWidth="1"/>
    <col min="6158" max="6158" width="16.54296875" style="3" customWidth="1"/>
    <col min="6159" max="6159" width="15" style="3" customWidth="1"/>
    <col min="6160" max="6160" width="15.7265625" style="3" customWidth="1"/>
    <col min="6161" max="6161" width="13.81640625" style="3" customWidth="1"/>
    <col min="6162" max="6162" width="13" style="3" customWidth="1"/>
    <col min="6163" max="6163" width="13.453125" style="3" customWidth="1"/>
    <col min="6164" max="6165" width="11.7265625" style="3" customWidth="1"/>
    <col min="6166" max="6168" width="8.26953125" style="3" customWidth="1"/>
    <col min="6169" max="6169" width="14" style="3" customWidth="1"/>
    <col min="6170" max="6170" width="12.7265625" style="3" customWidth="1"/>
    <col min="6171" max="6171" width="14.1796875" style="3" customWidth="1"/>
    <col min="6172" max="6172" width="16" style="3" customWidth="1"/>
    <col min="6173" max="6173" width="16.453125" style="3" customWidth="1"/>
    <col min="6174" max="6177" width="8.26953125" style="3" customWidth="1"/>
    <col min="6178" max="6401" width="9.1796875" style="3"/>
    <col min="6402" max="6402" width="5.7265625" style="3" customWidth="1"/>
    <col min="6403" max="6404" width="21.7265625" style="3" customWidth="1"/>
    <col min="6405" max="6405" width="18.7265625" style="3" customWidth="1"/>
    <col min="6406" max="6407" width="15.7265625" style="3" customWidth="1"/>
    <col min="6408" max="6408" width="18.7265625" style="3" customWidth="1"/>
    <col min="6409" max="6410" width="15.7265625" style="3" customWidth="1"/>
    <col min="6411" max="6411" width="17.26953125" style="3" customWidth="1"/>
    <col min="6412" max="6413" width="15.7265625" style="3" customWidth="1"/>
    <col min="6414" max="6414" width="16.54296875" style="3" customWidth="1"/>
    <col min="6415" max="6415" width="15" style="3" customWidth="1"/>
    <col min="6416" max="6416" width="15.7265625" style="3" customWidth="1"/>
    <col min="6417" max="6417" width="13.81640625" style="3" customWidth="1"/>
    <col min="6418" max="6418" width="13" style="3" customWidth="1"/>
    <col min="6419" max="6419" width="13.453125" style="3" customWidth="1"/>
    <col min="6420" max="6421" width="11.7265625" style="3" customWidth="1"/>
    <col min="6422" max="6424" width="8.26953125" style="3" customWidth="1"/>
    <col min="6425" max="6425" width="14" style="3" customWidth="1"/>
    <col min="6426" max="6426" width="12.7265625" style="3" customWidth="1"/>
    <col min="6427" max="6427" width="14.1796875" style="3" customWidth="1"/>
    <col min="6428" max="6428" width="16" style="3" customWidth="1"/>
    <col min="6429" max="6429" width="16.453125" style="3" customWidth="1"/>
    <col min="6430" max="6433" width="8.26953125" style="3" customWidth="1"/>
    <col min="6434" max="6657" width="9.1796875" style="3"/>
    <col min="6658" max="6658" width="5.7265625" style="3" customWidth="1"/>
    <col min="6659" max="6660" width="21.7265625" style="3" customWidth="1"/>
    <col min="6661" max="6661" width="18.7265625" style="3" customWidth="1"/>
    <col min="6662" max="6663" width="15.7265625" style="3" customWidth="1"/>
    <col min="6664" max="6664" width="18.7265625" style="3" customWidth="1"/>
    <col min="6665" max="6666" width="15.7265625" style="3" customWidth="1"/>
    <col min="6667" max="6667" width="17.26953125" style="3" customWidth="1"/>
    <col min="6668" max="6669" width="15.7265625" style="3" customWidth="1"/>
    <col min="6670" max="6670" width="16.54296875" style="3" customWidth="1"/>
    <col min="6671" max="6671" width="15" style="3" customWidth="1"/>
    <col min="6672" max="6672" width="15.7265625" style="3" customWidth="1"/>
    <col min="6673" max="6673" width="13.81640625" style="3" customWidth="1"/>
    <col min="6674" max="6674" width="13" style="3" customWidth="1"/>
    <col min="6675" max="6675" width="13.453125" style="3" customWidth="1"/>
    <col min="6676" max="6677" width="11.7265625" style="3" customWidth="1"/>
    <col min="6678" max="6680" width="8.26953125" style="3" customWidth="1"/>
    <col min="6681" max="6681" width="14" style="3" customWidth="1"/>
    <col min="6682" max="6682" width="12.7265625" style="3" customWidth="1"/>
    <col min="6683" max="6683" width="14.1796875" style="3" customWidth="1"/>
    <col min="6684" max="6684" width="16" style="3" customWidth="1"/>
    <col min="6685" max="6685" width="16.453125" style="3" customWidth="1"/>
    <col min="6686" max="6689" width="8.26953125" style="3" customWidth="1"/>
    <col min="6690" max="6913" width="9.1796875" style="3"/>
    <col min="6914" max="6914" width="5.7265625" style="3" customWidth="1"/>
    <col min="6915" max="6916" width="21.7265625" style="3" customWidth="1"/>
    <col min="6917" max="6917" width="18.7265625" style="3" customWidth="1"/>
    <col min="6918" max="6919" width="15.7265625" style="3" customWidth="1"/>
    <col min="6920" max="6920" width="18.7265625" style="3" customWidth="1"/>
    <col min="6921" max="6922" width="15.7265625" style="3" customWidth="1"/>
    <col min="6923" max="6923" width="17.26953125" style="3" customWidth="1"/>
    <col min="6924" max="6925" width="15.7265625" style="3" customWidth="1"/>
    <col min="6926" max="6926" width="16.54296875" style="3" customWidth="1"/>
    <col min="6927" max="6927" width="15" style="3" customWidth="1"/>
    <col min="6928" max="6928" width="15.7265625" style="3" customWidth="1"/>
    <col min="6929" max="6929" width="13.81640625" style="3" customWidth="1"/>
    <col min="6930" max="6930" width="13" style="3" customWidth="1"/>
    <col min="6931" max="6931" width="13.453125" style="3" customWidth="1"/>
    <col min="6932" max="6933" width="11.7265625" style="3" customWidth="1"/>
    <col min="6934" max="6936" width="8.26953125" style="3" customWidth="1"/>
    <col min="6937" max="6937" width="14" style="3" customWidth="1"/>
    <col min="6938" max="6938" width="12.7265625" style="3" customWidth="1"/>
    <col min="6939" max="6939" width="14.1796875" style="3" customWidth="1"/>
    <col min="6940" max="6940" width="16" style="3" customWidth="1"/>
    <col min="6941" max="6941" width="16.453125" style="3" customWidth="1"/>
    <col min="6942" max="6945" width="8.26953125" style="3" customWidth="1"/>
    <col min="6946" max="7169" width="9.1796875" style="3"/>
    <col min="7170" max="7170" width="5.7265625" style="3" customWidth="1"/>
    <col min="7171" max="7172" width="21.7265625" style="3" customWidth="1"/>
    <col min="7173" max="7173" width="18.7265625" style="3" customWidth="1"/>
    <col min="7174" max="7175" width="15.7265625" style="3" customWidth="1"/>
    <col min="7176" max="7176" width="18.7265625" style="3" customWidth="1"/>
    <col min="7177" max="7178" width="15.7265625" style="3" customWidth="1"/>
    <col min="7179" max="7179" width="17.26953125" style="3" customWidth="1"/>
    <col min="7180" max="7181" width="15.7265625" style="3" customWidth="1"/>
    <col min="7182" max="7182" width="16.54296875" style="3" customWidth="1"/>
    <col min="7183" max="7183" width="15" style="3" customWidth="1"/>
    <col min="7184" max="7184" width="15.7265625" style="3" customWidth="1"/>
    <col min="7185" max="7185" width="13.81640625" style="3" customWidth="1"/>
    <col min="7186" max="7186" width="13" style="3" customWidth="1"/>
    <col min="7187" max="7187" width="13.453125" style="3" customWidth="1"/>
    <col min="7188" max="7189" width="11.7265625" style="3" customWidth="1"/>
    <col min="7190" max="7192" width="8.26953125" style="3" customWidth="1"/>
    <col min="7193" max="7193" width="14" style="3" customWidth="1"/>
    <col min="7194" max="7194" width="12.7265625" style="3" customWidth="1"/>
    <col min="7195" max="7195" width="14.1796875" style="3" customWidth="1"/>
    <col min="7196" max="7196" width="16" style="3" customWidth="1"/>
    <col min="7197" max="7197" width="16.453125" style="3" customWidth="1"/>
    <col min="7198" max="7201" width="8.26953125" style="3" customWidth="1"/>
    <col min="7202" max="7425" width="9.1796875" style="3"/>
    <col min="7426" max="7426" width="5.7265625" style="3" customWidth="1"/>
    <col min="7427" max="7428" width="21.7265625" style="3" customWidth="1"/>
    <col min="7429" max="7429" width="18.7265625" style="3" customWidth="1"/>
    <col min="7430" max="7431" width="15.7265625" style="3" customWidth="1"/>
    <col min="7432" max="7432" width="18.7265625" style="3" customWidth="1"/>
    <col min="7433" max="7434" width="15.7265625" style="3" customWidth="1"/>
    <col min="7435" max="7435" width="17.26953125" style="3" customWidth="1"/>
    <col min="7436" max="7437" width="15.7265625" style="3" customWidth="1"/>
    <col min="7438" max="7438" width="16.54296875" style="3" customWidth="1"/>
    <col min="7439" max="7439" width="15" style="3" customWidth="1"/>
    <col min="7440" max="7440" width="15.7265625" style="3" customWidth="1"/>
    <col min="7441" max="7441" width="13.81640625" style="3" customWidth="1"/>
    <col min="7442" max="7442" width="13" style="3" customWidth="1"/>
    <col min="7443" max="7443" width="13.453125" style="3" customWidth="1"/>
    <col min="7444" max="7445" width="11.7265625" style="3" customWidth="1"/>
    <col min="7446" max="7448" width="8.26953125" style="3" customWidth="1"/>
    <col min="7449" max="7449" width="14" style="3" customWidth="1"/>
    <col min="7450" max="7450" width="12.7265625" style="3" customWidth="1"/>
    <col min="7451" max="7451" width="14.1796875" style="3" customWidth="1"/>
    <col min="7452" max="7452" width="16" style="3" customWidth="1"/>
    <col min="7453" max="7453" width="16.453125" style="3" customWidth="1"/>
    <col min="7454" max="7457" width="8.26953125" style="3" customWidth="1"/>
    <col min="7458" max="7681" width="9.1796875" style="3"/>
    <col min="7682" max="7682" width="5.7265625" style="3" customWidth="1"/>
    <col min="7683" max="7684" width="21.7265625" style="3" customWidth="1"/>
    <col min="7685" max="7685" width="18.7265625" style="3" customWidth="1"/>
    <col min="7686" max="7687" width="15.7265625" style="3" customWidth="1"/>
    <col min="7688" max="7688" width="18.7265625" style="3" customWidth="1"/>
    <col min="7689" max="7690" width="15.7265625" style="3" customWidth="1"/>
    <col min="7691" max="7691" width="17.26953125" style="3" customWidth="1"/>
    <col min="7692" max="7693" width="15.7265625" style="3" customWidth="1"/>
    <col min="7694" max="7694" width="16.54296875" style="3" customWidth="1"/>
    <col min="7695" max="7695" width="15" style="3" customWidth="1"/>
    <col min="7696" max="7696" width="15.7265625" style="3" customWidth="1"/>
    <col min="7697" max="7697" width="13.81640625" style="3" customWidth="1"/>
    <col min="7698" max="7698" width="13" style="3" customWidth="1"/>
    <col min="7699" max="7699" width="13.453125" style="3" customWidth="1"/>
    <col min="7700" max="7701" width="11.7265625" style="3" customWidth="1"/>
    <col min="7702" max="7704" width="8.26953125" style="3" customWidth="1"/>
    <col min="7705" max="7705" width="14" style="3" customWidth="1"/>
    <col min="7706" max="7706" width="12.7265625" style="3" customWidth="1"/>
    <col min="7707" max="7707" width="14.1796875" style="3" customWidth="1"/>
    <col min="7708" max="7708" width="16" style="3" customWidth="1"/>
    <col min="7709" max="7709" width="16.453125" style="3" customWidth="1"/>
    <col min="7710" max="7713" width="8.26953125" style="3" customWidth="1"/>
    <col min="7714" max="7937" width="9.1796875" style="3"/>
    <col min="7938" max="7938" width="5.7265625" style="3" customWidth="1"/>
    <col min="7939" max="7940" width="21.7265625" style="3" customWidth="1"/>
    <col min="7941" max="7941" width="18.7265625" style="3" customWidth="1"/>
    <col min="7942" max="7943" width="15.7265625" style="3" customWidth="1"/>
    <col min="7944" max="7944" width="18.7265625" style="3" customWidth="1"/>
    <col min="7945" max="7946" width="15.7265625" style="3" customWidth="1"/>
    <col min="7947" max="7947" width="17.26953125" style="3" customWidth="1"/>
    <col min="7948" max="7949" width="15.7265625" style="3" customWidth="1"/>
    <col min="7950" max="7950" width="16.54296875" style="3" customWidth="1"/>
    <col min="7951" max="7951" width="15" style="3" customWidth="1"/>
    <col min="7952" max="7952" width="15.7265625" style="3" customWidth="1"/>
    <col min="7953" max="7953" width="13.81640625" style="3" customWidth="1"/>
    <col min="7954" max="7954" width="13" style="3" customWidth="1"/>
    <col min="7955" max="7955" width="13.453125" style="3" customWidth="1"/>
    <col min="7956" max="7957" width="11.7265625" style="3" customWidth="1"/>
    <col min="7958" max="7960" width="8.26953125" style="3" customWidth="1"/>
    <col min="7961" max="7961" width="14" style="3" customWidth="1"/>
    <col min="7962" max="7962" width="12.7265625" style="3" customWidth="1"/>
    <col min="7963" max="7963" width="14.1796875" style="3" customWidth="1"/>
    <col min="7964" max="7964" width="16" style="3" customWidth="1"/>
    <col min="7965" max="7965" width="16.453125" style="3" customWidth="1"/>
    <col min="7966" max="7969" width="8.26953125" style="3" customWidth="1"/>
    <col min="7970" max="8193" width="9.1796875" style="3"/>
    <col min="8194" max="8194" width="5.7265625" style="3" customWidth="1"/>
    <col min="8195" max="8196" width="21.7265625" style="3" customWidth="1"/>
    <col min="8197" max="8197" width="18.7265625" style="3" customWidth="1"/>
    <col min="8198" max="8199" width="15.7265625" style="3" customWidth="1"/>
    <col min="8200" max="8200" width="18.7265625" style="3" customWidth="1"/>
    <col min="8201" max="8202" width="15.7265625" style="3" customWidth="1"/>
    <col min="8203" max="8203" width="17.26953125" style="3" customWidth="1"/>
    <col min="8204" max="8205" width="15.7265625" style="3" customWidth="1"/>
    <col min="8206" max="8206" width="16.54296875" style="3" customWidth="1"/>
    <col min="8207" max="8207" width="15" style="3" customWidth="1"/>
    <col min="8208" max="8208" width="15.7265625" style="3" customWidth="1"/>
    <col min="8209" max="8209" width="13.81640625" style="3" customWidth="1"/>
    <col min="8210" max="8210" width="13" style="3" customWidth="1"/>
    <col min="8211" max="8211" width="13.453125" style="3" customWidth="1"/>
    <col min="8212" max="8213" width="11.7265625" style="3" customWidth="1"/>
    <col min="8214" max="8216" width="8.26953125" style="3" customWidth="1"/>
    <col min="8217" max="8217" width="14" style="3" customWidth="1"/>
    <col min="8218" max="8218" width="12.7265625" style="3" customWidth="1"/>
    <col min="8219" max="8219" width="14.1796875" style="3" customWidth="1"/>
    <col min="8220" max="8220" width="16" style="3" customWidth="1"/>
    <col min="8221" max="8221" width="16.453125" style="3" customWidth="1"/>
    <col min="8222" max="8225" width="8.26953125" style="3" customWidth="1"/>
    <col min="8226" max="8449" width="9.1796875" style="3"/>
    <col min="8450" max="8450" width="5.7265625" style="3" customWidth="1"/>
    <col min="8451" max="8452" width="21.7265625" style="3" customWidth="1"/>
    <col min="8453" max="8453" width="18.7265625" style="3" customWidth="1"/>
    <col min="8454" max="8455" width="15.7265625" style="3" customWidth="1"/>
    <col min="8456" max="8456" width="18.7265625" style="3" customWidth="1"/>
    <col min="8457" max="8458" width="15.7265625" style="3" customWidth="1"/>
    <col min="8459" max="8459" width="17.26953125" style="3" customWidth="1"/>
    <col min="8460" max="8461" width="15.7265625" style="3" customWidth="1"/>
    <col min="8462" max="8462" width="16.54296875" style="3" customWidth="1"/>
    <col min="8463" max="8463" width="15" style="3" customWidth="1"/>
    <col min="8464" max="8464" width="15.7265625" style="3" customWidth="1"/>
    <col min="8465" max="8465" width="13.81640625" style="3" customWidth="1"/>
    <col min="8466" max="8466" width="13" style="3" customWidth="1"/>
    <col min="8467" max="8467" width="13.453125" style="3" customWidth="1"/>
    <col min="8468" max="8469" width="11.7265625" style="3" customWidth="1"/>
    <col min="8470" max="8472" width="8.26953125" style="3" customWidth="1"/>
    <col min="8473" max="8473" width="14" style="3" customWidth="1"/>
    <col min="8474" max="8474" width="12.7265625" style="3" customWidth="1"/>
    <col min="8475" max="8475" width="14.1796875" style="3" customWidth="1"/>
    <col min="8476" max="8476" width="16" style="3" customWidth="1"/>
    <col min="8477" max="8477" width="16.453125" style="3" customWidth="1"/>
    <col min="8478" max="8481" width="8.26953125" style="3" customWidth="1"/>
    <col min="8482" max="8705" width="9.1796875" style="3"/>
    <col min="8706" max="8706" width="5.7265625" style="3" customWidth="1"/>
    <col min="8707" max="8708" width="21.7265625" style="3" customWidth="1"/>
    <col min="8709" max="8709" width="18.7265625" style="3" customWidth="1"/>
    <col min="8710" max="8711" width="15.7265625" style="3" customWidth="1"/>
    <col min="8712" max="8712" width="18.7265625" style="3" customWidth="1"/>
    <col min="8713" max="8714" width="15.7265625" style="3" customWidth="1"/>
    <col min="8715" max="8715" width="17.26953125" style="3" customWidth="1"/>
    <col min="8716" max="8717" width="15.7265625" style="3" customWidth="1"/>
    <col min="8718" max="8718" width="16.54296875" style="3" customWidth="1"/>
    <col min="8719" max="8719" width="15" style="3" customWidth="1"/>
    <col min="8720" max="8720" width="15.7265625" style="3" customWidth="1"/>
    <col min="8721" max="8721" width="13.81640625" style="3" customWidth="1"/>
    <col min="8722" max="8722" width="13" style="3" customWidth="1"/>
    <col min="8723" max="8723" width="13.453125" style="3" customWidth="1"/>
    <col min="8724" max="8725" width="11.7265625" style="3" customWidth="1"/>
    <col min="8726" max="8728" width="8.26953125" style="3" customWidth="1"/>
    <col min="8729" max="8729" width="14" style="3" customWidth="1"/>
    <col min="8730" max="8730" width="12.7265625" style="3" customWidth="1"/>
    <col min="8731" max="8731" width="14.1796875" style="3" customWidth="1"/>
    <col min="8732" max="8732" width="16" style="3" customWidth="1"/>
    <col min="8733" max="8733" width="16.453125" style="3" customWidth="1"/>
    <col min="8734" max="8737" width="8.26953125" style="3" customWidth="1"/>
    <col min="8738" max="8961" width="9.1796875" style="3"/>
    <col min="8962" max="8962" width="5.7265625" style="3" customWidth="1"/>
    <col min="8963" max="8964" width="21.7265625" style="3" customWidth="1"/>
    <col min="8965" max="8965" width="18.7265625" style="3" customWidth="1"/>
    <col min="8966" max="8967" width="15.7265625" style="3" customWidth="1"/>
    <col min="8968" max="8968" width="18.7265625" style="3" customWidth="1"/>
    <col min="8969" max="8970" width="15.7265625" style="3" customWidth="1"/>
    <col min="8971" max="8971" width="17.26953125" style="3" customWidth="1"/>
    <col min="8972" max="8973" width="15.7265625" style="3" customWidth="1"/>
    <col min="8974" max="8974" width="16.54296875" style="3" customWidth="1"/>
    <col min="8975" max="8975" width="15" style="3" customWidth="1"/>
    <col min="8976" max="8976" width="15.7265625" style="3" customWidth="1"/>
    <col min="8977" max="8977" width="13.81640625" style="3" customWidth="1"/>
    <col min="8978" max="8978" width="13" style="3" customWidth="1"/>
    <col min="8979" max="8979" width="13.453125" style="3" customWidth="1"/>
    <col min="8980" max="8981" width="11.7265625" style="3" customWidth="1"/>
    <col min="8982" max="8984" width="8.26953125" style="3" customWidth="1"/>
    <col min="8985" max="8985" width="14" style="3" customWidth="1"/>
    <col min="8986" max="8986" width="12.7265625" style="3" customWidth="1"/>
    <col min="8987" max="8987" width="14.1796875" style="3" customWidth="1"/>
    <col min="8988" max="8988" width="16" style="3" customWidth="1"/>
    <col min="8989" max="8989" width="16.453125" style="3" customWidth="1"/>
    <col min="8990" max="8993" width="8.26953125" style="3" customWidth="1"/>
    <col min="8994" max="9217" width="9.1796875" style="3"/>
    <col min="9218" max="9218" width="5.7265625" style="3" customWidth="1"/>
    <col min="9219" max="9220" width="21.7265625" style="3" customWidth="1"/>
    <col min="9221" max="9221" width="18.7265625" style="3" customWidth="1"/>
    <col min="9222" max="9223" width="15.7265625" style="3" customWidth="1"/>
    <col min="9224" max="9224" width="18.7265625" style="3" customWidth="1"/>
    <col min="9225" max="9226" width="15.7265625" style="3" customWidth="1"/>
    <col min="9227" max="9227" width="17.26953125" style="3" customWidth="1"/>
    <col min="9228" max="9229" width="15.7265625" style="3" customWidth="1"/>
    <col min="9230" max="9230" width="16.54296875" style="3" customWidth="1"/>
    <col min="9231" max="9231" width="15" style="3" customWidth="1"/>
    <col min="9232" max="9232" width="15.7265625" style="3" customWidth="1"/>
    <col min="9233" max="9233" width="13.81640625" style="3" customWidth="1"/>
    <col min="9234" max="9234" width="13" style="3" customWidth="1"/>
    <col min="9235" max="9235" width="13.453125" style="3" customWidth="1"/>
    <col min="9236" max="9237" width="11.7265625" style="3" customWidth="1"/>
    <col min="9238" max="9240" width="8.26953125" style="3" customWidth="1"/>
    <col min="9241" max="9241" width="14" style="3" customWidth="1"/>
    <col min="9242" max="9242" width="12.7265625" style="3" customWidth="1"/>
    <col min="9243" max="9243" width="14.1796875" style="3" customWidth="1"/>
    <col min="9244" max="9244" width="16" style="3" customWidth="1"/>
    <col min="9245" max="9245" width="16.453125" style="3" customWidth="1"/>
    <col min="9246" max="9249" width="8.26953125" style="3" customWidth="1"/>
    <col min="9250" max="9473" width="9.1796875" style="3"/>
    <col min="9474" max="9474" width="5.7265625" style="3" customWidth="1"/>
    <col min="9475" max="9476" width="21.7265625" style="3" customWidth="1"/>
    <col min="9477" max="9477" width="18.7265625" style="3" customWidth="1"/>
    <col min="9478" max="9479" width="15.7265625" style="3" customWidth="1"/>
    <col min="9480" max="9480" width="18.7265625" style="3" customWidth="1"/>
    <col min="9481" max="9482" width="15.7265625" style="3" customWidth="1"/>
    <col min="9483" max="9483" width="17.26953125" style="3" customWidth="1"/>
    <col min="9484" max="9485" width="15.7265625" style="3" customWidth="1"/>
    <col min="9486" max="9486" width="16.54296875" style="3" customWidth="1"/>
    <col min="9487" max="9487" width="15" style="3" customWidth="1"/>
    <col min="9488" max="9488" width="15.7265625" style="3" customWidth="1"/>
    <col min="9489" max="9489" width="13.81640625" style="3" customWidth="1"/>
    <col min="9490" max="9490" width="13" style="3" customWidth="1"/>
    <col min="9491" max="9491" width="13.453125" style="3" customWidth="1"/>
    <col min="9492" max="9493" width="11.7265625" style="3" customWidth="1"/>
    <col min="9494" max="9496" width="8.26953125" style="3" customWidth="1"/>
    <col min="9497" max="9497" width="14" style="3" customWidth="1"/>
    <col min="9498" max="9498" width="12.7265625" style="3" customWidth="1"/>
    <col min="9499" max="9499" width="14.1796875" style="3" customWidth="1"/>
    <col min="9500" max="9500" width="16" style="3" customWidth="1"/>
    <col min="9501" max="9501" width="16.453125" style="3" customWidth="1"/>
    <col min="9502" max="9505" width="8.26953125" style="3" customWidth="1"/>
    <col min="9506" max="9729" width="9.1796875" style="3"/>
    <col min="9730" max="9730" width="5.7265625" style="3" customWidth="1"/>
    <col min="9731" max="9732" width="21.7265625" style="3" customWidth="1"/>
    <col min="9733" max="9733" width="18.7265625" style="3" customWidth="1"/>
    <col min="9734" max="9735" width="15.7265625" style="3" customWidth="1"/>
    <col min="9736" max="9736" width="18.7265625" style="3" customWidth="1"/>
    <col min="9737" max="9738" width="15.7265625" style="3" customWidth="1"/>
    <col min="9739" max="9739" width="17.26953125" style="3" customWidth="1"/>
    <col min="9740" max="9741" width="15.7265625" style="3" customWidth="1"/>
    <col min="9742" max="9742" width="16.54296875" style="3" customWidth="1"/>
    <col min="9743" max="9743" width="15" style="3" customWidth="1"/>
    <col min="9744" max="9744" width="15.7265625" style="3" customWidth="1"/>
    <col min="9745" max="9745" width="13.81640625" style="3" customWidth="1"/>
    <col min="9746" max="9746" width="13" style="3" customWidth="1"/>
    <col min="9747" max="9747" width="13.453125" style="3" customWidth="1"/>
    <col min="9748" max="9749" width="11.7265625" style="3" customWidth="1"/>
    <col min="9750" max="9752" width="8.26953125" style="3" customWidth="1"/>
    <col min="9753" max="9753" width="14" style="3" customWidth="1"/>
    <col min="9754" max="9754" width="12.7265625" style="3" customWidth="1"/>
    <col min="9755" max="9755" width="14.1796875" style="3" customWidth="1"/>
    <col min="9756" max="9756" width="16" style="3" customWidth="1"/>
    <col min="9757" max="9757" width="16.453125" style="3" customWidth="1"/>
    <col min="9758" max="9761" width="8.26953125" style="3" customWidth="1"/>
    <col min="9762" max="9985" width="9.1796875" style="3"/>
    <col min="9986" max="9986" width="5.7265625" style="3" customWidth="1"/>
    <col min="9987" max="9988" width="21.7265625" style="3" customWidth="1"/>
    <col min="9989" max="9989" width="18.7265625" style="3" customWidth="1"/>
    <col min="9990" max="9991" width="15.7265625" style="3" customWidth="1"/>
    <col min="9992" max="9992" width="18.7265625" style="3" customWidth="1"/>
    <col min="9993" max="9994" width="15.7265625" style="3" customWidth="1"/>
    <col min="9995" max="9995" width="17.26953125" style="3" customWidth="1"/>
    <col min="9996" max="9997" width="15.7265625" style="3" customWidth="1"/>
    <col min="9998" max="9998" width="16.54296875" style="3" customWidth="1"/>
    <col min="9999" max="9999" width="15" style="3" customWidth="1"/>
    <col min="10000" max="10000" width="15.7265625" style="3" customWidth="1"/>
    <col min="10001" max="10001" width="13.81640625" style="3" customWidth="1"/>
    <col min="10002" max="10002" width="13" style="3" customWidth="1"/>
    <col min="10003" max="10003" width="13.453125" style="3" customWidth="1"/>
    <col min="10004" max="10005" width="11.7265625" style="3" customWidth="1"/>
    <col min="10006" max="10008" width="8.26953125" style="3" customWidth="1"/>
    <col min="10009" max="10009" width="14" style="3" customWidth="1"/>
    <col min="10010" max="10010" width="12.7265625" style="3" customWidth="1"/>
    <col min="10011" max="10011" width="14.1796875" style="3" customWidth="1"/>
    <col min="10012" max="10012" width="16" style="3" customWidth="1"/>
    <col min="10013" max="10013" width="16.453125" style="3" customWidth="1"/>
    <col min="10014" max="10017" width="8.26953125" style="3" customWidth="1"/>
    <col min="10018" max="10241" width="9.1796875" style="3"/>
    <col min="10242" max="10242" width="5.7265625" style="3" customWidth="1"/>
    <col min="10243" max="10244" width="21.7265625" style="3" customWidth="1"/>
    <col min="10245" max="10245" width="18.7265625" style="3" customWidth="1"/>
    <col min="10246" max="10247" width="15.7265625" style="3" customWidth="1"/>
    <col min="10248" max="10248" width="18.7265625" style="3" customWidth="1"/>
    <col min="10249" max="10250" width="15.7265625" style="3" customWidth="1"/>
    <col min="10251" max="10251" width="17.26953125" style="3" customWidth="1"/>
    <col min="10252" max="10253" width="15.7265625" style="3" customWidth="1"/>
    <col min="10254" max="10254" width="16.54296875" style="3" customWidth="1"/>
    <col min="10255" max="10255" width="15" style="3" customWidth="1"/>
    <col min="10256" max="10256" width="15.7265625" style="3" customWidth="1"/>
    <col min="10257" max="10257" width="13.81640625" style="3" customWidth="1"/>
    <col min="10258" max="10258" width="13" style="3" customWidth="1"/>
    <col min="10259" max="10259" width="13.453125" style="3" customWidth="1"/>
    <col min="10260" max="10261" width="11.7265625" style="3" customWidth="1"/>
    <col min="10262" max="10264" width="8.26953125" style="3" customWidth="1"/>
    <col min="10265" max="10265" width="14" style="3" customWidth="1"/>
    <col min="10266" max="10266" width="12.7265625" style="3" customWidth="1"/>
    <col min="10267" max="10267" width="14.1796875" style="3" customWidth="1"/>
    <col min="10268" max="10268" width="16" style="3" customWidth="1"/>
    <col min="10269" max="10269" width="16.453125" style="3" customWidth="1"/>
    <col min="10270" max="10273" width="8.26953125" style="3" customWidth="1"/>
    <col min="10274" max="10497" width="9.1796875" style="3"/>
    <col min="10498" max="10498" width="5.7265625" style="3" customWidth="1"/>
    <col min="10499" max="10500" width="21.7265625" style="3" customWidth="1"/>
    <col min="10501" max="10501" width="18.7265625" style="3" customWidth="1"/>
    <col min="10502" max="10503" width="15.7265625" style="3" customWidth="1"/>
    <col min="10504" max="10504" width="18.7265625" style="3" customWidth="1"/>
    <col min="10505" max="10506" width="15.7265625" style="3" customWidth="1"/>
    <col min="10507" max="10507" width="17.26953125" style="3" customWidth="1"/>
    <col min="10508" max="10509" width="15.7265625" style="3" customWidth="1"/>
    <col min="10510" max="10510" width="16.54296875" style="3" customWidth="1"/>
    <col min="10511" max="10511" width="15" style="3" customWidth="1"/>
    <col min="10512" max="10512" width="15.7265625" style="3" customWidth="1"/>
    <col min="10513" max="10513" width="13.81640625" style="3" customWidth="1"/>
    <col min="10514" max="10514" width="13" style="3" customWidth="1"/>
    <col min="10515" max="10515" width="13.453125" style="3" customWidth="1"/>
    <col min="10516" max="10517" width="11.7265625" style="3" customWidth="1"/>
    <col min="10518" max="10520" width="8.26953125" style="3" customWidth="1"/>
    <col min="10521" max="10521" width="14" style="3" customWidth="1"/>
    <col min="10522" max="10522" width="12.7265625" style="3" customWidth="1"/>
    <col min="10523" max="10523" width="14.1796875" style="3" customWidth="1"/>
    <col min="10524" max="10524" width="16" style="3" customWidth="1"/>
    <col min="10525" max="10525" width="16.453125" style="3" customWidth="1"/>
    <col min="10526" max="10529" width="8.26953125" style="3" customWidth="1"/>
    <col min="10530" max="10753" width="9.1796875" style="3"/>
    <col min="10754" max="10754" width="5.7265625" style="3" customWidth="1"/>
    <col min="10755" max="10756" width="21.7265625" style="3" customWidth="1"/>
    <col min="10757" max="10757" width="18.7265625" style="3" customWidth="1"/>
    <col min="10758" max="10759" width="15.7265625" style="3" customWidth="1"/>
    <col min="10760" max="10760" width="18.7265625" style="3" customWidth="1"/>
    <col min="10761" max="10762" width="15.7265625" style="3" customWidth="1"/>
    <col min="10763" max="10763" width="17.26953125" style="3" customWidth="1"/>
    <col min="10764" max="10765" width="15.7265625" style="3" customWidth="1"/>
    <col min="10766" max="10766" width="16.54296875" style="3" customWidth="1"/>
    <col min="10767" max="10767" width="15" style="3" customWidth="1"/>
    <col min="10768" max="10768" width="15.7265625" style="3" customWidth="1"/>
    <col min="10769" max="10769" width="13.81640625" style="3" customWidth="1"/>
    <col min="10770" max="10770" width="13" style="3" customWidth="1"/>
    <col min="10771" max="10771" width="13.453125" style="3" customWidth="1"/>
    <col min="10772" max="10773" width="11.7265625" style="3" customWidth="1"/>
    <col min="10774" max="10776" width="8.26953125" style="3" customWidth="1"/>
    <col min="10777" max="10777" width="14" style="3" customWidth="1"/>
    <col min="10778" max="10778" width="12.7265625" style="3" customWidth="1"/>
    <col min="10779" max="10779" width="14.1796875" style="3" customWidth="1"/>
    <col min="10780" max="10780" width="16" style="3" customWidth="1"/>
    <col min="10781" max="10781" width="16.453125" style="3" customWidth="1"/>
    <col min="10782" max="10785" width="8.26953125" style="3" customWidth="1"/>
    <col min="10786" max="11009" width="9.1796875" style="3"/>
    <col min="11010" max="11010" width="5.7265625" style="3" customWidth="1"/>
    <col min="11011" max="11012" width="21.7265625" style="3" customWidth="1"/>
    <col min="11013" max="11013" width="18.7265625" style="3" customWidth="1"/>
    <col min="11014" max="11015" width="15.7265625" style="3" customWidth="1"/>
    <col min="11016" max="11016" width="18.7265625" style="3" customWidth="1"/>
    <col min="11017" max="11018" width="15.7265625" style="3" customWidth="1"/>
    <col min="11019" max="11019" width="17.26953125" style="3" customWidth="1"/>
    <col min="11020" max="11021" width="15.7265625" style="3" customWidth="1"/>
    <col min="11022" max="11022" width="16.54296875" style="3" customWidth="1"/>
    <col min="11023" max="11023" width="15" style="3" customWidth="1"/>
    <col min="11024" max="11024" width="15.7265625" style="3" customWidth="1"/>
    <col min="11025" max="11025" width="13.81640625" style="3" customWidth="1"/>
    <col min="11026" max="11026" width="13" style="3" customWidth="1"/>
    <col min="11027" max="11027" width="13.453125" style="3" customWidth="1"/>
    <col min="11028" max="11029" width="11.7265625" style="3" customWidth="1"/>
    <col min="11030" max="11032" width="8.26953125" style="3" customWidth="1"/>
    <col min="11033" max="11033" width="14" style="3" customWidth="1"/>
    <col min="11034" max="11034" width="12.7265625" style="3" customWidth="1"/>
    <col min="11035" max="11035" width="14.1796875" style="3" customWidth="1"/>
    <col min="11036" max="11036" width="16" style="3" customWidth="1"/>
    <col min="11037" max="11037" width="16.453125" style="3" customWidth="1"/>
    <col min="11038" max="11041" width="8.26953125" style="3" customWidth="1"/>
    <col min="11042" max="11265" width="9.1796875" style="3"/>
    <col min="11266" max="11266" width="5.7265625" style="3" customWidth="1"/>
    <col min="11267" max="11268" width="21.7265625" style="3" customWidth="1"/>
    <col min="11269" max="11269" width="18.7265625" style="3" customWidth="1"/>
    <col min="11270" max="11271" width="15.7265625" style="3" customWidth="1"/>
    <col min="11272" max="11272" width="18.7265625" style="3" customWidth="1"/>
    <col min="11273" max="11274" width="15.7265625" style="3" customWidth="1"/>
    <col min="11275" max="11275" width="17.26953125" style="3" customWidth="1"/>
    <col min="11276" max="11277" width="15.7265625" style="3" customWidth="1"/>
    <col min="11278" max="11278" width="16.54296875" style="3" customWidth="1"/>
    <col min="11279" max="11279" width="15" style="3" customWidth="1"/>
    <col min="11280" max="11280" width="15.7265625" style="3" customWidth="1"/>
    <col min="11281" max="11281" width="13.81640625" style="3" customWidth="1"/>
    <col min="11282" max="11282" width="13" style="3" customWidth="1"/>
    <col min="11283" max="11283" width="13.453125" style="3" customWidth="1"/>
    <col min="11284" max="11285" width="11.7265625" style="3" customWidth="1"/>
    <col min="11286" max="11288" width="8.26953125" style="3" customWidth="1"/>
    <col min="11289" max="11289" width="14" style="3" customWidth="1"/>
    <col min="11290" max="11290" width="12.7265625" style="3" customWidth="1"/>
    <col min="11291" max="11291" width="14.1796875" style="3" customWidth="1"/>
    <col min="11292" max="11292" width="16" style="3" customWidth="1"/>
    <col min="11293" max="11293" width="16.453125" style="3" customWidth="1"/>
    <col min="11294" max="11297" width="8.26953125" style="3" customWidth="1"/>
    <col min="11298" max="11521" width="9.1796875" style="3"/>
    <col min="11522" max="11522" width="5.7265625" style="3" customWidth="1"/>
    <col min="11523" max="11524" width="21.7265625" style="3" customWidth="1"/>
    <col min="11525" max="11525" width="18.7265625" style="3" customWidth="1"/>
    <col min="11526" max="11527" width="15.7265625" style="3" customWidth="1"/>
    <col min="11528" max="11528" width="18.7265625" style="3" customWidth="1"/>
    <col min="11529" max="11530" width="15.7265625" style="3" customWidth="1"/>
    <col min="11531" max="11531" width="17.26953125" style="3" customWidth="1"/>
    <col min="11532" max="11533" width="15.7265625" style="3" customWidth="1"/>
    <col min="11534" max="11534" width="16.54296875" style="3" customWidth="1"/>
    <col min="11535" max="11535" width="15" style="3" customWidth="1"/>
    <col min="11536" max="11536" width="15.7265625" style="3" customWidth="1"/>
    <col min="11537" max="11537" width="13.81640625" style="3" customWidth="1"/>
    <col min="11538" max="11538" width="13" style="3" customWidth="1"/>
    <col min="11539" max="11539" width="13.453125" style="3" customWidth="1"/>
    <col min="11540" max="11541" width="11.7265625" style="3" customWidth="1"/>
    <col min="11542" max="11544" width="8.26953125" style="3" customWidth="1"/>
    <col min="11545" max="11545" width="14" style="3" customWidth="1"/>
    <col min="11546" max="11546" width="12.7265625" style="3" customWidth="1"/>
    <col min="11547" max="11547" width="14.1796875" style="3" customWidth="1"/>
    <col min="11548" max="11548" width="16" style="3" customWidth="1"/>
    <col min="11549" max="11549" width="16.453125" style="3" customWidth="1"/>
    <col min="11550" max="11553" width="8.26953125" style="3" customWidth="1"/>
    <col min="11554" max="11777" width="9.1796875" style="3"/>
    <col min="11778" max="11778" width="5.7265625" style="3" customWidth="1"/>
    <col min="11779" max="11780" width="21.7265625" style="3" customWidth="1"/>
    <col min="11781" max="11781" width="18.7265625" style="3" customWidth="1"/>
    <col min="11782" max="11783" width="15.7265625" style="3" customWidth="1"/>
    <col min="11784" max="11784" width="18.7265625" style="3" customWidth="1"/>
    <col min="11785" max="11786" width="15.7265625" style="3" customWidth="1"/>
    <col min="11787" max="11787" width="17.26953125" style="3" customWidth="1"/>
    <col min="11788" max="11789" width="15.7265625" style="3" customWidth="1"/>
    <col min="11790" max="11790" width="16.54296875" style="3" customWidth="1"/>
    <col min="11791" max="11791" width="15" style="3" customWidth="1"/>
    <col min="11792" max="11792" width="15.7265625" style="3" customWidth="1"/>
    <col min="11793" max="11793" width="13.81640625" style="3" customWidth="1"/>
    <col min="11794" max="11794" width="13" style="3" customWidth="1"/>
    <col min="11795" max="11795" width="13.453125" style="3" customWidth="1"/>
    <col min="11796" max="11797" width="11.7265625" style="3" customWidth="1"/>
    <col min="11798" max="11800" width="8.26953125" style="3" customWidth="1"/>
    <col min="11801" max="11801" width="14" style="3" customWidth="1"/>
    <col min="11802" max="11802" width="12.7265625" style="3" customWidth="1"/>
    <col min="11803" max="11803" width="14.1796875" style="3" customWidth="1"/>
    <col min="11804" max="11804" width="16" style="3" customWidth="1"/>
    <col min="11805" max="11805" width="16.453125" style="3" customWidth="1"/>
    <col min="11806" max="11809" width="8.26953125" style="3" customWidth="1"/>
    <col min="11810" max="12033" width="9.1796875" style="3"/>
    <col min="12034" max="12034" width="5.7265625" style="3" customWidth="1"/>
    <col min="12035" max="12036" width="21.7265625" style="3" customWidth="1"/>
    <col min="12037" max="12037" width="18.7265625" style="3" customWidth="1"/>
    <col min="12038" max="12039" width="15.7265625" style="3" customWidth="1"/>
    <col min="12040" max="12040" width="18.7265625" style="3" customWidth="1"/>
    <col min="12041" max="12042" width="15.7265625" style="3" customWidth="1"/>
    <col min="12043" max="12043" width="17.26953125" style="3" customWidth="1"/>
    <col min="12044" max="12045" width="15.7265625" style="3" customWidth="1"/>
    <col min="12046" max="12046" width="16.54296875" style="3" customWidth="1"/>
    <col min="12047" max="12047" width="15" style="3" customWidth="1"/>
    <col min="12048" max="12048" width="15.7265625" style="3" customWidth="1"/>
    <col min="12049" max="12049" width="13.81640625" style="3" customWidth="1"/>
    <col min="12050" max="12050" width="13" style="3" customWidth="1"/>
    <col min="12051" max="12051" width="13.453125" style="3" customWidth="1"/>
    <col min="12052" max="12053" width="11.7265625" style="3" customWidth="1"/>
    <col min="12054" max="12056" width="8.26953125" style="3" customWidth="1"/>
    <col min="12057" max="12057" width="14" style="3" customWidth="1"/>
    <col min="12058" max="12058" width="12.7265625" style="3" customWidth="1"/>
    <col min="12059" max="12059" width="14.1796875" style="3" customWidth="1"/>
    <col min="12060" max="12060" width="16" style="3" customWidth="1"/>
    <col min="12061" max="12061" width="16.453125" style="3" customWidth="1"/>
    <col min="12062" max="12065" width="8.26953125" style="3" customWidth="1"/>
    <col min="12066" max="12289" width="9.1796875" style="3"/>
    <col min="12290" max="12290" width="5.7265625" style="3" customWidth="1"/>
    <col min="12291" max="12292" width="21.7265625" style="3" customWidth="1"/>
    <col min="12293" max="12293" width="18.7265625" style="3" customWidth="1"/>
    <col min="12294" max="12295" width="15.7265625" style="3" customWidth="1"/>
    <col min="12296" max="12296" width="18.7265625" style="3" customWidth="1"/>
    <col min="12297" max="12298" width="15.7265625" style="3" customWidth="1"/>
    <col min="12299" max="12299" width="17.26953125" style="3" customWidth="1"/>
    <col min="12300" max="12301" width="15.7265625" style="3" customWidth="1"/>
    <col min="12302" max="12302" width="16.54296875" style="3" customWidth="1"/>
    <col min="12303" max="12303" width="15" style="3" customWidth="1"/>
    <col min="12304" max="12304" width="15.7265625" style="3" customWidth="1"/>
    <col min="12305" max="12305" width="13.81640625" style="3" customWidth="1"/>
    <col min="12306" max="12306" width="13" style="3" customWidth="1"/>
    <col min="12307" max="12307" width="13.453125" style="3" customWidth="1"/>
    <col min="12308" max="12309" width="11.7265625" style="3" customWidth="1"/>
    <col min="12310" max="12312" width="8.26953125" style="3" customWidth="1"/>
    <col min="12313" max="12313" width="14" style="3" customWidth="1"/>
    <col min="12314" max="12314" width="12.7265625" style="3" customWidth="1"/>
    <col min="12315" max="12315" width="14.1796875" style="3" customWidth="1"/>
    <col min="12316" max="12316" width="16" style="3" customWidth="1"/>
    <col min="12317" max="12317" width="16.453125" style="3" customWidth="1"/>
    <col min="12318" max="12321" width="8.26953125" style="3" customWidth="1"/>
    <col min="12322" max="12545" width="9.1796875" style="3"/>
    <col min="12546" max="12546" width="5.7265625" style="3" customWidth="1"/>
    <col min="12547" max="12548" width="21.7265625" style="3" customWidth="1"/>
    <col min="12549" max="12549" width="18.7265625" style="3" customWidth="1"/>
    <col min="12550" max="12551" width="15.7265625" style="3" customWidth="1"/>
    <col min="12552" max="12552" width="18.7265625" style="3" customWidth="1"/>
    <col min="12553" max="12554" width="15.7265625" style="3" customWidth="1"/>
    <col min="12555" max="12555" width="17.26953125" style="3" customWidth="1"/>
    <col min="12556" max="12557" width="15.7265625" style="3" customWidth="1"/>
    <col min="12558" max="12558" width="16.54296875" style="3" customWidth="1"/>
    <col min="12559" max="12559" width="15" style="3" customWidth="1"/>
    <col min="12560" max="12560" width="15.7265625" style="3" customWidth="1"/>
    <col min="12561" max="12561" width="13.81640625" style="3" customWidth="1"/>
    <col min="12562" max="12562" width="13" style="3" customWidth="1"/>
    <col min="12563" max="12563" width="13.453125" style="3" customWidth="1"/>
    <col min="12564" max="12565" width="11.7265625" style="3" customWidth="1"/>
    <col min="12566" max="12568" width="8.26953125" style="3" customWidth="1"/>
    <col min="12569" max="12569" width="14" style="3" customWidth="1"/>
    <col min="12570" max="12570" width="12.7265625" style="3" customWidth="1"/>
    <col min="12571" max="12571" width="14.1796875" style="3" customWidth="1"/>
    <col min="12572" max="12572" width="16" style="3" customWidth="1"/>
    <col min="12573" max="12573" width="16.453125" style="3" customWidth="1"/>
    <col min="12574" max="12577" width="8.26953125" style="3" customWidth="1"/>
    <col min="12578" max="12801" width="9.1796875" style="3"/>
    <col min="12802" max="12802" width="5.7265625" style="3" customWidth="1"/>
    <col min="12803" max="12804" width="21.7265625" style="3" customWidth="1"/>
    <col min="12805" max="12805" width="18.7265625" style="3" customWidth="1"/>
    <col min="12806" max="12807" width="15.7265625" style="3" customWidth="1"/>
    <col min="12808" max="12808" width="18.7265625" style="3" customWidth="1"/>
    <col min="12809" max="12810" width="15.7265625" style="3" customWidth="1"/>
    <col min="12811" max="12811" width="17.26953125" style="3" customWidth="1"/>
    <col min="12812" max="12813" width="15.7265625" style="3" customWidth="1"/>
    <col min="12814" max="12814" width="16.54296875" style="3" customWidth="1"/>
    <col min="12815" max="12815" width="15" style="3" customWidth="1"/>
    <col min="12816" max="12816" width="15.7265625" style="3" customWidth="1"/>
    <col min="12817" max="12817" width="13.81640625" style="3" customWidth="1"/>
    <col min="12818" max="12818" width="13" style="3" customWidth="1"/>
    <col min="12819" max="12819" width="13.453125" style="3" customWidth="1"/>
    <col min="12820" max="12821" width="11.7265625" style="3" customWidth="1"/>
    <col min="12822" max="12824" width="8.26953125" style="3" customWidth="1"/>
    <col min="12825" max="12825" width="14" style="3" customWidth="1"/>
    <col min="12826" max="12826" width="12.7265625" style="3" customWidth="1"/>
    <col min="12827" max="12827" width="14.1796875" style="3" customWidth="1"/>
    <col min="12828" max="12828" width="16" style="3" customWidth="1"/>
    <col min="12829" max="12829" width="16.453125" style="3" customWidth="1"/>
    <col min="12830" max="12833" width="8.26953125" style="3" customWidth="1"/>
    <col min="12834" max="13057" width="9.1796875" style="3"/>
    <col min="13058" max="13058" width="5.7265625" style="3" customWidth="1"/>
    <col min="13059" max="13060" width="21.7265625" style="3" customWidth="1"/>
    <col min="13061" max="13061" width="18.7265625" style="3" customWidth="1"/>
    <col min="13062" max="13063" width="15.7265625" style="3" customWidth="1"/>
    <col min="13064" max="13064" width="18.7265625" style="3" customWidth="1"/>
    <col min="13065" max="13066" width="15.7265625" style="3" customWidth="1"/>
    <col min="13067" max="13067" width="17.26953125" style="3" customWidth="1"/>
    <col min="13068" max="13069" width="15.7265625" style="3" customWidth="1"/>
    <col min="13070" max="13070" width="16.54296875" style="3" customWidth="1"/>
    <col min="13071" max="13071" width="15" style="3" customWidth="1"/>
    <col min="13072" max="13072" width="15.7265625" style="3" customWidth="1"/>
    <col min="13073" max="13073" width="13.81640625" style="3" customWidth="1"/>
    <col min="13074" max="13074" width="13" style="3" customWidth="1"/>
    <col min="13075" max="13075" width="13.453125" style="3" customWidth="1"/>
    <col min="13076" max="13077" width="11.7265625" style="3" customWidth="1"/>
    <col min="13078" max="13080" width="8.26953125" style="3" customWidth="1"/>
    <col min="13081" max="13081" width="14" style="3" customWidth="1"/>
    <col min="13082" max="13082" width="12.7265625" style="3" customWidth="1"/>
    <col min="13083" max="13083" width="14.1796875" style="3" customWidth="1"/>
    <col min="13084" max="13084" width="16" style="3" customWidth="1"/>
    <col min="13085" max="13085" width="16.453125" style="3" customWidth="1"/>
    <col min="13086" max="13089" width="8.26953125" style="3" customWidth="1"/>
    <col min="13090" max="13313" width="9.1796875" style="3"/>
    <col min="13314" max="13314" width="5.7265625" style="3" customWidth="1"/>
    <col min="13315" max="13316" width="21.7265625" style="3" customWidth="1"/>
    <col min="13317" max="13317" width="18.7265625" style="3" customWidth="1"/>
    <col min="13318" max="13319" width="15.7265625" style="3" customWidth="1"/>
    <col min="13320" max="13320" width="18.7265625" style="3" customWidth="1"/>
    <col min="13321" max="13322" width="15.7265625" style="3" customWidth="1"/>
    <col min="13323" max="13323" width="17.26953125" style="3" customWidth="1"/>
    <col min="13324" max="13325" width="15.7265625" style="3" customWidth="1"/>
    <col min="13326" max="13326" width="16.54296875" style="3" customWidth="1"/>
    <col min="13327" max="13327" width="15" style="3" customWidth="1"/>
    <col min="13328" max="13328" width="15.7265625" style="3" customWidth="1"/>
    <col min="13329" max="13329" width="13.81640625" style="3" customWidth="1"/>
    <col min="13330" max="13330" width="13" style="3" customWidth="1"/>
    <col min="13331" max="13331" width="13.453125" style="3" customWidth="1"/>
    <col min="13332" max="13333" width="11.7265625" style="3" customWidth="1"/>
    <col min="13334" max="13336" width="8.26953125" style="3" customWidth="1"/>
    <col min="13337" max="13337" width="14" style="3" customWidth="1"/>
    <col min="13338" max="13338" width="12.7265625" style="3" customWidth="1"/>
    <col min="13339" max="13339" width="14.1796875" style="3" customWidth="1"/>
    <col min="13340" max="13340" width="16" style="3" customWidth="1"/>
    <col min="13341" max="13341" width="16.453125" style="3" customWidth="1"/>
    <col min="13342" max="13345" width="8.26953125" style="3" customWidth="1"/>
    <col min="13346" max="13569" width="9.1796875" style="3"/>
    <col min="13570" max="13570" width="5.7265625" style="3" customWidth="1"/>
    <col min="13571" max="13572" width="21.7265625" style="3" customWidth="1"/>
    <col min="13573" max="13573" width="18.7265625" style="3" customWidth="1"/>
    <col min="13574" max="13575" width="15.7265625" style="3" customWidth="1"/>
    <col min="13576" max="13576" width="18.7265625" style="3" customWidth="1"/>
    <col min="13577" max="13578" width="15.7265625" style="3" customWidth="1"/>
    <col min="13579" max="13579" width="17.26953125" style="3" customWidth="1"/>
    <col min="13580" max="13581" width="15.7265625" style="3" customWidth="1"/>
    <col min="13582" max="13582" width="16.54296875" style="3" customWidth="1"/>
    <col min="13583" max="13583" width="15" style="3" customWidth="1"/>
    <col min="13584" max="13584" width="15.7265625" style="3" customWidth="1"/>
    <col min="13585" max="13585" width="13.81640625" style="3" customWidth="1"/>
    <col min="13586" max="13586" width="13" style="3" customWidth="1"/>
    <col min="13587" max="13587" width="13.453125" style="3" customWidth="1"/>
    <col min="13588" max="13589" width="11.7265625" style="3" customWidth="1"/>
    <col min="13590" max="13592" width="8.26953125" style="3" customWidth="1"/>
    <col min="13593" max="13593" width="14" style="3" customWidth="1"/>
    <col min="13594" max="13594" width="12.7265625" style="3" customWidth="1"/>
    <col min="13595" max="13595" width="14.1796875" style="3" customWidth="1"/>
    <col min="13596" max="13596" width="16" style="3" customWidth="1"/>
    <col min="13597" max="13597" width="16.453125" style="3" customWidth="1"/>
    <col min="13598" max="13601" width="8.26953125" style="3" customWidth="1"/>
    <col min="13602" max="13825" width="9.1796875" style="3"/>
    <col min="13826" max="13826" width="5.7265625" style="3" customWidth="1"/>
    <col min="13827" max="13828" width="21.7265625" style="3" customWidth="1"/>
    <col min="13829" max="13829" width="18.7265625" style="3" customWidth="1"/>
    <col min="13830" max="13831" width="15.7265625" style="3" customWidth="1"/>
    <col min="13832" max="13832" width="18.7265625" style="3" customWidth="1"/>
    <col min="13833" max="13834" width="15.7265625" style="3" customWidth="1"/>
    <col min="13835" max="13835" width="17.26953125" style="3" customWidth="1"/>
    <col min="13836" max="13837" width="15.7265625" style="3" customWidth="1"/>
    <col min="13838" max="13838" width="16.54296875" style="3" customWidth="1"/>
    <col min="13839" max="13839" width="15" style="3" customWidth="1"/>
    <col min="13840" max="13840" width="15.7265625" style="3" customWidth="1"/>
    <col min="13841" max="13841" width="13.81640625" style="3" customWidth="1"/>
    <col min="13842" max="13842" width="13" style="3" customWidth="1"/>
    <col min="13843" max="13843" width="13.453125" style="3" customWidth="1"/>
    <col min="13844" max="13845" width="11.7265625" style="3" customWidth="1"/>
    <col min="13846" max="13848" width="8.26953125" style="3" customWidth="1"/>
    <col min="13849" max="13849" width="14" style="3" customWidth="1"/>
    <col min="13850" max="13850" width="12.7265625" style="3" customWidth="1"/>
    <col min="13851" max="13851" width="14.1796875" style="3" customWidth="1"/>
    <col min="13852" max="13852" width="16" style="3" customWidth="1"/>
    <col min="13853" max="13853" width="16.453125" style="3" customWidth="1"/>
    <col min="13854" max="13857" width="8.26953125" style="3" customWidth="1"/>
    <col min="13858" max="14081" width="9.1796875" style="3"/>
    <col min="14082" max="14082" width="5.7265625" style="3" customWidth="1"/>
    <col min="14083" max="14084" width="21.7265625" style="3" customWidth="1"/>
    <col min="14085" max="14085" width="18.7265625" style="3" customWidth="1"/>
    <col min="14086" max="14087" width="15.7265625" style="3" customWidth="1"/>
    <col min="14088" max="14088" width="18.7265625" style="3" customWidth="1"/>
    <col min="14089" max="14090" width="15.7265625" style="3" customWidth="1"/>
    <col min="14091" max="14091" width="17.26953125" style="3" customWidth="1"/>
    <col min="14092" max="14093" width="15.7265625" style="3" customWidth="1"/>
    <col min="14094" max="14094" width="16.54296875" style="3" customWidth="1"/>
    <col min="14095" max="14095" width="15" style="3" customWidth="1"/>
    <col min="14096" max="14096" width="15.7265625" style="3" customWidth="1"/>
    <col min="14097" max="14097" width="13.81640625" style="3" customWidth="1"/>
    <col min="14098" max="14098" width="13" style="3" customWidth="1"/>
    <col min="14099" max="14099" width="13.453125" style="3" customWidth="1"/>
    <col min="14100" max="14101" width="11.7265625" style="3" customWidth="1"/>
    <col min="14102" max="14104" width="8.26953125" style="3" customWidth="1"/>
    <col min="14105" max="14105" width="14" style="3" customWidth="1"/>
    <col min="14106" max="14106" width="12.7265625" style="3" customWidth="1"/>
    <col min="14107" max="14107" width="14.1796875" style="3" customWidth="1"/>
    <col min="14108" max="14108" width="16" style="3" customWidth="1"/>
    <col min="14109" max="14109" width="16.453125" style="3" customWidth="1"/>
    <col min="14110" max="14113" width="8.26953125" style="3" customWidth="1"/>
    <col min="14114" max="14337" width="9.1796875" style="3"/>
    <col min="14338" max="14338" width="5.7265625" style="3" customWidth="1"/>
    <col min="14339" max="14340" width="21.7265625" style="3" customWidth="1"/>
    <col min="14341" max="14341" width="18.7265625" style="3" customWidth="1"/>
    <col min="14342" max="14343" width="15.7265625" style="3" customWidth="1"/>
    <col min="14344" max="14344" width="18.7265625" style="3" customWidth="1"/>
    <col min="14345" max="14346" width="15.7265625" style="3" customWidth="1"/>
    <col min="14347" max="14347" width="17.26953125" style="3" customWidth="1"/>
    <col min="14348" max="14349" width="15.7265625" style="3" customWidth="1"/>
    <col min="14350" max="14350" width="16.54296875" style="3" customWidth="1"/>
    <col min="14351" max="14351" width="15" style="3" customWidth="1"/>
    <col min="14352" max="14352" width="15.7265625" style="3" customWidth="1"/>
    <col min="14353" max="14353" width="13.81640625" style="3" customWidth="1"/>
    <col min="14354" max="14354" width="13" style="3" customWidth="1"/>
    <col min="14355" max="14355" width="13.453125" style="3" customWidth="1"/>
    <col min="14356" max="14357" width="11.7265625" style="3" customWidth="1"/>
    <col min="14358" max="14360" width="8.26953125" style="3" customWidth="1"/>
    <col min="14361" max="14361" width="14" style="3" customWidth="1"/>
    <col min="14362" max="14362" width="12.7265625" style="3" customWidth="1"/>
    <col min="14363" max="14363" width="14.1796875" style="3" customWidth="1"/>
    <col min="14364" max="14364" width="16" style="3" customWidth="1"/>
    <col min="14365" max="14365" width="16.453125" style="3" customWidth="1"/>
    <col min="14366" max="14369" width="8.26953125" style="3" customWidth="1"/>
    <col min="14370" max="14593" width="9.1796875" style="3"/>
    <col min="14594" max="14594" width="5.7265625" style="3" customWidth="1"/>
    <col min="14595" max="14596" width="21.7265625" style="3" customWidth="1"/>
    <col min="14597" max="14597" width="18.7265625" style="3" customWidth="1"/>
    <col min="14598" max="14599" width="15.7265625" style="3" customWidth="1"/>
    <col min="14600" max="14600" width="18.7265625" style="3" customWidth="1"/>
    <col min="14601" max="14602" width="15.7265625" style="3" customWidth="1"/>
    <col min="14603" max="14603" width="17.26953125" style="3" customWidth="1"/>
    <col min="14604" max="14605" width="15.7265625" style="3" customWidth="1"/>
    <col min="14606" max="14606" width="16.54296875" style="3" customWidth="1"/>
    <col min="14607" max="14607" width="15" style="3" customWidth="1"/>
    <col min="14608" max="14608" width="15.7265625" style="3" customWidth="1"/>
    <col min="14609" max="14609" width="13.81640625" style="3" customWidth="1"/>
    <col min="14610" max="14610" width="13" style="3" customWidth="1"/>
    <col min="14611" max="14611" width="13.453125" style="3" customWidth="1"/>
    <col min="14612" max="14613" width="11.7265625" style="3" customWidth="1"/>
    <col min="14614" max="14616" width="8.26953125" style="3" customWidth="1"/>
    <col min="14617" max="14617" width="14" style="3" customWidth="1"/>
    <col min="14618" max="14618" width="12.7265625" style="3" customWidth="1"/>
    <col min="14619" max="14619" width="14.1796875" style="3" customWidth="1"/>
    <col min="14620" max="14620" width="16" style="3" customWidth="1"/>
    <col min="14621" max="14621" width="16.453125" style="3" customWidth="1"/>
    <col min="14622" max="14625" width="8.26953125" style="3" customWidth="1"/>
    <col min="14626" max="14849" width="9.1796875" style="3"/>
    <col min="14850" max="14850" width="5.7265625" style="3" customWidth="1"/>
    <col min="14851" max="14852" width="21.7265625" style="3" customWidth="1"/>
    <col min="14853" max="14853" width="18.7265625" style="3" customWidth="1"/>
    <col min="14854" max="14855" width="15.7265625" style="3" customWidth="1"/>
    <col min="14856" max="14856" width="18.7265625" style="3" customWidth="1"/>
    <col min="14857" max="14858" width="15.7265625" style="3" customWidth="1"/>
    <col min="14859" max="14859" width="17.26953125" style="3" customWidth="1"/>
    <col min="14860" max="14861" width="15.7265625" style="3" customWidth="1"/>
    <col min="14862" max="14862" width="16.54296875" style="3" customWidth="1"/>
    <col min="14863" max="14863" width="15" style="3" customWidth="1"/>
    <col min="14864" max="14864" width="15.7265625" style="3" customWidth="1"/>
    <col min="14865" max="14865" width="13.81640625" style="3" customWidth="1"/>
    <col min="14866" max="14866" width="13" style="3" customWidth="1"/>
    <col min="14867" max="14867" width="13.453125" style="3" customWidth="1"/>
    <col min="14868" max="14869" width="11.7265625" style="3" customWidth="1"/>
    <col min="14870" max="14872" width="8.26953125" style="3" customWidth="1"/>
    <col min="14873" max="14873" width="14" style="3" customWidth="1"/>
    <col min="14874" max="14874" width="12.7265625" style="3" customWidth="1"/>
    <col min="14875" max="14875" width="14.1796875" style="3" customWidth="1"/>
    <col min="14876" max="14876" width="16" style="3" customWidth="1"/>
    <col min="14877" max="14877" width="16.453125" style="3" customWidth="1"/>
    <col min="14878" max="14881" width="8.26953125" style="3" customWidth="1"/>
    <col min="14882" max="15105" width="9.1796875" style="3"/>
    <col min="15106" max="15106" width="5.7265625" style="3" customWidth="1"/>
    <col min="15107" max="15108" width="21.7265625" style="3" customWidth="1"/>
    <col min="15109" max="15109" width="18.7265625" style="3" customWidth="1"/>
    <col min="15110" max="15111" width="15.7265625" style="3" customWidth="1"/>
    <col min="15112" max="15112" width="18.7265625" style="3" customWidth="1"/>
    <col min="15113" max="15114" width="15.7265625" style="3" customWidth="1"/>
    <col min="15115" max="15115" width="17.26953125" style="3" customWidth="1"/>
    <col min="15116" max="15117" width="15.7265625" style="3" customWidth="1"/>
    <col min="15118" max="15118" width="16.54296875" style="3" customWidth="1"/>
    <col min="15119" max="15119" width="15" style="3" customWidth="1"/>
    <col min="15120" max="15120" width="15.7265625" style="3" customWidth="1"/>
    <col min="15121" max="15121" width="13.81640625" style="3" customWidth="1"/>
    <col min="15122" max="15122" width="13" style="3" customWidth="1"/>
    <col min="15123" max="15123" width="13.453125" style="3" customWidth="1"/>
    <col min="15124" max="15125" width="11.7265625" style="3" customWidth="1"/>
    <col min="15126" max="15128" width="8.26953125" style="3" customWidth="1"/>
    <col min="15129" max="15129" width="14" style="3" customWidth="1"/>
    <col min="15130" max="15130" width="12.7265625" style="3" customWidth="1"/>
    <col min="15131" max="15131" width="14.1796875" style="3" customWidth="1"/>
    <col min="15132" max="15132" width="16" style="3" customWidth="1"/>
    <col min="15133" max="15133" width="16.453125" style="3" customWidth="1"/>
    <col min="15134" max="15137" width="8.26953125" style="3" customWidth="1"/>
    <col min="15138" max="15361" width="9.1796875" style="3"/>
    <col min="15362" max="15362" width="5.7265625" style="3" customWidth="1"/>
    <col min="15363" max="15364" width="21.7265625" style="3" customWidth="1"/>
    <col min="15365" max="15365" width="18.7265625" style="3" customWidth="1"/>
    <col min="15366" max="15367" width="15.7265625" style="3" customWidth="1"/>
    <col min="15368" max="15368" width="18.7265625" style="3" customWidth="1"/>
    <col min="15369" max="15370" width="15.7265625" style="3" customWidth="1"/>
    <col min="15371" max="15371" width="17.26953125" style="3" customWidth="1"/>
    <col min="15372" max="15373" width="15.7265625" style="3" customWidth="1"/>
    <col min="15374" max="15374" width="16.54296875" style="3" customWidth="1"/>
    <col min="15375" max="15375" width="15" style="3" customWidth="1"/>
    <col min="15376" max="15376" width="15.7265625" style="3" customWidth="1"/>
    <col min="15377" max="15377" width="13.81640625" style="3" customWidth="1"/>
    <col min="15378" max="15378" width="13" style="3" customWidth="1"/>
    <col min="15379" max="15379" width="13.453125" style="3" customWidth="1"/>
    <col min="15380" max="15381" width="11.7265625" style="3" customWidth="1"/>
    <col min="15382" max="15384" width="8.26953125" style="3" customWidth="1"/>
    <col min="15385" max="15385" width="14" style="3" customWidth="1"/>
    <col min="15386" max="15386" width="12.7265625" style="3" customWidth="1"/>
    <col min="15387" max="15387" width="14.1796875" style="3" customWidth="1"/>
    <col min="15388" max="15388" width="16" style="3" customWidth="1"/>
    <col min="15389" max="15389" width="16.453125" style="3" customWidth="1"/>
    <col min="15390" max="15393" width="8.26953125" style="3" customWidth="1"/>
    <col min="15394" max="15617" width="9.1796875" style="3"/>
    <col min="15618" max="15618" width="5.7265625" style="3" customWidth="1"/>
    <col min="15619" max="15620" width="21.7265625" style="3" customWidth="1"/>
    <col min="15621" max="15621" width="18.7265625" style="3" customWidth="1"/>
    <col min="15622" max="15623" width="15.7265625" style="3" customWidth="1"/>
    <col min="15624" max="15624" width="18.7265625" style="3" customWidth="1"/>
    <col min="15625" max="15626" width="15.7265625" style="3" customWidth="1"/>
    <col min="15627" max="15627" width="17.26953125" style="3" customWidth="1"/>
    <col min="15628" max="15629" width="15.7265625" style="3" customWidth="1"/>
    <col min="15630" max="15630" width="16.54296875" style="3" customWidth="1"/>
    <col min="15631" max="15631" width="15" style="3" customWidth="1"/>
    <col min="15632" max="15632" width="15.7265625" style="3" customWidth="1"/>
    <col min="15633" max="15633" width="13.81640625" style="3" customWidth="1"/>
    <col min="15634" max="15634" width="13" style="3" customWidth="1"/>
    <col min="15635" max="15635" width="13.453125" style="3" customWidth="1"/>
    <col min="15636" max="15637" width="11.7265625" style="3" customWidth="1"/>
    <col min="15638" max="15640" width="8.26953125" style="3" customWidth="1"/>
    <col min="15641" max="15641" width="14" style="3" customWidth="1"/>
    <col min="15642" max="15642" width="12.7265625" style="3" customWidth="1"/>
    <col min="15643" max="15643" width="14.1796875" style="3" customWidth="1"/>
    <col min="15644" max="15644" width="16" style="3" customWidth="1"/>
    <col min="15645" max="15645" width="16.453125" style="3" customWidth="1"/>
    <col min="15646" max="15649" width="8.26953125" style="3" customWidth="1"/>
    <col min="15650" max="15873" width="9.1796875" style="3"/>
    <col min="15874" max="15874" width="5.7265625" style="3" customWidth="1"/>
    <col min="15875" max="15876" width="21.7265625" style="3" customWidth="1"/>
    <col min="15877" max="15877" width="18.7265625" style="3" customWidth="1"/>
    <col min="15878" max="15879" width="15.7265625" style="3" customWidth="1"/>
    <col min="15880" max="15880" width="18.7265625" style="3" customWidth="1"/>
    <col min="15881" max="15882" width="15.7265625" style="3" customWidth="1"/>
    <col min="15883" max="15883" width="17.26953125" style="3" customWidth="1"/>
    <col min="15884" max="15885" width="15.7265625" style="3" customWidth="1"/>
    <col min="15886" max="15886" width="16.54296875" style="3" customWidth="1"/>
    <col min="15887" max="15887" width="15" style="3" customWidth="1"/>
    <col min="15888" max="15888" width="15.7265625" style="3" customWidth="1"/>
    <col min="15889" max="15889" width="13.81640625" style="3" customWidth="1"/>
    <col min="15890" max="15890" width="13" style="3" customWidth="1"/>
    <col min="15891" max="15891" width="13.453125" style="3" customWidth="1"/>
    <col min="15892" max="15893" width="11.7265625" style="3" customWidth="1"/>
    <col min="15894" max="15896" width="8.26953125" style="3" customWidth="1"/>
    <col min="15897" max="15897" width="14" style="3" customWidth="1"/>
    <col min="15898" max="15898" width="12.7265625" style="3" customWidth="1"/>
    <col min="15899" max="15899" width="14.1796875" style="3" customWidth="1"/>
    <col min="15900" max="15900" width="16" style="3" customWidth="1"/>
    <col min="15901" max="15901" width="16.453125" style="3" customWidth="1"/>
    <col min="15902" max="15905" width="8.26953125" style="3" customWidth="1"/>
    <col min="15906" max="16129" width="9.1796875" style="3"/>
    <col min="16130" max="16130" width="5.7265625" style="3" customWidth="1"/>
    <col min="16131" max="16132" width="21.7265625" style="3" customWidth="1"/>
    <col min="16133" max="16133" width="18.7265625" style="3" customWidth="1"/>
    <col min="16134" max="16135" width="15.7265625" style="3" customWidth="1"/>
    <col min="16136" max="16136" width="18.7265625" style="3" customWidth="1"/>
    <col min="16137" max="16138" width="15.7265625" style="3" customWidth="1"/>
    <col min="16139" max="16139" width="17.26953125" style="3" customWidth="1"/>
    <col min="16140" max="16141" width="15.7265625" style="3" customWidth="1"/>
    <col min="16142" max="16142" width="16.54296875" style="3" customWidth="1"/>
    <col min="16143" max="16143" width="15" style="3" customWidth="1"/>
    <col min="16144" max="16144" width="15.7265625" style="3" customWidth="1"/>
    <col min="16145" max="16145" width="13.81640625" style="3" customWidth="1"/>
    <col min="16146" max="16146" width="13" style="3" customWidth="1"/>
    <col min="16147" max="16147" width="13.453125" style="3" customWidth="1"/>
    <col min="16148" max="16149" width="11.7265625" style="3" customWidth="1"/>
    <col min="16150" max="16152" width="8.26953125" style="3" customWidth="1"/>
    <col min="16153" max="16153" width="14" style="3" customWidth="1"/>
    <col min="16154" max="16154" width="12.7265625" style="3" customWidth="1"/>
    <col min="16155" max="16155" width="14.1796875" style="3" customWidth="1"/>
    <col min="16156" max="16156" width="16" style="3" customWidth="1"/>
    <col min="16157" max="16157" width="16.453125" style="3" customWidth="1"/>
    <col min="16158" max="16161" width="8.26953125" style="3" customWidth="1"/>
    <col min="16162" max="16384" width="9.1796875" style="3"/>
  </cols>
  <sheetData>
    <row r="1" spans="1:33" x14ac:dyDescent="0.35">
      <c r="A1" s="1" t="s">
        <v>1323</v>
      </c>
    </row>
    <row r="3" spans="1:33" ht="16.5" x14ac:dyDescent="0.35">
      <c r="A3" s="803" t="s">
        <v>1324</v>
      </c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4"/>
      <c r="M3" s="804"/>
      <c r="N3" s="805"/>
      <c r="O3" s="805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  <c r="AB3" s="781"/>
      <c r="AC3" s="781"/>
      <c r="AD3" s="781"/>
      <c r="AE3" s="781"/>
      <c r="AF3" s="781"/>
      <c r="AG3" s="781"/>
    </row>
    <row r="4" spans="1:33" ht="16.5" customHeight="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AA4" s="230"/>
    </row>
    <row r="5" spans="1:33" ht="16.5" customHeight="1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S5" s="49"/>
      <c r="T5" s="49"/>
      <c r="U5" s="49"/>
      <c r="V5" s="49"/>
      <c r="W5" s="49"/>
      <c r="X5" s="49"/>
      <c r="AA5" s="230"/>
      <c r="AB5" s="49"/>
      <c r="AC5" s="49"/>
      <c r="AD5" s="49"/>
      <c r="AE5" s="49"/>
      <c r="AF5" s="49"/>
      <c r="AG5" s="49"/>
    </row>
    <row r="6" spans="1:3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310"/>
      <c r="M6" s="310"/>
    </row>
    <row r="7" spans="1:33" ht="36.75" customHeight="1" x14ac:dyDescent="0.35">
      <c r="A7" s="1618" t="s">
        <v>5</v>
      </c>
      <c r="B7" s="1618" t="s">
        <v>6</v>
      </c>
      <c r="C7" s="130"/>
      <c r="D7" s="1618" t="s">
        <v>61</v>
      </c>
      <c r="E7" s="1611" t="s">
        <v>1325</v>
      </c>
      <c r="F7" s="1612" t="s">
        <v>1326</v>
      </c>
      <c r="G7" s="1614"/>
      <c r="H7" s="1611" t="s">
        <v>1327</v>
      </c>
      <c r="I7" s="1612" t="s">
        <v>1328</v>
      </c>
      <c r="J7" s="1614"/>
      <c r="K7" s="1611" t="s">
        <v>1329</v>
      </c>
      <c r="L7" s="1798" t="s">
        <v>1330</v>
      </c>
      <c r="M7" s="1800"/>
      <c r="N7" s="1798" t="s">
        <v>1331</v>
      </c>
      <c r="O7" s="1800"/>
      <c r="P7" s="782"/>
      <c r="Q7" s="5"/>
      <c r="U7" s="782"/>
      <c r="V7" s="782"/>
      <c r="W7" s="782"/>
      <c r="X7" s="782"/>
      <c r="Y7" s="782"/>
      <c r="Z7" s="5"/>
    </row>
    <row r="8" spans="1:33" ht="24.75" customHeight="1" x14ac:dyDescent="0.35">
      <c r="A8" s="1597"/>
      <c r="B8" s="1597"/>
      <c r="C8" s="12"/>
      <c r="D8" s="1597"/>
      <c r="E8" s="1602"/>
      <c r="F8" s="128" t="s">
        <v>8</v>
      </c>
      <c r="G8" s="125" t="s">
        <v>65</v>
      </c>
      <c r="H8" s="1602"/>
      <c r="I8" s="128" t="s">
        <v>1238</v>
      </c>
      <c r="J8" s="125" t="s">
        <v>65</v>
      </c>
      <c r="K8" s="1602"/>
      <c r="L8" s="806" t="s">
        <v>1238</v>
      </c>
      <c r="M8" s="789" t="s">
        <v>65</v>
      </c>
      <c r="N8" s="806" t="s">
        <v>1238</v>
      </c>
      <c r="O8" s="789" t="s">
        <v>65</v>
      </c>
      <c r="P8" s="72"/>
      <c r="Q8" s="72"/>
    </row>
    <row r="9" spans="1:33" s="15" customFormat="1" ht="16.5" customHeight="1" x14ac:dyDescent="0.35">
      <c r="A9" s="13">
        <v>1</v>
      </c>
      <c r="B9" s="785">
        <v>2</v>
      </c>
      <c r="C9" s="785"/>
      <c r="D9" s="13">
        <v>3</v>
      </c>
      <c r="E9" s="13">
        <v>4</v>
      </c>
      <c r="F9" s="13">
        <v>5</v>
      </c>
      <c r="G9" s="785">
        <v>6</v>
      </c>
      <c r="H9" s="785">
        <v>7</v>
      </c>
      <c r="I9" s="13">
        <v>8</v>
      </c>
      <c r="J9" s="13">
        <v>9</v>
      </c>
      <c r="K9" s="13">
        <v>10</v>
      </c>
      <c r="L9" s="765">
        <v>11</v>
      </c>
      <c r="M9" s="807">
        <v>12</v>
      </c>
      <c r="N9" s="765">
        <v>13</v>
      </c>
      <c r="O9" s="807">
        <v>14</v>
      </c>
    </row>
    <row r="10" spans="1:33" ht="16.5" customHeight="1" x14ac:dyDescent="0.35">
      <c r="A10" s="33">
        <v>1</v>
      </c>
      <c r="B10" s="64" t="s">
        <v>768</v>
      </c>
      <c r="C10" s="1570" t="s">
        <v>1596</v>
      </c>
      <c r="D10" s="64" t="str">
        <f>'[9]47'!C12</f>
        <v>MANGARAN</v>
      </c>
      <c r="E10" s="1305">
        <f>'[9]47'!I12</f>
        <v>234</v>
      </c>
      <c r="F10" s="499">
        <v>15</v>
      </c>
      <c r="G10" s="536">
        <f>F10/E10*100</f>
        <v>6.4102564102564097</v>
      </c>
      <c r="H10" s="535">
        <f>'[9]47'!I12</f>
        <v>234</v>
      </c>
      <c r="I10" s="499">
        <v>5</v>
      </c>
      <c r="J10" s="536">
        <f>I10/H10*100</f>
        <v>2.1367521367521367</v>
      </c>
      <c r="K10" s="535">
        <f>'[9]47'!I12</f>
        <v>234</v>
      </c>
      <c r="L10" s="499">
        <v>7</v>
      </c>
      <c r="M10" s="1306">
        <f>L10/K10*100</f>
        <v>2.9914529914529915</v>
      </c>
      <c r="N10" s="499">
        <v>0</v>
      </c>
      <c r="O10" s="1306">
        <f>N10/K10*100</f>
        <v>0</v>
      </c>
    </row>
    <row r="11" spans="1:33" ht="17.149999999999999" customHeight="1" x14ac:dyDescent="0.35">
      <c r="A11" s="16">
        <v>2</v>
      </c>
      <c r="B11" s="71" t="s">
        <v>767</v>
      </c>
      <c r="C11" s="1571" t="s">
        <v>1597</v>
      </c>
      <c r="D11" s="64" t="str">
        <f>'[9]47'!C13</f>
        <v>DAMAU</v>
      </c>
      <c r="E11" s="1305">
        <f>'[9]47'!I13</f>
        <v>166</v>
      </c>
      <c r="F11" s="499">
        <v>21</v>
      </c>
      <c r="G11" s="536">
        <f t="shared" ref="G11:G31" si="0">F11/E11*100</f>
        <v>12.650602409638553</v>
      </c>
      <c r="H11" s="535">
        <f>'[9]47'!I13</f>
        <v>166</v>
      </c>
      <c r="I11" s="499">
        <v>10</v>
      </c>
      <c r="J11" s="536">
        <f t="shared" ref="J11:J31" si="1">I11/H11*100</f>
        <v>6.024096385542169</v>
      </c>
      <c r="K11" s="535">
        <f>'[9]47'!I13</f>
        <v>166</v>
      </c>
      <c r="L11" s="499">
        <v>3</v>
      </c>
      <c r="M11" s="1306">
        <f t="shared" ref="M11:M31" si="2">L11/K11*100</f>
        <v>1.8072289156626504</v>
      </c>
      <c r="N11" s="499">
        <v>0</v>
      </c>
      <c r="O11" s="1306">
        <f t="shared" ref="O11:O31" si="3">N11/K11*100</f>
        <v>0</v>
      </c>
    </row>
    <row r="12" spans="1:33" ht="17.149999999999999" customHeight="1" x14ac:dyDescent="0.35">
      <c r="A12" s="16">
        <v>3</v>
      </c>
      <c r="B12" s="71" t="s">
        <v>772</v>
      </c>
      <c r="C12" s="1571" t="s">
        <v>1598</v>
      </c>
      <c r="D12" s="64" t="str">
        <f>'[9]47'!C14</f>
        <v>LIRUNG</v>
      </c>
      <c r="E12" s="1305">
        <f>'[9]47'!I14</f>
        <v>355</v>
      </c>
      <c r="F12" s="499">
        <v>0</v>
      </c>
      <c r="G12" s="536">
        <f>F12/E12*100</f>
        <v>0</v>
      </c>
      <c r="H12" s="535">
        <f>'[9]47'!I14</f>
        <v>355</v>
      </c>
      <c r="I12" s="499">
        <v>9</v>
      </c>
      <c r="J12" s="536">
        <f t="shared" si="1"/>
        <v>2.535211267605634</v>
      </c>
      <c r="K12" s="535">
        <f>'[9]47'!I14</f>
        <v>355</v>
      </c>
      <c r="L12" s="499">
        <v>0</v>
      </c>
      <c r="M12" s="1306">
        <f>L12/K12*100</f>
        <v>0</v>
      </c>
      <c r="N12" s="499">
        <v>0</v>
      </c>
      <c r="O12" s="1306">
        <f t="shared" si="3"/>
        <v>0</v>
      </c>
    </row>
    <row r="13" spans="1:33" ht="17.149999999999999" customHeight="1" x14ac:dyDescent="0.35">
      <c r="A13" s="16">
        <v>4</v>
      </c>
      <c r="B13" s="71" t="s">
        <v>770</v>
      </c>
      <c r="C13" s="1571" t="s">
        <v>1599</v>
      </c>
      <c r="D13" s="64" t="str">
        <f>'[9]47'!C15</f>
        <v>SALIBABU</v>
      </c>
      <c r="E13" s="1305">
        <f>'[9]47'!I15</f>
        <v>315</v>
      </c>
      <c r="F13" s="499">
        <v>7</v>
      </c>
      <c r="G13" s="536">
        <f t="shared" si="0"/>
        <v>2.2222222222222223</v>
      </c>
      <c r="H13" s="535">
        <f>'[9]47'!I15</f>
        <v>315</v>
      </c>
      <c r="I13" s="499">
        <v>4</v>
      </c>
      <c r="J13" s="536">
        <f t="shared" si="1"/>
        <v>1.2698412698412698</v>
      </c>
      <c r="K13" s="535">
        <f>'[9]47'!I15</f>
        <v>315</v>
      </c>
      <c r="L13" s="499">
        <v>6</v>
      </c>
      <c r="M13" s="1306">
        <f t="shared" si="2"/>
        <v>1.9047619047619049</v>
      </c>
      <c r="N13" s="499">
        <v>0</v>
      </c>
      <c r="O13" s="1306">
        <f t="shared" si="3"/>
        <v>0</v>
      </c>
    </row>
    <row r="14" spans="1:33" ht="17.149999999999999" customHeight="1" x14ac:dyDescent="0.35">
      <c r="A14" s="16">
        <v>5</v>
      </c>
      <c r="B14" s="71" t="s">
        <v>1589</v>
      </c>
      <c r="C14" s="1571" t="s">
        <v>1600</v>
      </c>
      <c r="D14" s="64" t="str">
        <f>'[9]47'!C16</f>
        <v>KALONGAN</v>
      </c>
      <c r="E14" s="1305">
        <f>'[9]47'!I16</f>
        <v>205</v>
      </c>
      <c r="F14" s="499">
        <v>7</v>
      </c>
      <c r="G14" s="536">
        <f t="shared" si="0"/>
        <v>3.4146341463414638</v>
      </c>
      <c r="H14" s="535">
        <f>'[9]47'!I16</f>
        <v>205</v>
      </c>
      <c r="I14" s="499">
        <v>4</v>
      </c>
      <c r="J14" s="536">
        <f t="shared" si="1"/>
        <v>1.9512195121951219</v>
      </c>
      <c r="K14" s="535">
        <f>'[9]47'!I16</f>
        <v>205</v>
      </c>
      <c r="L14" s="499">
        <v>5</v>
      </c>
      <c r="M14" s="1306">
        <f t="shared" si="2"/>
        <v>2.4390243902439024</v>
      </c>
      <c r="N14" s="499">
        <v>0</v>
      </c>
      <c r="O14" s="1306">
        <f t="shared" si="3"/>
        <v>0</v>
      </c>
    </row>
    <row r="15" spans="1:33" ht="17.149999999999999" customHeight="1" x14ac:dyDescent="0.35">
      <c r="A15" s="16">
        <v>6</v>
      </c>
      <c r="B15" s="71" t="s">
        <v>771</v>
      </c>
      <c r="C15" s="1571" t="s">
        <v>1601</v>
      </c>
      <c r="D15" s="64" t="str">
        <f>'[9]47'!C17</f>
        <v>MORONGE</v>
      </c>
      <c r="E15" s="1305">
        <f>'[9]47'!I17</f>
        <v>186</v>
      </c>
      <c r="F15" s="499">
        <v>8</v>
      </c>
      <c r="G15" s="536">
        <f t="shared" si="0"/>
        <v>4.3010752688172049</v>
      </c>
      <c r="H15" s="535">
        <f>'[9]47'!I17</f>
        <v>186</v>
      </c>
      <c r="I15" s="499">
        <v>0</v>
      </c>
      <c r="J15" s="536">
        <f t="shared" si="1"/>
        <v>0</v>
      </c>
      <c r="K15" s="535">
        <f>'[9]47'!I17</f>
        <v>186</v>
      </c>
      <c r="L15" s="499">
        <v>3</v>
      </c>
      <c r="M15" s="1306">
        <f t="shared" si="2"/>
        <v>1.6129032258064515</v>
      </c>
      <c r="N15" s="499">
        <v>0</v>
      </c>
      <c r="O15" s="1306">
        <f t="shared" si="3"/>
        <v>0</v>
      </c>
    </row>
    <row r="16" spans="1:33" ht="17.149999999999999" customHeight="1" x14ac:dyDescent="0.35">
      <c r="A16" s="16">
        <v>7</v>
      </c>
      <c r="B16" s="71" t="s">
        <v>777</v>
      </c>
      <c r="C16" s="1571" t="s">
        <v>1602</v>
      </c>
      <c r="D16" s="64" t="str">
        <f>'[9]47'!C18</f>
        <v>MELONGUANE</v>
      </c>
      <c r="E16" s="1305">
        <f>'[9]47'!I18</f>
        <v>632</v>
      </c>
      <c r="F16" s="499">
        <v>7</v>
      </c>
      <c r="G16" s="536">
        <f t="shared" si="0"/>
        <v>1.1075949367088607</v>
      </c>
      <c r="H16" s="535">
        <f>'[9]47'!I18</f>
        <v>632</v>
      </c>
      <c r="I16" s="499">
        <v>2</v>
      </c>
      <c r="J16" s="536">
        <f t="shared" si="1"/>
        <v>0.31645569620253167</v>
      </c>
      <c r="K16" s="535">
        <f>'[9]47'!I18</f>
        <v>632</v>
      </c>
      <c r="L16" s="499">
        <v>1</v>
      </c>
      <c r="M16" s="1306">
        <f t="shared" si="2"/>
        <v>0.15822784810126583</v>
      </c>
      <c r="N16" s="499">
        <v>0</v>
      </c>
      <c r="O16" s="1306">
        <f t="shared" si="3"/>
        <v>0</v>
      </c>
    </row>
    <row r="17" spans="1:15" ht="17.149999999999999" customHeight="1" x14ac:dyDescent="0.35">
      <c r="A17" s="16">
        <v>8</v>
      </c>
      <c r="B17" s="71" t="s">
        <v>774</v>
      </c>
      <c r="C17" s="1571" t="s">
        <v>1603</v>
      </c>
      <c r="D17" s="64" t="str">
        <f>'[9]47'!C19</f>
        <v>TULE</v>
      </c>
      <c r="E17" s="1305">
        <f>'[9]47'!I19</f>
        <v>178</v>
      </c>
      <c r="F17" s="499">
        <v>10</v>
      </c>
      <c r="G17" s="536">
        <f t="shared" si="0"/>
        <v>5.6179775280898872</v>
      </c>
      <c r="H17" s="535">
        <f>'[9]47'!I19</f>
        <v>178</v>
      </c>
      <c r="I17" s="499">
        <v>10</v>
      </c>
      <c r="J17" s="536">
        <f t="shared" si="1"/>
        <v>5.6179775280898872</v>
      </c>
      <c r="K17" s="535">
        <f>'[9]47'!I19</f>
        <v>178</v>
      </c>
      <c r="L17" s="499">
        <v>2</v>
      </c>
      <c r="M17" s="1306">
        <f t="shared" si="2"/>
        <v>1.1235955056179776</v>
      </c>
      <c r="N17" s="499">
        <v>0</v>
      </c>
      <c r="O17" s="1306">
        <f t="shared" si="3"/>
        <v>0</v>
      </c>
    </row>
    <row r="18" spans="1:15" ht="17.149999999999999" customHeight="1" x14ac:dyDescent="0.35">
      <c r="A18" s="16">
        <v>9</v>
      </c>
      <c r="B18" s="71" t="s">
        <v>780</v>
      </c>
      <c r="C18" s="1571" t="s">
        <v>1604</v>
      </c>
      <c r="D18" s="64" t="str">
        <f>'[9]47'!C20</f>
        <v>B E O</v>
      </c>
      <c r="E18" s="1305">
        <f>'[9]47'!I20</f>
        <v>278</v>
      </c>
      <c r="F18" s="499">
        <v>1</v>
      </c>
      <c r="G18" s="536">
        <f t="shared" si="0"/>
        <v>0.35971223021582738</v>
      </c>
      <c r="H18" s="535">
        <f>'[9]47'!I20</f>
        <v>278</v>
      </c>
      <c r="I18" s="499">
        <v>0</v>
      </c>
      <c r="J18" s="536">
        <f t="shared" si="1"/>
        <v>0</v>
      </c>
      <c r="K18" s="535">
        <f>'[9]47'!I20</f>
        <v>278</v>
      </c>
      <c r="L18" s="499">
        <v>0</v>
      </c>
      <c r="M18" s="1306">
        <f t="shared" si="2"/>
        <v>0</v>
      </c>
      <c r="N18" s="499">
        <v>0</v>
      </c>
      <c r="O18" s="1306">
        <f t="shared" si="3"/>
        <v>0</v>
      </c>
    </row>
    <row r="19" spans="1:15" ht="17.149999999999999" customHeight="1" x14ac:dyDescent="0.35">
      <c r="A19" s="16">
        <v>10</v>
      </c>
      <c r="B19" s="71" t="s">
        <v>1590</v>
      </c>
      <c r="C19" s="1571" t="s">
        <v>1605</v>
      </c>
      <c r="D19" s="64" t="str">
        <f>'[9]47'!C21</f>
        <v>LOBBO</v>
      </c>
      <c r="E19" s="1305">
        <f>'[9]47'!I21</f>
        <v>231</v>
      </c>
      <c r="F19" s="499">
        <v>19</v>
      </c>
      <c r="G19" s="536">
        <f t="shared" si="0"/>
        <v>8.2251082251082259</v>
      </c>
      <c r="H19" s="535">
        <f>'[9]47'!I21</f>
        <v>231</v>
      </c>
      <c r="I19" s="499">
        <v>0</v>
      </c>
      <c r="J19" s="536">
        <f t="shared" si="1"/>
        <v>0</v>
      </c>
      <c r="K19" s="535">
        <f>'[9]47'!I21</f>
        <v>231</v>
      </c>
      <c r="L19" s="499">
        <v>11</v>
      </c>
      <c r="M19" s="1306">
        <f t="shared" si="2"/>
        <v>4.7619047619047619</v>
      </c>
      <c r="N19" s="499">
        <v>0</v>
      </c>
      <c r="O19" s="1306">
        <f t="shared" si="3"/>
        <v>0</v>
      </c>
    </row>
    <row r="20" spans="1:15" ht="17.149999999999999" customHeight="1" x14ac:dyDescent="0.35">
      <c r="A20" s="16">
        <v>11</v>
      </c>
      <c r="B20" s="71" t="s">
        <v>778</v>
      </c>
      <c r="C20" s="1571" t="s">
        <v>1606</v>
      </c>
      <c r="D20" s="64" t="str">
        <f>'[9]47'!C22</f>
        <v>TAROHAN</v>
      </c>
      <c r="E20" s="1305">
        <f>'[9]47'!I22</f>
        <v>198</v>
      </c>
      <c r="F20" s="499">
        <v>20</v>
      </c>
      <c r="G20" s="536">
        <f t="shared" si="0"/>
        <v>10.1010101010101</v>
      </c>
      <c r="H20" s="535">
        <f>'[9]47'!I22</f>
        <v>198</v>
      </c>
      <c r="I20" s="499">
        <v>14</v>
      </c>
      <c r="J20" s="536">
        <f t="shared" si="1"/>
        <v>7.0707070707070701</v>
      </c>
      <c r="K20" s="535">
        <f>'[9]47'!I22</f>
        <v>198</v>
      </c>
      <c r="L20" s="499">
        <v>14</v>
      </c>
      <c r="M20" s="1306">
        <f t="shared" si="2"/>
        <v>7.0707070707070701</v>
      </c>
      <c r="N20" s="499">
        <v>0</v>
      </c>
      <c r="O20" s="1306">
        <f t="shared" si="3"/>
        <v>0</v>
      </c>
    </row>
    <row r="21" spans="1:15" ht="17.149999999999999" customHeight="1" x14ac:dyDescent="0.35">
      <c r="A21" s="16">
        <v>12</v>
      </c>
      <c r="B21" s="71" t="s">
        <v>781</v>
      </c>
      <c r="C21" s="1571" t="s">
        <v>1607</v>
      </c>
      <c r="D21" s="64" t="str">
        <f>'[9]47'!C23</f>
        <v>RAINIS</v>
      </c>
      <c r="E21" s="1305">
        <f>'[9]47'!I23</f>
        <v>340</v>
      </c>
      <c r="F21" s="499">
        <v>6</v>
      </c>
      <c r="G21" s="536">
        <f t="shared" si="0"/>
        <v>1.7647058823529411</v>
      </c>
      <c r="H21" s="535">
        <f>'[9]47'!I23</f>
        <v>340</v>
      </c>
      <c r="I21" s="499">
        <v>3</v>
      </c>
      <c r="J21" s="536">
        <f t="shared" si="1"/>
        <v>0.88235294117647056</v>
      </c>
      <c r="K21" s="535">
        <f>'[9]47'!I23</f>
        <v>340</v>
      </c>
      <c r="L21" s="499">
        <v>11</v>
      </c>
      <c r="M21" s="1306">
        <f t="shared" si="2"/>
        <v>3.2352941176470593</v>
      </c>
      <c r="N21" s="499">
        <v>0</v>
      </c>
      <c r="O21" s="1306">
        <f t="shared" si="3"/>
        <v>0</v>
      </c>
    </row>
    <row r="22" spans="1:15" ht="17.149999999999999" customHeight="1" x14ac:dyDescent="0.35">
      <c r="A22" s="16">
        <v>13</v>
      </c>
      <c r="B22" s="71" t="s">
        <v>784</v>
      </c>
      <c r="C22" s="1571" t="s">
        <v>1608</v>
      </c>
      <c r="D22" s="64" t="str">
        <f>'[9]47'!C24</f>
        <v>DAPALAN</v>
      </c>
      <c r="E22" s="1305">
        <f>'[9]47'!I24</f>
        <v>189</v>
      </c>
      <c r="F22" s="499">
        <v>27</v>
      </c>
      <c r="G22" s="536">
        <f t="shared" si="0"/>
        <v>14.285714285714285</v>
      </c>
      <c r="H22" s="535">
        <f>'[9]47'!I24</f>
        <v>189</v>
      </c>
      <c r="I22" s="499">
        <v>7</v>
      </c>
      <c r="J22" s="536">
        <f t="shared" si="1"/>
        <v>3.7037037037037033</v>
      </c>
      <c r="K22" s="535">
        <f>'[9]47'!I24</f>
        <v>189</v>
      </c>
      <c r="L22" s="499">
        <v>7</v>
      </c>
      <c r="M22" s="1306">
        <f t="shared" si="2"/>
        <v>3.7037037037037033</v>
      </c>
      <c r="N22" s="499">
        <v>1</v>
      </c>
      <c r="O22" s="1306">
        <f t="shared" si="3"/>
        <v>0.52910052910052907</v>
      </c>
    </row>
    <row r="23" spans="1:15" ht="17.149999999999999" customHeight="1" x14ac:dyDescent="0.35">
      <c r="A23" s="16">
        <v>14</v>
      </c>
      <c r="B23" s="71" t="s">
        <v>1591</v>
      </c>
      <c r="C23" s="1571" t="s">
        <v>1609</v>
      </c>
      <c r="D23" s="64" t="str">
        <f>'[9]47'!C25</f>
        <v>PULUTAN</v>
      </c>
      <c r="E23" s="1305">
        <f>'[9]47'!I25</f>
        <v>85</v>
      </c>
      <c r="F23" s="499">
        <v>11</v>
      </c>
      <c r="G23" s="536">
        <f t="shared" si="0"/>
        <v>12.941176470588237</v>
      </c>
      <c r="H23" s="535">
        <f>'[9]47'!I25</f>
        <v>85</v>
      </c>
      <c r="I23" s="499">
        <v>3</v>
      </c>
      <c r="J23" s="536">
        <f t="shared" si="1"/>
        <v>3.5294117647058822</v>
      </c>
      <c r="K23" s="535">
        <f>'[9]47'!I25</f>
        <v>85</v>
      </c>
      <c r="L23" s="499">
        <v>7</v>
      </c>
      <c r="M23" s="1306">
        <f t="shared" si="2"/>
        <v>8.235294117647058</v>
      </c>
      <c r="N23" s="499">
        <v>0</v>
      </c>
      <c r="O23" s="1306">
        <f t="shared" si="3"/>
        <v>0</v>
      </c>
    </row>
    <row r="24" spans="1:15" ht="17.149999999999999" customHeight="1" x14ac:dyDescent="0.35">
      <c r="A24" s="16">
        <v>15</v>
      </c>
      <c r="B24" s="71" t="s">
        <v>786</v>
      </c>
      <c r="C24" s="1571" t="s">
        <v>1610</v>
      </c>
      <c r="D24" s="64" t="str">
        <f>'[9]47'!C26</f>
        <v>ESSANG</v>
      </c>
      <c r="E24" s="1305">
        <f>'[9]47'!I26</f>
        <v>204</v>
      </c>
      <c r="F24" s="499">
        <v>13</v>
      </c>
      <c r="G24" s="536">
        <f t="shared" si="0"/>
        <v>6.3725490196078427</v>
      </c>
      <c r="H24" s="535">
        <f>'[9]47'!I26</f>
        <v>204</v>
      </c>
      <c r="I24" s="499">
        <v>11</v>
      </c>
      <c r="J24" s="536">
        <f t="shared" si="1"/>
        <v>5.3921568627450984</v>
      </c>
      <c r="K24" s="535">
        <f>'[9]47'!I26</f>
        <v>204</v>
      </c>
      <c r="L24" s="499">
        <v>7</v>
      </c>
      <c r="M24" s="1306">
        <f t="shared" si="2"/>
        <v>3.4313725490196081</v>
      </c>
      <c r="N24" s="499">
        <v>1</v>
      </c>
      <c r="O24" s="1306">
        <f t="shared" si="3"/>
        <v>0.49019607843137253</v>
      </c>
    </row>
    <row r="25" spans="1:15" ht="17.149999999999999" customHeight="1" x14ac:dyDescent="0.35">
      <c r="A25" s="16">
        <v>16</v>
      </c>
      <c r="B25" s="71" t="s">
        <v>787</v>
      </c>
      <c r="C25" s="1571" t="s">
        <v>1611</v>
      </c>
      <c r="D25" s="64" t="str">
        <f>'[9]47'!C27</f>
        <v>SAMBUARA</v>
      </c>
      <c r="E25" s="1305">
        <f>'[9]47'!I27</f>
        <v>198</v>
      </c>
      <c r="F25" s="499">
        <v>40</v>
      </c>
      <c r="G25" s="536">
        <f t="shared" si="0"/>
        <v>20.202020202020201</v>
      </c>
      <c r="H25" s="535">
        <f>'[9]47'!I27</f>
        <v>198</v>
      </c>
      <c r="I25" s="499">
        <v>12</v>
      </c>
      <c r="J25" s="536">
        <f t="shared" si="1"/>
        <v>6.0606060606060606</v>
      </c>
      <c r="K25" s="535">
        <f>'[9]47'!I27</f>
        <v>198</v>
      </c>
      <c r="L25" s="499">
        <v>21</v>
      </c>
      <c r="M25" s="1306">
        <f t="shared" si="2"/>
        <v>10.606060606060606</v>
      </c>
      <c r="N25" s="499">
        <v>0</v>
      </c>
      <c r="O25" s="1306">
        <f t="shared" si="3"/>
        <v>0</v>
      </c>
    </row>
    <row r="26" spans="1:15" ht="17.149999999999999" customHeight="1" x14ac:dyDescent="0.35">
      <c r="A26" s="16">
        <v>17</v>
      </c>
      <c r="B26" s="71" t="s">
        <v>785</v>
      </c>
      <c r="C26" s="1571" t="s">
        <v>1612</v>
      </c>
      <c r="D26" s="64" t="str">
        <f>'[9]47'!C28</f>
        <v>GEMEH</v>
      </c>
      <c r="E26" s="1305">
        <f>'[9]47'!I28</f>
        <v>291</v>
      </c>
      <c r="F26" s="499">
        <v>11</v>
      </c>
      <c r="G26" s="536">
        <f t="shared" si="0"/>
        <v>3.7800687285223367</v>
      </c>
      <c r="H26" s="535">
        <f>'[9]47'!I28</f>
        <v>291</v>
      </c>
      <c r="I26" s="499">
        <v>13</v>
      </c>
      <c r="J26" s="536">
        <f t="shared" si="1"/>
        <v>4.4673539518900345</v>
      </c>
      <c r="K26" s="535">
        <f>'[9]47'!I28</f>
        <v>291</v>
      </c>
      <c r="L26" s="499">
        <v>6</v>
      </c>
      <c r="M26" s="1306">
        <f t="shared" si="2"/>
        <v>2.0618556701030926</v>
      </c>
      <c r="N26" s="499">
        <v>0</v>
      </c>
      <c r="O26" s="1306">
        <f t="shared" si="3"/>
        <v>0</v>
      </c>
    </row>
    <row r="27" spans="1:15" ht="17.149999999999999" customHeight="1" x14ac:dyDescent="0.35">
      <c r="A27" s="16">
        <v>18</v>
      </c>
      <c r="B27" s="71" t="s">
        <v>791</v>
      </c>
      <c r="C27" s="1571" t="s">
        <v>1613</v>
      </c>
      <c r="D27" s="64" t="str">
        <f>'[9]47'!C29</f>
        <v>KARATUNG</v>
      </c>
      <c r="E27" s="1305">
        <f>'[9]47'!I29</f>
        <v>26</v>
      </c>
      <c r="F27" s="499">
        <v>2</v>
      </c>
      <c r="G27" s="536">
        <f t="shared" si="0"/>
        <v>7.6923076923076925</v>
      </c>
      <c r="H27" s="535">
        <f>'[9]47'!I29</f>
        <v>26</v>
      </c>
      <c r="I27" s="499">
        <v>2</v>
      </c>
      <c r="J27" s="536">
        <f t="shared" si="1"/>
        <v>7.6923076923076925</v>
      </c>
      <c r="K27" s="535">
        <f>'[9]47'!I29</f>
        <v>26</v>
      </c>
      <c r="L27" s="499">
        <v>2</v>
      </c>
      <c r="M27" s="1306">
        <f t="shared" si="2"/>
        <v>7.6923076923076925</v>
      </c>
      <c r="N27" s="499">
        <v>0</v>
      </c>
      <c r="O27" s="1306">
        <f t="shared" si="3"/>
        <v>0</v>
      </c>
    </row>
    <row r="28" spans="1:15" ht="17.149999999999999" customHeight="1" x14ac:dyDescent="0.35">
      <c r="A28" s="16">
        <v>19</v>
      </c>
      <c r="B28" s="71" t="s">
        <v>791</v>
      </c>
      <c r="C28" s="1571" t="s">
        <v>1613</v>
      </c>
      <c r="D28" s="64" t="str">
        <f>'[9]47'!C30</f>
        <v>MARAMPIT</v>
      </c>
      <c r="E28" s="1305">
        <f>'[9]47'!I30</f>
        <v>52</v>
      </c>
      <c r="F28" s="499">
        <v>4</v>
      </c>
      <c r="G28" s="536">
        <f t="shared" si="0"/>
        <v>7.6923076923076925</v>
      </c>
      <c r="H28" s="535">
        <f>'[9]47'!I30</f>
        <v>52</v>
      </c>
      <c r="I28" s="499">
        <v>13</v>
      </c>
      <c r="J28" s="536">
        <f t="shared" si="1"/>
        <v>25</v>
      </c>
      <c r="K28" s="535">
        <f>'[9]47'!I30</f>
        <v>52</v>
      </c>
      <c r="L28" s="499">
        <v>2</v>
      </c>
      <c r="M28" s="1306">
        <f t="shared" si="2"/>
        <v>3.8461538461538463</v>
      </c>
      <c r="N28" s="499">
        <v>0</v>
      </c>
      <c r="O28" s="1306">
        <f t="shared" si="3"/>
        <v>0</v>
      </c>
    </row>
    <row r="29" spans="1:15" ht="17.149999999999999" customHeight="1" x14ac:dyDescent="0.35">
      <c r="A29" s="16">
        <v>20</v>
      </c>
      <c r="B29" s="71" t="s">
        <v>791</v>
      </c>
      <c r="C29" s="1571" t="s">
        <v>1613</v>
      </c>
      <c r="D29" s="64" t="str">
        <f>'[9]47'!C31</f>
        <v>KAKOROTAN</v>
      </c>
      <c r="E29" s="1305">
        <f>'[9]47'!I31</f>
        <v>24</v>
      </c>
      <c r="F29" s="499">
        <v>5</v>
      </c>
      <c r="G29" s="536">
        <f t="shared" si="0"/>
        <v>20.833333333333336</v>
      </c>
      <c r="H29" s="535">
        <f>'[9]47'!I31</f>
        <v>24</v>
      </c>
      <c r="I29" s="499">
        <v>2</v>
      </c>
      <c r="J29" s="536">
        <f t="shared" si="1"/>
        <v>8.3333333333333321</v>
      </c>
      <c r="K29" s="535">
        <f>'[9]47'!I31</f>
        <v>24</v>
      </c>
      <c r="L29" s="499">
        <v>4</v>
      </c>
      <c r="M29" s="1306">
        <f t="shared" si="2"/>
        <v>16.666666666666664</v>
      </c>
      <c r="N29" s="499">
        <v>0</v>
      </c>
      <c r="O29" s="1306">
        <f t="shared" si="3"/>
        <v>0</v>
      </c>
    </row>
    <row r="30" spans="1:15" ht="17.149999999999999" customHeight="1" x14ac:dyDescent="0.35">
      <c r="A30" s="16">
        <v>21</v>
      </c>
      <c r="B30" s="67" t="s">
        <v>795</v>
      </c>
      <c r="C30" s="1571" t="s">
        <v>1614</v>
      </c>
      <c r="D30" s="64" t="str">
        <f>'[9]47'!C32</f>
        <v>MIANGAS</v>
      </c>
      <c r="E30" s="1305">
        <f>'[9]47'!I32</f>
        <v>41</v>
      </c>
      <c r="F30" s="499">
        <v>1</v>
      </c>
      <c r="G30" s="536">
        <f t="shared" si="0"/>
        <v>2.4390243902439024</v>
      </c>
      <c r="H30" s="535">
        <f>'[9]47'!I32</f>
        <v>41</v>
      </c>
      <c r="I30" s="499">
        <v>0</v>
      </c>
      <c r="J30" s="536">
        <f t="shared" si="1"/>
        <v>0</v>
      </c>
      <c r="K30" s="535">
        <f>'[9]47'!I32</f>
        <v>41</v>
      </c>
      <c r="L30" s="499">
        <v>1</v>
      </c>
      <c r="M30" s="1306">
        <f t="shared" si="2"/>
        <v>2.4390243902439024</v>
      </c>
      <c r="N30" s="499">
        <v>0</v>
      </c>
      <c r="O30" s="1306">
        <f t="shared" si="3"/>
        <v>0</v>
      </c>
    </row>
    <row r="31" spans="1:15" ht="17.149999999999999" customHeight="1" x14ac:dyDescent="0.35">
      <c r="A31" s="17"/>
      <c r="B31" s="243"/>
      <c r="C31" s="243"/>
      <c r="D31" s="243"/>
      <c r="E31" s="1305"/>
      <c r="F31" s="499"/>
      <c r="G31" s="536"/>
      <c r="H31" s="535"/>
      <c r="I31" s="499"/>
      <c r="J31" s="536"/>
      <c r="K31" s="535"/>
      <c r="L31" s="499"/>
      <c r="M31" s="1306"/>
      <c r="N31" s="499"/>
      <c r="O31" s="1306"/>
    </row>
    <row r="32" spans="1:15" ht="17.149999999999999" customHeight="1" x14ac:dyDescent="0.35">
      <c r="A32" s="17"/>
      <c r="B32" s="243"/>
      <c r="C32" s="243"/>
      <c r="D32" s="243"/>
      <c r="E32" s="1305"/>
      <c r="F32" s="499"/>
      <c r="G32" s="536"/>
      <c r="H32" s="535"/>
      <c r="I32" s="499"/>
      <c r="J32" s="536"/>
      <c r="K32" s="535"/>
      <c r="L32" s="499"/>
      <c r="M32" s="1306"/>
      <c r="N32" s="499"/>
      <c r="O32" s="1306"/>
    </row>
    <row r="33" spans="1:15" ht="17.149999999999999" customHeight="1" x14ac:dyDescent="0.35">
      <c r="A33" s="17"/>
      <c r="B33" s="243"/>
      <c r="C33" s="243"/>
      <c r="D33" s="243"/>
      <c r="E33" s="1305"/>
      <c r="F33" s="499"/>
      <c r="G33" s="536"/>
      <c r="H33" s="535"/>
      <c r="I33" s="499"/>
      <c r="J33" s="536"/>
      <c r="K33" s="535"/>
      <c r="L33" s="499"/>
      <c r="M33" s="1306"/>
      <c r="N33" s="499"/>
      <c r="O33" s="1306"/>
    </row>
    <row r="34" spans="1:15" ht="20.149999999999999" customHeight="1" thickBot="1" x14ac:dyDescent="0.4">
      <c r="A34" s="22" t="s">
        <v>713</v>
      </c>
      <c r="B34" s="44"/>
      <c r="C34" s="45"/>
      <c r="D34" s="394"/>
      <c r="E34" s="1307">
        <f>SUM(E10:E33)</f>
        <v>4428</v>
      </c>
      <c r="F34" s="1308">
        <f>SUM(F10:F33)</f>
        <v>235</v>
      </c>
      <c r="G34" s="1309">
        <f>F34/E34*100</f>
        <v>5.3071364046973803</v>
      </c>
      <c r="H34" s="1307">
        <f>SUM(H10:H33)</f>
        <v>4428</v>
      </c>
      <c r="I34" s="1308">
        <f>SUM(I10:I33)</f>
        <v>124</v>
      </c>
      <c r="J34" s="1309">
        <f>I34/H34*100</f>
        <v>2.8003613369467026</v>
      </c>
      <c r="K34" s="1307">
        <f>SUM(K10:K33)</f>
        <v>4428</v>
      </c>
      <c r="L34" s="1308">
        <f>SUM(L10:L33)</f>
        <v>120</v>
      </c>
      <c r="M34" s="1310">
        <f>L34/K34*100</f>
        <v>2.7100271002710028</v>
      </c>
      <c r="N34" s="1308">
        <f>SUM(N10:N33)</f>
        <v>2</v>
      </c>
      <c r="O34" s="1310">
        <f>N34/K34*100</f>
        <v>4.5167118337850046E-2</v>
      </c>
    </row>
    <row r="36" spans="1:15" ht="20.149999999999999" customHeight="1" x14ac:dyDescent="0.35">
      <c r="A36" s="3" t="s">
        <v>1529</v>
      </c>
    </row>
    <row r="37" spans="1:15" x14ac:dyDescent="0.35">
      <c r="A37" s="399"/>
    </row>
  </sheetData>
  <sheetProtection algorithmName="SHA-512" hashValue="CqRiFG74ZSd6V9yx5dGOxQ/V/4TRZ8x1PLjWPBPkNwXT0Yxg1xbnd4RMSx75iu20IYaDbNgRML9DcxXFImpvsw==" saltValue="W7PjkSBGlAmOMBbeCU1HKA==" spinCount="100000" sheet="1" objects="1" scenarios="1" sort="0" autoFilter="0" pivotTables="0"/>
  <mergeCells count="12">
    <mergeCell ref="A4:O4"/>
    <mergeCell ref="A5:O5"/>
    <mergeCell ref="I7:J7"/>
    <mergeCell ref="K7:K8"/>
    <mergeCell ref="L7:M7"/>
    <mergeCell ref="N7:O7"/>
    <mergeCell ref="A7:A8"/>
    <mergeCell ref="B7:B8"/>
    <mergeCell ref="D7:D8"/>
    <mergeCell ref="E7:E8"/>
    <mergeCell ref="F7:G7"/>
    <mergeCell ref="H7:H8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44"/>
  <sheetViews>
    <sheetView zoomScale="60" zoomScaleNormal="60" workbookViewId="0">
      <pane xSplit="2" ySplit="10" topLeftCell="C17" activePane="bottomRight" state="frozen"/>
      <selection activeCell="G31" sqref="G31"/>
      <selection pane="topRight" activeCell="G31" sqref="G31"/>
      <selection pane="bottomLeft" activeCell="G31" sqref="G31"/>
      <selection pane="bottomRight" activeCell="E22" sqref="E22"/>
    </sheetView>
  </sheetViews>
  <sheetFormatPr defaultColWidth="9.1796875" defaultRowHeight="15.5" x14ac:dyDescent="0.35"/>
  <cols>
    <col min="1" max="1" width="5.7265625" style="3" customWidth="1"/>
    <col min="2" max="2" width="78.26953125" style="3" bestFit="1" customWidth="1"/>
    <col min="3" max="4" width="16.7265625" style="3" customWidth="1"/>
    <col min="5" max="5" width="21" style="3" customWidth="1"/>
    <col min="6" max="6" width="20.7265625" style="3" customWidth="1"/>
    <col min="7" max="8" width="16.7265625" style="3" customWidth="1"/>
    <col min="9" max="9" width="22.26953125" style="3" customWidth="1"/>
    <col min="10" max="10" width="16.7265625" style="3" customWidth="1"/>
    <col min="11" max="11" width="15.7265625" style="3" customWidth="1"/>
    <col min="12" max="256" width="9.1796875" style="3"/>
    <col min="257" max="257" width="5.7265625" style="3" customWidth="1"/>
    <col min="258" max="258" width="71.7265625" style="3" customWidth="1"/>
    <col min="259" max="264" width="16.7265625" style="3" customWidth="1"/>
    <col min="265" max="265" width="37.26953125" style="3" bestFit="1" customWidth="1"/>
    <col min="266" max="266" width="16.7265625" style="3" customWidth="1"/>
    <col min="267" max="267" width="15.7265625" style="3" customWidth="1"/>
    <col min="268" max="512" width="9.1796875" style="3"/>
    <col min="513" max="513" width="5.7265625" style="3" customWidth="1"/>
    <col min="514" max="514" width="71.7265625" style="3" customWidth="1"/>
    <col min="515" max="520" width="16.7265625" style="3" customWidth="1"/>
    <col min="521" max="521" width="37.26953125" style="3" bestFit="1" customWidth="1"/>
    <col min="522" max="522" width="16.7265625" style="3" customWidth="1"/>
    <col min="523" max="523" width="15.7265625" style="3" customWidth="1"/>
    <col min="524" max="768" width="9.1796875" style="3"/>
    <col min="769" max="769" width="5.7265625" style="3" customWidth="1"/>
    <col min="770" max="770" width="71.7265625" style="3" customWidth="1"/>
    <col min="771" max="776" width="16.7265625" style="3" customWidth="1"/>
    <col min="777" max="777" width="37.26953125" style="3" bestFit="1" customWidth="1"/>
    <col min="778" max="778" width="16.7265625" style="3" customWidth="1"/>
    <col min="779" max="779" width="15.7265625" style="3" customWidth="1"/>
    <col min="780" max="1024" width="9.1796875" style="3"/>
    <col min="1025" max="1025" width="5.7265625" style="3" customWidth="1"/>
    <col min="1026" max="1026" width="71.7265625" style="3" customWidth="1"/>
    <col min="1027" max="1032" width="16.7265625" style="3" customWidth="1"/>
    <col min="1033" max="1033" width="37.26953125" style="3" bestFit="1" customWidth="1"/>
    <col min="1034" max="1034" width="16.7265625" style="3" customWidth="1"/>
    <col min="1035" max="1035" width="15.7265625" style="3" customWidth="1"/>
    <col min="1036" max="1280" width="9.1796875" style="3"/>
    <col min="1281" max="1281" width="5.7265625" style="3" customWidth="1"/>
    <col min="1282" max="1282" width="71.7265625" style="3" customWidth="1"/>
    <col min="1283" max="1288" width="16.7265625" style="3" customWidth="1"/>
    <col min="1289" max="1289" width="37.26953125" style="3" bestFit="1" customWidth="1"/>
    <col min="1290" max="1290" width="16.7265625" style="3" customWidth="1"/>
    <col min="1291" max="1291" width="15.7265625" style="3" customWidth="1"/>
    <col min="1292" max="1536" width="9.1796875" style="3"/>
    <col min="1537" max="1537" width="5.7265625" style="3" customWidth="1"/>
    <col min="1538" max="1538" width="71.7265625" style="3" customWidth="1"/>
    <col min="1539" max="1544" width="16.7265625" style="3" customWidth="1"/>
    <col min="1545" max="1545" width="37.26953125" style="3" bestFit="1" customWidth="1"/>
    <col min="1546" max="1546" width="16.7265625" style="3" customWidth="1"/>
    <col min="1547" max="1547" width="15.7265625" style="3" customWidth="1"/>
    <col min="1548" max="1792" width="9.1796875" style="3"/>
    <col min="1793" max="1793" width="5.7265625" style="3" customWidth="1"/>
    <col min="1794" max="1794" width="71.7265625" style="3" customWidth="1"/>
    <col min="1795" max="1800" width="16.7265625" style="3" customWidth="1"/>
    <col min="1801" max="1801" width="37.26953125" style="3" bestFit="1" customWidth="1"/>
    <col min="1802" max="1802" width="16.7265625" style="3" customWidth="1"/>
    <col min="1803" max="1803" width="15.7265625" style="3" customWidth="1"/>
    <col min="1804" max="2048" width="9.1796875" style="3"/>
    <col min="2049" max="2049" width="5.7265625" style="3" customWidth="1"/>
    <col min="2050" max="2050" width="71.7265625" style="3" customWidth="1"/>
    <col min="2051" max="2056" width="16.7265625" style="3" customWidth="1"/>
    <col min="2057" max="2057" width="37.26953125" style="3" bestFit="1" customWidth="1"/>
    <col min="2058" max="2058" width="16.7265625" style="3" customWidth="1"/>
    <col min="2059" max="2059" width="15.7265625" style="3" customWidth="1"/>
    <col min="2060" max="2304" width="9.1796875" style="3"/>
    <col min="2305" max="2305" width="5.7265625" style="3" customWidth="1"/>
    <col min="2306" max="2306" width="71.7265625" style="3" customWidth="1"/>
    <col min="2307" max="2312" width="16.7265625" style="3" customWidth="1"/>
    <col min="2313" max="2313" width="37.26953125" style="3" bestFit="1" customWidth="1"/>
    <col min="2314" max="2314" width="16.7265625" style="3" customWidth="1"/>
    <col min="2315" max="2315" width="15.7265625" style="3" customWidth="1"/>
    <col min="2316" max="2560" width="9.1796875" style="3"/>
    <col min="2561" max="2561" width="5.7265625" style="3" customWidth="1"/>
    <col min="2562" max="2562" width="71.7265625" style="3" customWidth="1"/>
    <col min="2563" max="2568" width="16.7265625" style="3" customWidth="1"/>
    <col min="2569" max="2569" width="37.26953125" style="3" bestFit="1" customWidth="1"/>
    <col min="2570" max="2570" width="16.7265625" style="3" customWidth="1"/>
    <col min="2571" max="2571" width="15.7265625" style="3" customWidth="1"/>
    <col min="2572" max="2816" width="9.1796875" style="3"/>
    <col min="2817" max="2817" width="5.7265625" style="3" customWidth="1"/>
    <col min="2818" max="2818" width="71.7265625" style="3" customWidth="1"/>
    <col min="2819" max="2824" width="16.7265625" style="3" customWidth="1"/>
    <col min="2825" max="2825" width="37.26953125" style="3" bestFit="1" customWidth="1"/>
    <col min="2826" max="2826" width="16.7265625" style="3" customWidth="1"/>
    <col min="2827" max="2827" width="15.7265625" style="3" customWidth="1"/>
    <col min="2828" max="3072" width="9.1796875" style="3"/>
    <col min="3073" max="3073" width="5.7265625" style="3" customWidth="1"/>
    <col min="3074" max="3074" width="71.7265625" style="3" customWidth="1"/>
    <col min="3075" max="3080" width="16.7265625" style="3" customWidth="1"/>
    <col min="3081" max="3081" width="37.26953125" style="3" bestFit="1" customWidth="1"/>
    <col min="3082" max="3082" width="16.7265625" style="3" customWidth="1"/>
    <col min="3083" max="3083" width="15.7265625" style="3" customWidth="1"/>
    <col min="3084" max="3328" width="9.1796875" style="3"/>
    <col min="3329" max="3329" width="5.7265625" style="3" customWidth="1"/>
    <col min="3330" max="3330" width="71.7265625" style="3" customWidth="1"/>
    <col min="3331" max="3336" width="16.7265625" style="3" customWidth="1"/>
    <col min="3337" max="3337" width="37.26953125" style="3" bestFit="1" customWidth="1"/>
    <col min="3338" max="3338" width="16.7265625" style="3" customWidth="1"/>
    <col min="3339" max="3339" width="15.7265625" style="3" customWidth="1"/>
    <col min="3340" max="3584" width="9.1796875" style="3"/>
    <col min="3585" max="3585" width="5.7265625" style="3" customWidth="1"/>
    <col min="3586" max="3586" width="71.7265625" style="3" customWidth="1"/>
    <col min="3587" max="3592" width="16.7265625" style="3" customWidth="1"/>
    <col min="3593" max="3593" width="37.26953125" style="3" bestFit="1" customWidth="1"/>
    <col min="3594" max="3594" width="16.7265625" style="3" customWidth="1"/>
    <col min="3595" max="3595" width="15.7265625" style="3" customWidth="1"/>
    <col min="3596" max="3840" width="9.1796875" style="3"/>
    <col min="3841" max="3841" width="5.7265625" style="3" customWidth="1"/>
    <col min="3842" max="3842" width="71.7265625" style="3" customWidth="1"/>
    <col min="3843" max="3848" width="16.7265625" style="3" customWidth="1"/>
    <col min="3849" max="3849" width="37.26953125" style="3" bestFit="1" customWidth="1"/>
    <col min="3850" max="3850" width="16.7265625" style="3" customWidth="1"/>
    <col min="3851" max="3851" width="15.7265625" style="3" customWidth="1"/>
    <col min="3852" max="4096" width="9.1796875" style="3"/>
    <col min="4097" max="4097" width="5.7265625" style="3" customWidth="1"/>
    <col min="4098" max="4098" width="71.7265625" style="3" customWidth="1"/>
    <col min="4099" max="4104" width="16.7265625" style="3" customWidth="1"/>
    <col min="4105" max="4105" width="37.26953125" style="3" bestFit="1" customWidth="1"/>
    <col min="4106" max="4106" width="16.7265625" style="3" customWidth="1"/>
    <col min="4107" max="4107" width="15.7265625" style="3" customWidth="1"/>
    <col min="4108" max="4352" width="9.1796875" style="3"/>
    <col min="4353" max="4353" width="5.7265625" style="3" customWidth="1"/>
    <col min="4354" max="4354" width="71.7265625" style="3" customWidth="1"/>
    <col min="4355" max="4360" width="16.7265625" style="3" customWidth="1"/>
    <col min="4361" max="4361" width="37.26953125" style="3" bestFit="1" customWidth="1"/>
    <col min="4362" max="4362" width="16.7265625" style="3" customWidth="1"/>
    <col min="4363" max="4363" width="15.7265625" style="3" customWidth="1"/>
    <col min="4364" max="4608" width="9.1796875" style="3"/>
    <col min="4609" max="4609" width="5.7265625" style="3" customWidth="1"/>
    <col min="4610" max="4610" width="71.7265625" style="3" customWidth="1"/>
    <col min="4611" max="4616" width="16.7265625" style="3" customWidth="1"/>
    <col min="4617" max="4617" width="37.26953125" style="3" bestFit="1" customWidth="1"/>
    <col min="4618" max="4618" width="16.7265625" style="3" customWidth="1"/>
    <col min="4619" max="4619" width="15.7265625" style="3" customWidth="1"/>
    <col min="4620" max="4864" width="9.1796875" style="3"/>
    <col min="4865" max="4865" width="5.7265625" style="3" customWidth="1"/>
    <col min="4866" max="4866" width="71.7265625" style="3" customWidth="1"/>
    <col min="4867" max="4872" width="16.7265625" style="3" customWidth="1"/>
    <col min="4873" max="4873" width="37.26953125" style="3" bestFit="1" customWidth="1"/>
    <col min="4874" max="4874" width="16.7265625" style="3" customWidth="1"/>
    <col min="4875" max="4875" width="15.7265625" style="3" customWidth="1"/>
    <col min="4876" max="5120" width="9.1796875" style="3"/>
    <col min="5121" max="5121" width="5.7265625" style="3" customWidth="1"/>
    <col min="5122" max="5122" width="71.7265625" style="3" customWidth="1"/>
    <col min="5123" max="5128" width="16.7265625" style="3" customWidth="1"/>
    <col min="5129" max="5129" width="37.26953125" style="3" bestFit="1" customWidth="1"/>
    <col min="5130" max="5130" width="16.7265625" style="3" customWidth="1"/>
    <col min="5131" max="5131" width="15.7265625" style="3" customWidth="1"/>
    <col min="5132" max="5376" width="9.1796875" style="3"/>
    <col min="5377" max="5377" width="5.7265625" style="3" customWidth="1"/>
    <col min="5378" max="5378" width="71.7265625" style="3" customWidth="1"/>
    <col min="5379" max="5384" width="16.7265625" style="3" customWidth="1"/>
    <col min="5385" max="5385" width="37.26953125" style="3" bestFit="1" customWidth="1"/>
    <col min="5386" max="5386" width="16.7265625" style="3" customWidth="1"/>
    <col min="5387" max="5387" width="15.7265625" style="3" customWidth="1"/>
    <col min="5388" max="5632" width="9.1796875" style="3"/>
    <col min="5633" max="5633" width="5.7265625" style="3" customWidth="1"/>
    <col min="5634" max="5634" width="71.7265625" style="3" customWidth="1"/>
    <col min="5635" max="5640" width="16.7265625" style="3" customWidth="1"/>
    <col min="5641" max="5641" width="37.26953125" style="3" bestFit="1" customWidth="1"/>
    <col min="5642" max="5642" width="16.7265625" style="3" customWidth="1"/>
    <col min="5643" max="5643" width="15.7265625" style="3" customWidth="1"/>
    <col min="5644" max="5888" width="9.1796875" style="3"/>
    <col min="5889" max="5889" width="5.7265625" style="3" customWidth="1"/>
    <col min="5890" max="5890" width="71.7265625" style="3" customWidth="1"/>
    <col min="5891" max="5896" width="16.7265625" style="3" customWidth="1"/>
    <col min="5897" max="5897" width="37.26953125" style="3" bestFit="1" customWidth="1"/>
    <col min="5898" max="5898" width="16.7265625" style="3" customWidth="1"/>
    <col min="5899" max="5899" width="15.7265625" style="3" customWidth="1"/>
    <col min="5900" max="6144" width="9.1796875" style="3"/>
    <col min="6145" max="6145" width="5.7265625" style="3" customWidth="1"/>
    <col min="6146" max="6146" width="71.7265625" style="3" customWidth="1"/>
    <col min="6147" max="6152" width="16.7265625" style="3" customWidth="1"/>
    <col min="6153" max="6153" width="37.26953125" style="3" bestFit="1" customWidth="1"/>
    <col min="6154" max="6154" width="16.7265625" style="3" customWidth="1"/>
    <col min="6155" max="6155" width="15.7265625" style="3" customWidth="1"/>
    <col min="6156" max="6400" width="9.1796875" style="3"/>
    <col min="6401" max="6401" width="5.7265625" style="3" customWidth="1"/>
    <col min="6402" max="6402" width="71.7265625" style="3" customWidth="1"/>
    <col min="6403" max="6408" width="16.7265625" style="3" customWidth="1"/>
    <col min="6409" max="6409" width="37.26953125" style="3" bestFit="1" customWidth="1"/>
    <col min="6410" max="6410" width="16.7265625" style="3" customWidth="1"/>
    <col min="6411" max="6411" width="15.7265625" style="3" customWidth="1"/>
    <col min="6412" max="6656" width="9.1796875" style="3"/>
    <col min="6657" max="6657" width="5.7265625" style="3" customWidth="1"/>
    <col min="6658" max="6658" width="71.7265625" style="3" customWidth="1"/>
    <col min="6659" max="6664" width="16.7265625" style="3" customWidth="1"/>
    <col min="6665" max="6665" width="37.26953125" style="3" bestFit="1" customWidth="1"/>
    <col min="6666" max="6666" width="16.7265625" style="3" customWidth="1"/>
    <col min="6667" max="6667" width="15.7265625" style="3" customWidth="1"/>
    <col min="6668" max="6912" width="9.1796875" style="3"/>
    <col min="6913" max="6913" width="5.7265625" style="3" customWidth="1"/>
    <col min="6914" max="6914" width="71.7265625" style="3" customWidth="1"/>
    <col min="6915" max="6920" width="16.7265625" style="3" customWidth="1"/>
    <col min="6921" max="6921" width="37.26953125" style="3" bestFit="1" customWidth="1"/>
    <col min="6922" max="6922" width="16.7265625" style="3" customWidth="1"/>
    <col min="6923" max="6923" width="15.7265625" style="3" customWidth="1"/>
    <col min="6924" max="7168" width="9.1796875" style="3"/>
    <col min="7169" max="7169" width="5.7265625" style="3" customWidth="1"/>
    <col min="7170" max="7170" width="71.7265625" style="3" customWidth="1"/>
    <col min="7171" max="7176" width="16.7265625" style="3" customWidth="1"/>
    <col min="7177" max="7177" width="37.26953125" style="3" bestFit="1" customWidth="1"/>
    <col min="7178" max="7178" width="16.7265625" style="3" customWidth="1"/>
    <col min="7179" max="7179" width="15.7265625" style="3" customWidth="1"/>
    <col min="7180" max="7424" width="9.1796875" style="3"/>
    <col min="7425" max="7425" width="5.7265625" style="3" customWidth="1"/>
    <col min="7426" max="7426" width="71.7265625" style="3" customWidth="1"/>
    <col min="7427" max="7432" width="16.7265625" style="3" customWidth="1"/>
    <col min="7433" max="7433" width="37.26953125" style="3" bestFit="1" customWidth="1"/>
    <col min="7434" max="7434" width="16.7265625" style="3" customWidth="1"/>
    <col min="7435" max="7435" width="15.7265625" style="3" customWidth="1"/>
    <col min="7436" max="7680" width="9.1796875" style="3"/>
    <col min="7681" max="7681" width="5.7265625" style="3" customWidth="1"/>
    <col min="7682" max="7682" width="71.7265625" style="3" customWidth="1"/>
    <col min="7683" max="7688" width="16.7265625" style="3" customWidth="1"/>
    <col min="7689" max="7689" width="37.26953125" style="3" bestFit="1" customWidth="1"/>
    <col min="7690" max="7690" width="16.7265625" style="3" customWidth="1"/>
    <col min="7691" max="7691" width="15.7265625" style="3" customWidth="1"/>
    <col min="7692" max="7936" width="9.1796875" style="3"/>
    <col min="7937" max="7937" width="5.7265625" style="3" customWidth="1"/>
    <col min="7938" max="7938" width="71.7265625" style="3" customWidth="1"/>
    <col min="7939" max="7944" width="16.7265625" style="3" customWidth="1"/>
    <col min="7945" max="7945" width="37.26953125" style="3" bestFit="1" customWidth="1"/>
    <col min="7946" max="7946" width="16.7265625" style="3" customWidth="1"/>
    <col min="7947" max="7947" width="15.7265625" style="3" customWidth="1"/>
    <col min="7948" max="8192" width="9.1796875" style="3"/>
    <col min="8193" max="8193" width="5.7265625" style="3" customWidth="1"/>
    <col min="8194" max="8194" width="71.7265625" style="3" customWidth="1"/>
    <col min="8195" max="8200" width="16.7265625" style="3" customWidth="1"/>
    <col min="8201" max="8201" width="37.26953125" style="3" bestFit="1" customWidth="1"/>
    <col min="8202" max="8202" width="16.7265625" style="3" customWidth="1"/>
    <col min="8203" max="8203" width="15.7265625" style="3" customWidth="1"/>
    <col min="8204" max="8448" width="9.1796875" style="3"/>
    <col min="8449" max="8449" width="5.7265625" style="3" customWidth="1"/>
    <col min="8450" max="8450" width="71.7265625" style="3" customWidth="1"/>
    <col min="8451" max="8456" width="16.7265625" style="3" customWidth="1"/>
    <col min="8457" max="8457" width="37.26953125" style="3" bestFit="1" customWidth="1"/>
    <col min="8458" max="8458" width="16.7265625" style="3" customWidth="1"/>
    <col min="8459" max="8459" width="15.7265625" style="3" customWidth="1"/>
    <col min="8460" max="8704" width="9.1796875" style="3"/>
    <col min="8705" max="8705" width="5.7265625" style="3" customWidth="1"/>
    <col min="8706" max="8706" width="71.7265625" style="3" customWidth="1"/>
    <col min="8707" max="8712" width="16.7265625" style="3" customWidth="1"/>
    <col min="8713" max="8713" width="37.26953125" style="3" bestFit="1" customWidth="1"/>
    <col min="8714" max="8714" width="16.7265625" style="3" customWidth="1"/>
    <col min="8715" max="8715" width="15.7265625" style="3" customWidth="1"/>
    <col min="8716" max="8960" width="9.1796875" style="3"/>
    <col min="8961" max="8961" width="5.7265625" style="3" customWidth="1"/>
    <col min="8962" max="8962" width="71.7265625" style="3" customWidth="1"/>
    <col min="8963" max="8968" width="16.7265625" style="3" customWidth="1"/>
    <col min="8969" max="8969" width="37.26953125" style="3" bestFit="1" customWidth="1"/>
    <col min="8970" max="8970" width="16.7265625" style="3" customWidth="1"/>
    <col min="8971" max="8971" width="15.7265625" style="3" customWidth="1"/>
    <col min="8972" max="9216" width="9.1796875" style="3"/>
    <col min="9217" max="9217" width="5.7265625" style="3" customWidth="1"/>
    <col min="9218" max="9218" width="71.7265625" style="3" customWidth="1"/>
    <col min="9219" max="9224" width="16.7265625" style="3" customWidth="1"/>
    <col min="9225" max="9225" width="37.26953125" style="3" bestFit="1" customWidth="1"/>
    <col min="9226" max="9226" width="16.7265625" style="3" customWidth="1"/>
    <col min="9227" max="9227" width="15.7265625" style="3" customWidth="1"/>
    <col min="9228" max="9472" width="9.1796875" style="3"/>
    <col min="9473" max="9473" width="5.7265625" style="3" customWidth="1"/>
    <col min="9474" max="9474" width="71.7265625" style="3" customWidth="1"/>
    <col min="9475" max="9480" width="16.7265625" style="3" customWidth="1"/>
    <col min="9481" max="9481" width="37.26953125" style="3" bestFit="1" customWidth="1"/>
    <col min="9482" max="9482" width="16.7265625" style="3" customWidth="1"/>
    <col min="9483" max="9483" width="15.7265625" style="3" customWidth="1"/>
    <col min="9484" max="9728" width="9.1796875" style="3"/>
    <col min="9729" max="9729" width="5.7265625" style="3" customWidth="1"/>
    <col min="9730" max="9730" width="71.7265625" style="3" customWidth="1"/>
    <col min="9731" max="9736" width="16.7265625" style="3" customWidth="1"/>
    <col min="9737" max="9737" width="37.26953125" style="3" bestFit="1" customWidth="1"/>
    <col min="9738" max="9738" width="16.7265625" style="3" customWidth="1"/>
    <col min="9739" max="9739" width="15.7265625" style="3" customWidth="1"/>
    <col min="9740" max="9984" width="9.1796875" style="3"/>
    <col min="9985" max="9985" width="5.7265625" style="3" customWidth="1"/>
    <col min="9986" max="9986" width="71.7265625" style="3" customWidth="1"/>
    <col min="9987" max="9992" width="16.7265625" style="3" customWidth="1"/>
    <col min="9993" max="9993" width="37.26953125" style="3" bestFit="1" customWidth="1"/>
    <col min="9994" max="9994" width="16.7265625" style="3" customWidth="1"/>
    <col min="9995" max="9995" width="15.7265625" style="3" customWidth="1"/>
    <col min="9996" max="10240" width="9.1796875" style="3"/>
    <col min="10241" max="10241" width="5.7265625" style="3" customWidth="1"/>
    <col min="10242" max="10242" width="71.7265625" style="3" customWidth="1"/>
    <col min="10243" max="10248" width="16.7265625" style="3" customWidth="1"/>
    <col min="10249" max="10249" width="37.26953125" style="3" bestFit="1" customWidth="1"/>
    <col min="10250" max="10250" width="16.7265625" style="3" customWidth="1"/>
    <col min="10251" max="10251" width="15.7265625" style="3" customWidth="1"/>
    <col min="10252" max="10496" width="9.1796875" style="3"/>
    <col min="10497" max="10497" width="5.7265625" style="3" customWidth="1"/>
    <col min="10498" max="10498" width="71.7265625" style="3" customWidth="1"/>
    <col min="10499" max="10504" width="16.7265625" style="3" customWidth="1"/>
    <col min="10505" max="10505" width="37.26953125" style="3" bestFit="1" customWidth="1"/>
    <col min="10506" max="10506" width="16.7265625" style="3" customWidth="1"/>
    <col min="10507" max="10507" width="15.7265625" style="3" customWidth="1"/>
    <col min="10508" max="10752" width="9.1796875" style="3"/>
    <col min="10753" max="10753" width="5.7265625" style="3" customWidth="1"/>
    <col min="10754" max="10754" width="71.7265625" style="3" customWidth="1"/>
    <col min="10755" max="10760" width="16.7265625" style="3" customWidth="1"/>
    <col min="10761" max="10761" width="37.26953125" style="3" bestFit="1" customWidth="1"/>
    <col min="10762" max="10762" width="16.7265625" style="3" customWidth="1"/>
    <col min="10763" max="10763" width="15.7265625" style="3" customWidth="1"/>
    <col min="10764" max="11008" width="9.1796875" style="3"/>
    <col min="11009" max="11009" width="5.7265625" style="3" customWidth="1"/>
    <col min="11010" max="11010" width="71.7265625" style="3" customWidth="1"/>
    <col min="11011" max="11016" width="16.7265625" style="3" customWidth="1"/>
    <col min="11017" max="11017" width="37.26953125" style="3" bestFit="1" customWidth="1"/>
    <col min="11018" max="11018" width="16.7265625" style="3" customWidth="1"/>
    <col min="11019" max="11019" width="15.7265625" style="3" customWidth="1"/>
    <col min="11020" max="11264" width="9.1796875" style="3"/>
    <col min="11265" max="11265" width="5.7265625" style="3" customWidth="1"/>
    <col min="11266" max="11266" width="71.7265625" style="3" customWidth="1"/>
    <col min="11267" max="11272" width="16.7265625" style="3" customWidth="1"/>
    <col min="11273" max="11273" width="37.26953125" style="3" bestFit="1" customWidth="1"/>
    <col min="11274" max="11274" width="16.7265625" style="3" customWidth="1"/>
    <col min="11275" max="11275" width="15.7265625" style="3" customWidth="1"/>
    <col min="11276" max="11520" width="9.1796875" style="3"/>
    <col min="11521" max="11521" width="5.7265625" style="3" customWidth="1"/>
    <col min="11522" max="11522" width="71.7265625" style="3" customWidth="1"/>
    <col min="11523" max="11528" width="16.7265625" style="3" customWidth="1"/>
    <col min="11529" max="11529" width="37.26953125" style="3" bestFit="1" customWidth="1"/>
    <col min="11530" max="11530" width="16.7265625" style="3" customWidth="1"/>
    <col min="11531" max="11531" width="15.7265625" style="3" customWidth="1"/>
    <col min="11532" max="11776" width="9.1796875" style="3"/>
    <col min="11777" max="11777" width="5.7265625" style="3" customWidth="1"/>
    <col min="11778" max="11778" width="71.7265625" style="3" customWidth="1"/>
    <col min="11779" max="11784" width="16.7265625" style="3" customWidth="1"/>
    <col min="11785" max="11785" width="37.26953125" style="3" bestFit="1" customWidth="1"/>
    <col min="11786" max="11786" width="16.7265625" style="3" customWidth="1"/>
    <col min="11787" max="11787" width="15.7265625" style="3" customWidth="1"/>
    <col min="11788" max="12032" width="9.1796875" style="3"/>
    <col min="12033" max="12033" width="5.7265625" style="3" customWidth="1"/>
    <col min="12034" max="12034" width="71.7265625" style="3" customWidth="1"/>
    <col min="12035" max="12040" width="16.7265625" style="3" customWidth="1"/>
    <col min="12041" max="12041" width="37.26953125" style="3" bestFit="1" customWidth="1"/>
    <col min="12042" max="12042" width="16.7265625" style="3" customWidth="1"/>
    <col min="12043" max="12043" width="15.7265625" style="3" customWidth="1"/>
    <col min="12044" max="12288" width="9.1796875" style="3"/>
    <col min="12289" max="12289" width="5.7265625" style="3" customWidth="1"/>
    <col min="12290" max="12290" width="71.7265625" style="3" customWidth="1"/>
    <col min="12291" max="12296" width="16.7265625" style="3" customWidth="1"/>
    <col min="12297" max="12297" width="37.26953125" style="3" bestFit="1" customWidth="1"/>
    <col min="12298" max="12298" width="16.7265625" style="3" customWidth="1"/>
    <col min="12299" max="12299" width="15.7265625" style="3" customWidth="1"/>
    <col min="12300" max="12544" width="9.1796875" style="3"/>
    <col min="12545" max="12545" width="5.7265625" style="3" customWidth="1"/>
    <col min="12546" max="12546" width="71.7265625" style="3" customWidth="1"/>
    <col min="12547" max="12552" width="16.7265625" style="3" customWidth="1"/>
    <col min="12553" max="12553" width="37.26953125" style="3" bestFit="1" customWidth="1"/>
    <col min="12554" max="12554" width="16.7265625" style="3" customWidth="1"/>
    <col min="12555" max="12555" width="15.7265625" style="3" customWidth="1"/>
    <col min="12556" max="12800" width="9.1796875" style="3"/>
    <col min="12801" max="12801" width="5.7265625" style="3" customWidth="1"/>
    <col min="12802" max="12802" width="71.7265625" style="3" customWidth="1"/>
    <col min="12803" max="12808" width="16.7265625" style="3" customWidth="1"/>
    <col min="12809" max="12809" width="37.26953125" style="3" bestFit="1" customWidth="1"/>
    <col min="12810" max="12810" width="16.7265625" style="3" customWidth="1"/>
    <col min="12811" max="12811" width="15.7265625" style="3" customWidth="1"/>
    <col min="12812" max="13056" width="9.1796875" style="3"/>
    <col min="13057" max="13057" width="5.7265625" style="3" customWidth="1"/>
    <col min="13058" max="13058" width="71.7265625" style="3" customWidth="1"/>
    <col min="13059" max="13064" width="16.7265625" style="3" customWidth="1"/>
    <col min="13065" max="13065" width="37.26953125" style="3" bestFit="1" customWidth="1"/>
    <col min="13066" max="13066" width="16.7265625" style="3" customWidth="1"/>
    <col min="13067" max="13067" width="15.7265625" style="3" customWidth="1"/>
    <col min="13068" max="13312" width="9.1796875" style="3"/>
    <col min="13313" max="13313" width="5.7265625" style="3" customWidth="1"/>
    <col min="13314" max="13314" width="71.7265625" style="3" customWidth="1"/>
    <col min="13315" max="13320" width="16.7265625" style="3" customWidth="1"/>
    <col min="13321" max="13321" width="37.26953125" style="3" bestFit="1" customWidth="1"/>
    <col min="13322" max="13322" width="16.7265625" style="3" customWidth="1"/>
    <col min="13323" max="13323" width="15.7265625" style="3" customWidth="1"/>
    <col min="13324" max="13568" width="9.1796875" style="3"/>
    <col min="13569" max="13569" width="5.7265625" style="3" customWidth="1"/>
    <col min="13570" max="13570" width="71.7265625" style="3" customWidth="1"/>
    <col min="13571" max="13576" width="16.7265625" style="3" customWidth="1"/>
    <col min="13577" max="13577" width="37.26953125" style="3" bestFit="1" customWidth="1"/>
    <col min="13578" max="13578" width="16.7265625" style="3" customWidth="1"/>
    <col min="13579" max="13579" width="15.7265625" style="3" customWidth="1"/>
    <col min="13580" max="13824" width="9.1796875" style="3"/>
    <col min="13825" max="13825" width="5.7265625" style="3" customWidth="1"/>
    <col min="13826" max="13826" width="71.7265625" style="3" customWidth="1"/>
    <col min="13827" max="13832" width="16.7265625" style="3" customWidth="1"/>
    <col min="13833" max="13833" width="37.26953125" style="3" bestFit="1" customWidth="1"/>
    <col min="13834" max="13834" width="16.7265625" style="3" customWidth="1"/>
    <col min="13835" max="13835" width="15.7265625" style="3" customWidth="1"/>
    <col min="13836" max="14080" width="9.1796875" style="3"/>
    <col min="14081" max="14081" width="5.7265625" style="3" customWidth="1"/>
    <col min="14082" max="14082" width="71.7265625" style="3" customWidth="1"/>
    <col min="14083" max="14088" width="16.7265625" style="3" customWidth="1"/>
    <col min="14089" max="14089" width="37.26953125" style="3" bestFit="1" customWidth="1"/>
    <col min="14090" max="14090" width="16.7265625" style="3" customWidth="1"/>
    <col min="14091" max="14091" width="15.7265625" style="3" customWidth="1"/>
    <col min="14092" max="14336" width="9.1796875" style="3"/>
    <col min="14337" max="14337" width="5.7265625" style="3" customWidth="1"/>
    <col min="14338" max="14338" width="71.7265625" style="3" customWidth="1"/>
    <col min="14339" max="14344" width="16.7265625" style="3" customWidth="1"/>
    <col min="14345" max="14345" width="37.26953125" style="3" bestFit="1" customWidth="1"/>
    <col min="14346" max="14346" width="16.7265625" style="3" customWidth="1"/>
    <col min="14347" max="14347" width="15.7265625" style="3" customWidth="1"/>
    <col min="14348" max="14592" width="9.1796875" style="3"/>
    <col min="14593" max="14593" width="5.7265625" style="3" customWidth="1"/>
    <col min="14594" max="14594" width="71.7265625" style="3" customWidth="1"/>
    <col min="14595" max="14600" width="16.7265625" style="3" customWidth="1"/>
    <col min="14601" max="14601" width="37.26953125" style="3" bestFit="1" customWidth="1"/>
    <col min="14602" max="14602" width="16.7265625" style="3" customWidth="1"/>
    <col min="14603" max="14603" width="15.7265625" style="3" customWidth="1"/>
    <col min="14604" max="14848" width="9.1796875" style="3"/>
    <col min="14849" max="14849" width="5.7265625" style="3" customWidth="1"/>
    <col min="14850" max="14850" width="71.7265625" style="3" customWidth="1"/>
    <col min="14851" max="14856" width="16.7265625" style="3" customWidth="1"/>
    <col min="14857" max="14857" width="37.26953125" style="3" bestFit="1" customWidth="1"/>
    <col min="14858" max="14858" width="16.7265625" style="3" customWidth="1"/>
    <col min="14859" max="14859" width="15.7265625" style="3" customWidth="1"/>
    <col min="14860" max="15104" width="9.1796875" style="3"/>
    <col min="15105" max="15105" width="5.7265625" style="3" customWidth="1"/>
    <col min="15106" max="15106" width="71.7265625" style="3" customWidth="1"/>
    <col min="15107" max="15112" width="16.7265625" style="3" customWidth="1"/>
    <col min="15113" max="15113" width="37.26953125" style="3" bestFit="1" customWidth="1"/>
    <col min="15114" max="15114" width="16.7265625" style="3" customWidth="1"/>
    <col min="15115" max="15115" width="15.7265625" style="3" customWidth="1"/>
    <col min="15116" max="15360" width="9.1796875" style="3"/>
    <col min="15361" max="15361" width="5.7265625" style="3" customWidth="1"/>
    <col min="15362" max="15362" width="71.7265625" style="3" customWidth="1"/>
    <col min="15363" max="15368" width="16.7265625" style="3" customWidth="1"/>
    <col min="15369" max="15369" width="37.26953125" style="3" bestFit="1" customWidth="1"/>
    <col min="15370" max="15370" width="16.7265625" style="3" customWidth="1"/>
    <col min="15371" max="15371" width="15.7265625" style="3" customWidth="1"/>
    <col min="15372" max="15616" width="9.1796875" style="3"/>
    <col min="15617" max="15617" width="5.7265625" style="3" customWidth="1"/>
    <col min="15618" max="15618" width="71.7265625" style="3" customWidth="1"/>
    <col min="15619" max="15624" width="16.7265625" style="3" customWidth="1"/>
    <col min="15625" max="15625" width="37.26953125" style="3" bestFit="1" customWidth="1"/>
    <col min="15626" max="15626" width="16.7265625" style="3" customWidth="1"/>
    <col min="15627" max="15627" width="15.7265625" style="3" customWidth="1"/>
    <col min="15628" max="15872" width="9.1796875" style="3"/>
    <col min="15873" max="15873" width="5.7265625" style="3" customWidth="1"/>
    <col min="15874" max="15874" width="71.7265625" style="3" customWidth="1"/>
    <col min="15875" max="15880" width="16.7265625" style="3" customWidth="1"/>
    <col min="15881" max="15881" width="37.26953125" style="3" bestFit="1" customWidth="1"/>
    <col min="15882" max="15882" width="16.7265625" style="3" customWidth="1"/>
    <col min="15883" max="15883" width="15.7265625" style="3" customWidth="1"/>
    <col min="15884" max="16128" width="9.1796875" style="3"/>
    <col min="16129" max="16129" width="5.7265625" style="3" customWidth="1"/>
    <col min="16130" max="16130" width="71.7265625" style="3" customWidth="1"/>
    <col min="16131" max="16136" width="16.7265625" style="3" customWidth="1"/>
    <col min="16137" max="16137" width="37.26953125" style="3" bestFit="1" customWidth="1"/>
    <col min="16138" max="16138" width="16.7265625" style="3" customWidth="1"/>
    <col min="16139" max="16139" width="15.7265625" style="3" customWidth="1"/>
    <col min="16140" max="16384" width="9.1796875" style="3"/>
  </cols>
  <sheetData>
    <row r="1" spans="1:15" x14ac:dyDescent="0.35">
      <c r="A1" s="1" t="s">
        <v>449</v>
      </c>
      <c r="B1" s="230"/>
      <c r="C1" s="230"/>
      <c r="D1" s="230"/>
      <c r="E1" s="230"/>
      <c r="F1" s="230"/>
      <c r="G1" s="230"/>
    </row>
    <row r="2" spans="1:15" x14ac:dyDescent="0.35">
      <c r="A2" s="231"/>
      <c r="B2" s="230"/>
      <c r="C2" s="230"/>
      <c r="D2" s="230"/>
      <c r="E2" s="230"/>
      <c r="F2" s="230"/>
      <c r="G2" s="230"/>
    </row>
    <row r="3" spans="1:15" x14ac:dyDescent="0.35">
      <c r="A3" s="1615" t="s">
        <v>450</v>
      </c>
      <c r="B3" s="1615"/>
      <c r="C3" s="1615"/>
      <c r="D3" s="1615"/>
      <c r="E3" s="1615"/>
      <c r="F3" s="1615"/>
      <c r="G3" s="1615"/>
      <c r="H3" s="1615"/>
      <c r="I3" s="1615"/>
      <c r="J3" s="1615"/>
    </row>
    <row r="4" spans="1:15" x14ac:dyDescent="0.35">
      <c r="A4" s="2"/>
      <c r="C4" s="1615" t="s">
        <v>561</v>
      </c>
      <c r="D4" s="1615"/>
      <c r="E4" s="1615"/>
      <c r="F4" s="2"/>
      <c r="G4" s="2"/>
      <c r="H4" s="2"/>
      <c r="I4" s="2"/>
      <c r="J4" s="2"/>
      <c r="K4" s="5"/>
      <c r="L4" s="5"/>
      <c r="M4" s="5"/>
      <c r="N4" s="5"/>
      <c r="O4" s="5"/>
    </row>
    <row r="5" spans="1:15" x14ac:dyDescent="0.35">
      <c r="A5" s="2"/>
      <c r="B5" s="2"/>
      <c r="C5" s="1615" t="s">
        <v>762</v>
      </c>
      <c r="D5" s="1615"/>
      <c r="E5" s="1615"/>
      <c r="F5" s="4"/>
      <c r="G5" s="4"/>
      <c r="H5" s="4"/>
      <c r="I5" s="4"/>
      <c r="J5" s="4"/>
    </row>
    <row r="6" spans="1:15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</row>
    <row r="7" spans="1:15" ht="26.25" customHeight="1" x14ac:dyDescent="0.35">
      <c r="A7" s="1596" t="s">
        <v>5</v>
      </c>
      <c r="B7" s="1601" t="s">
        <v>451</v>
      </c>
      <c r="C7" s="232" t="s">
        <v>452</v>
      </c>
      <c r="D7" s="232"/>
      <c r="E7" s="232"/>
      <c r="F7" s="232"/>
      <c r="G7" s="232"/>
      <c r="H7" s="232"/>
      <c r="I7" s="233"/>
      <c r="J7" s="233"/>
    </row>
    <row r="8" spans="1:15" ht="33" customHeight="1" x14ac:dyDescent="0.35">
      <c r="A8" s="1597"/>
      <c r="B8" s="1602"/>
      <c r="C8" s="234" t="s">
        <v>453</v>
      </c>
      <c r="D8" s="234" t="s">
        <v>454</v>
      </c>
      <c r="E8" s="234" t="s">
        <v>455</v>
      </c>
      <c r="F8" s="32" t="s">
        <v>456</v>
      </c>
      <c r="G8" s="32" t="s">
        <v>457</v>
      </c>
      <c r="H8" s="32" t="s">
        <v>458</v>
      </c>
      <c r="I8" s="125" t="s">
        <v>459</v>
      </c>
      <c r="J8" s="32" t="s">
        <v>8</v>
      </c>
    </row>
    <row r="9" spans="1:15" s="15" customFormat="1" ht="11.5" x14ac:dyDescent="0.35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  <c r="J9" s="13">
        <v>10</v>
      </c>
    </row>
    <row r="10" spans="1:15" ht="18.75" customHeight="1" x14ac:dyDescent="0.35">
      <c r="A10" s="1616" t="s">
        <v>460</v>
      </c>
      <c r="B10" s="1616"/>
      <c r="C10" s="1616"/>
      <c r="D10" s="1616"/>
      <c r="E10" s="1616"/>
      <c r="F10" s="1616"/>
      <c r="G10" s="1616"/>
      <c r="H10" s="1616"/>
      <c r="I10" s="1616"/>
      <c r="J10" s="1616"/>
    </row>
    <row r="11" spans="1:15" ht="17.25" customHeight="1" x14ac:dyDescent="0.35">
      <c r="A11" s="17">
        <v>1</v>
      </c>
      <c r="B11" s="17" t="s">
        <v>461</v>
      </c>
      <c r="C11" s="17"/>
      <c r="D11" s="17"/>
      <c r="E11" s="16">
        <v>2</v>
      </c>
      <c r="F11" s="17"/>
      <c r="G11" s="17"/>
      <c r="H11" s="17"/>
      <c r="I11" s="17"/>
      <c r="J11" s="235">
        <f>SUM(C11:I11)</f>
        <v>2</v>
      </c>
    </row>
    <row r="12" spans="1:15" ht="17.25" customHeight="1" x14ac:dyDescent="0.35">
      <c r="A12" s="17">
        <v>2</v>
      </c>
      <c r="B12" s="236" t="s">
        <v>462</v>
      </c>
      <c r="C12" s="17"/>
      <c r="D12" s="17"/>
      <c r="E12" s="16"/>
      <c r="F12" s="17"/>
      <c r="G12" s="17"/>
      <c r="H12" s="17"/>
      <c r="I12" s="17"/>
      <c r="J12" s="237">
        <f>SUM(C12:I12)</f>
        <v>0</v>
      </c>
    </row>
    <row r="13" spans="1:15" ht="16.5" customHeight="1" x14ac:dyDescent="0.35">
      <c r="A13" s="1616" t="s">
        <v>463</v>
      </c>
      <c r="B13" s="1616"/>
      <c r="C13" s="1616"/>
      <c r="D13" s="1616"/>
      <c r="E13" s="1616"/>
      <c r="F13" s="1616"/>
      <c r="G13" s="1616"/>
      <c r="H13" s="1616"/>
      <c r="I13" s="1616"/>
      <c r="J13" s="1616"/>
    </row>
    <row r="14" spans="1:15" ht="17.149999999999999" customHeight="1" x14ac:dyDescent="0.35">
      <c r="A14" s="17">
        <v>1</v>
      </c>
      <c r="B14" s="17" t="s">
        <v>464</v>
      </c>
      <c r="C14" s="17"/>
      <c r="D14" s="17"/>
      <c r="E14" s="16">
        <v>12</v>
      </c>
      <c r="F14" s="17"/>
      <c r="G14" s="17"/>
      <c r="H14" s="17"/>
      <c r="I14" s="17"/>
      <c r="J14" s="235">
        <f t="shared" ref="J14:J42" si="0">SUM(C14:I14)</f>
        <v>12</v>
      </c>
    </row>
    <row r="15" spans="1:15" ht="17.149999999999999" customHeight="1" x14ac:dyDescent="0.35">
      <c r="A15" s="17"/>
      <c r="B15" s="17" t="s">
        <v>465</v>
      </c>
      <c r="C15" s="17"/>
      <c r="D15" s="17"/>
      <c r="E15" s="16"/>
      <c r="F15" s="17"/>
      <c r="G15" s="17"/>
      <c r="H15" s="17"/>
      <c r="I15" s="17"/>
      <c r="J15" s="235">
        <f t="shared" si="0"/>
        <v>0</v>
      </c>
    </row>
    <row r="16" spans="1:15" ht="17.149999999999999" customHeight="1" x14ac:dyDescent="0.35">
      <c r="A16" s="17">
        <v>2</v>
      </c>
      <c r="B16" s="17" t="s">
        <v>466</v>
      </c>
      <c r="C16" s="17"/>
      <c r="D16" s="17"/>
      <c r="E16" s="16">
        <v>9</v>
      </c>
      <c r="F16" s="17"/>
      <c r="G16" s="17"/>
      <c r="H16" s="17"/>
      <c r="I16" s="17"/>
      <c r="J16" s="235">
        <f t="shared" si="0"/>
        <v>9</v>
      </c>
    </row>
    <row r="17" spans="1:10" ht="17.149999999999999" customHeight="1" x14ac:dyDescent="0.35">
      <c r="A17" s="17">
        <v>3</v>
      </c>
      <c r="B17" s="17" t="s">
        <v>467</v>
      </c>
      <c r="C17" s="17"/>
      <c r="D17" s="17"/>
      <c r="E17" s="16"/>
      <c r="F17" s="17"/>
      <c r="G17" s="17"/>
      <c r="H17" s="17"/>
      <c r="I17" s="17"/>
      <c r="J17" s="235">
        <f t="shared" si="0"/>
        <v>0</v>
      </c>
    </row>
    <row r="18" spans="1:10" ht="17.149999999999999" customHeight="1" x14ac:dyDescent="0.35">
      <c r="A18" s="17">
        <v>4</v>
      </c>
      <c r="B18" s="17" t="s">
        <v>468</v>
      </c>
      <c r="C18" s="17"/>
      <c r="D18" s="17"/>
      <c r="E18" s="16">
        <v>24</v>
      </c>
      <c r="F18" s="17"/>
      <c r="G18" s="17"/>
      <c r="H18" s="17"/>
      <c r="I18" s="17"/>
      <c r="J18" s="235">
        <f t="shared" si="0"/>
        <v>24</v>
      </c>
    </row>
    <row r="19" spans="1:10" ht="17.149999999999999" customHeight="1" x14ac:dyDescent="0.35">
      <c r="A19" s="1616" t="s">
        <v>469</v>
      </c>
      <c r="B19" s="1616"/>
      <c r="C19" s="1616"/>
      <c r="D19" s="1616"/>
      <c r="E19" s="1616"/>
      <c r="F19" s="1616"/>
      <c r="G19" s="1616"/>
      <c r="H19" s="1616"/>
      <c r="I19" s="1616"/>
      <c r="J19" s="1616"/>
    </row>
    <row r="20" spans="1:10" ht="17.149999999999999" customHeight="1" x14ac:dyDescent="0.35">
      <c r="A20" s="17">
        <v>1</v>
      </c>
      <c r="B20" s="17" t="s">
        <v>470</v>
      </c>
      <c r="C20" s="17"/>
      <c r="D20" s="17"/>
      <c r="E20" s="16">
        <v>2</v>
      </c>
      <c r="F20" s="17"/>
      <c r="G20" s="17"/>
      <c r="H20" s="17"/>
      <c r="I20" s="17"/>
      <c r="J20" s="235">
        <f t="shared" si="0"/>
        <v>2</v>
      </c>
    </row>
    <row r="21" spans="1:10" ht="17.149999999999999" customHeight="1" x14ac:dyDescent="0.35">
      <c r="A21" s="17">
        <v>2</v>
      </c>
      <c r="B21" s="17" t="s">
        <v>471</v>
      </c>
      <c r="C21" s="17"/>
      <c r="D21" s="17"/>
      <c r="E21" s="16">
        <v>0</v>
      </c>
      <c r="F21" s="17"/>
      <c r="G21" s="17"/>
      <c r="H21" s="17"/>
      <c r="I21" s="17"/>
      <c r="J21" s="235">
        <f t="shared" si="0"/>
        <v>0</v>
      </c>
    </row>
    <row r="22" spans="1:10" ht="17.149999999999999" customHeight="1" x14ac:dyDescent="0.35">
      <c r="A22" s="17">
        <v>3</v>
      </c>
      <c r="B22" s="64" t="s">
        <v>472</v>
      </c>
      <c r="C22" s="17"/>
      <c r="D22" s="17"/>
      <c r="E22" s="16">
        <v>7</v>
      </c>
      <c r="F22" s="17"/>
      <c r="G22" s="17"/>
      <c r="H22" s="17"/>
      <c r="I22" s="17"/>
      <c r="J22" s="235">
        <f t="shared" si="0"/>
        <v>7</v>
      </c>
    </row>
    <row r="23" spans="1:10" ht="17.149999999999999" customHeight="1" x14ac:dyDescent="0.35">
      <c r="A23" s="17">
        <v>4</v>
      </c>
      <c r="B23" s="64" t="s">
        <v>473</v>
      </c>
      <c r="C23" s="17"/>
      <c r="D23" s="17"/>
      <c r="E23" s="16">
        <v>2</v>
      </c>
      <c r="F23" s="17"/>
      <c r="G23" s="17"/>
      <c r="H23" s="17"/>
      <c r="I23" s="17"/>
      <c r="J23" s="235">
        <f t="shared" si="0"/>
        <v>2</v>
      </c>
    </row>
    <row r="24" spans="1:10" ht="17.149999999999999" customHeight="1" x14ac:dyDescent="0.35">
      <c r="A24" s="17">
        <v>5</v>
      </c>
      <c r="B24" s="64" t="s">
        <v>474</v>
      </c>
      <c r="C24" s="17"/>
      <c r="D24" s="17"/>
      <c r="E24" s="16">
        <v>2</v>
      </c>
      <c r="F24" s="17"/>
      <c r="G24" s="17"/>
      <c r="H24" s="17"/>
      <c r="I24" s="17"/>
      <c r="J24" s="235">
        <f t="shared" si="0"/>
        <v>2</v>
      </c>
    </row>
    <row r="25" spans="1:10" ht="17.149999999999999" customHeight="1" x14ac:dyDescent="0.35">
      <c r="A25" s="17">
        <v>6</v>
      </c>
      <c r="B25" s="64" t="s">
        <v>475</v>
      </c>
      <c r="C25" s="17"/>
      <c r="D25" s="17"/>
      <c r="E25" s="16"/>
      <c r="F25" s="17"/>
      <c r="G25" s="17"/>
      <c r="H25" s="17"/>
      <c r="I25" s="17"/>
      <c r="J25" s="235">
        <f t="shared" si="0"/>
        <v>0</v>
      </c>
    </row>
    <row r="26" spans="1:10" ht="17.149999999999999" customHeight="1" x14ac:dyDescent="0.35">
      <c r="A26" s="17">
        <v>7</v>
      </c>
      <c r="B26" s="64" t="s">
        <v>476</v>
      </c>
      <c r="C26" s="17"/>
      <c r="D26" s="17"/>
      <c r="E26" s="16"/>
      <c r="F26" s="17"/>
      <c r="G26" s="17"/>
      <c r="H26" s="17"/>
      <c r="I26" s="17"/>
      <c r="J26" s="235">
        <f t="shared" si="0"/>
        <v>0</v>
      </c>
    </row>
    <row r="27" spans="1:10" ht="17.149999999999999" customHeight="1" x14ac:dyDescent="0.35">
      <c r="A27" s="17">
        <v>8</v>
      </c>
      <c r="B27" s="3" t="s">
        <v>477</v>
      </c>
      <c r="C27" s="17"/>
      <c r="D27" s="17"/>
      <c r="E27" s="16"/>
      <c r="F27" s="17"/>
      <c r="G27" s="17"/>
      <c r="H27" s="17"/>
      <c r="I27" s="17"/>
      <c r="J27" s="235">
        <f t="shared" si="0"/>
        <v>0</v>
      </c>
    </row>
    <row r="28" spans="1:10" ht="17.149999999999999" customHeight="1" x14ac:dyDescent="0.35">
      <c r="A28" s="17">
        <v>9</v>
      </c>
      <c r="B28" s="3" t="s">
        <v>478</v>
      </c>
      <c r="C28" s="17"/>
      <c r="D28" s="17"/>
      <c r="E28" s="16"/>
      <c r="F28" s="17"/>
      <c r="G28" s="17"/>
      <c r="H28" s="17"/>
      <c r="I28" s="17"/>
      <c r="J28" s="235">
        <f t="shared" si="0"/>
        <v>0</v>
      </c>
    </row>
    <row r="29" spans="1:10" ht="17.149999999999999" customHeight="1" x14ac:dyDescent="0.35">
      <c r="A29" s="17">
        <v>10</v>
      </c>
      <c r="B29" s="3" t="s">
        <v>479</v>
      </c>
      <c r="C29" s="17"/>
      <c r="D29" s="17"/>
      <c r="E29" s="16"/>
      <c r="F29" s="17"/>
      <c r="G29" s="17"/>
      <c r="H29" s="17"/>
      <c r="I29" s="17"/>
      <c r="J29" s="235">
        <f t="shared" si="0"/>
        <v>0</v>
      </c>
    </row>
    <row r="30" spans="1:10" ht="17.149999999999999" customHeight="1" x14ac:dyDescent="0.35">
      <c r="A30" s="17">
        <v>11</v>
      </c>
      <c r="B30" s="3" t="s">
        <v>480</v>
      </c>
      <c r="C30" s="17"/>
      <c r="D30" s="17"/>
      <c r="E30" s="16">
        <v>1</v>
      </c>
      <c r="F30" s="17"/>
      <c r="G30" s="17"/>
      <c r="H30" s="17"/>
      <c r="I30" s="17"/>
      <c r="J30" s="235">
        <f t="shared" si="0"/>
        <v>1</v>
      </c>
    </row>
    <row r="31" spans="1:10" ht="17.149999999999999" customHeight="1" x14ac:dyDescent="0.35">
      <c r="A31" s="1616" t="s">
        <v>481</v>
      </c>
      <c r="B31" s="1616"/>
      <c r="C31" s="1616"/>
      <c r="D31" s="1616"/>
      <c r="E31" s="1616"/>
      <c r="F31" s="1616"/>
      <c r="G31" s="1616"/>
      <c r="H31" s="1616"/>
      <c r="I31" s="1616"/>
      <c r="J31" s="1616"/>
    </row>
    <row r="32" spans="1:10" ht="17.149999999999999" customHeight="1" x14ac:dyDescent="0.35">
      <c r="A32" s="238">
        <v>1</v>
      </c>
      <c r="B32" s="64" t="s">
        <v>482</v>
      </c>
      <c r="C32" s="17"/>
      <c r="D32" s="17"/>
      <c r="E32" s="17"/>
      <c r="F32" s="17"/>
      <c r="G32" s="239"/>
      <c r="H32" s="239"/>
      <c r="I32" s="239"/>
      <c r="J32" s="235">
        <f t="shared" si="0"/>
        <v>0</v>
      </c>
    </row>
    <row r="33" spans="1:10" ht="17.149999999999999" customHeight="1" x14ac:dyDescent="0.35">
      <c r="A33" s="238">
        <v>2</v>
      </c>
      <c r="B33" s="64" t="s">
        <v>483</v>
      </c>
      <c r="C33" s="17"/>
      <c r="D33" s="17"/>
      <c r="E33" s="17"/>
      <c r="F33" s="17"/>
      <c r="G33" s="239"/>
      <c r="H33" s="239"/>
      <c r="I33" s="239"/>
      <c r="J33" s="235">
        <f t="shared" si="0"/>
        <v>0</v>
      </c>
    </row>
    <row r="34" spans="1:10" ht="17.149999999999999" customHeight="1" x14ac:dyDescent="0.35">
      <c r="A34" s="238">
        <v>3</v>
      </c>
      <c r="B34" s="64" t="s">
        <v>484</v>
      </c>
      <c r="C34" s="17"/>
      <c r="D34" s="17"/>
      <c r="E34" s="17"/>
      <c r="F34" s="17"/>
      <c r="G34" s="239"/>
      <c r="H34" s="239"/>
      <c r="I34" s="239"/>
      <c r="J34" s="235">
        <f t="shared" si="0"/>
        <v>0</v>
      </c>
    </row>
    <row r="35" spans="1:10" ht="17.149999999999999" customHeight="1" x14ac:dyDescent="0.35">
      <c r="A35" s="238">
        <v>4</v>
      </c>
      <c r="B35" s="64" t="s">
        <v>485</v>
      </c>
      <c r="C35" s="17"/>
      <c r="D35" s="17"/>
      <c r="E35" s="17"/>
      <c r="F35" s="17"/>
      <c r="G35" s="239"/>
      <c r="H35" s="239"/>
      <c r="I35" s="239"/>
      <c r="J35" s="235">
        <f t="shared" si="0"/>
        <v>0</v>
      </c>
    </row>
    <row r="36" spans="1:10" ht="16.5" customHeight="1" x14ac:dyDescent="0.35">
      <c r="A36" s="238">
        <v>5</v>
      </c>
      <c r="B36" s="64" t="s">
        <v>486</v>
      </c>
      <c r="C36" s="17"/>
      <c r="D36" s="17"/>
      <c r="E36" s="17"/>
      <c r="F36" s="17"/>
      <c r="G36" s="239"/>
      <c r="H36" s="239"/>
      <c r="I36" s="239"/>
      <c r="J36" s="235">
        <f t="shared" si="0"/>
        <v>0</v>
      </c>
    </row>
    <row r="37" spans="1:10" ht="17.25" customHeight="1" x14ac:dyDescent="0.35">
      <c r="A37" s="238">
        <v>6</v>
      </c>
      <c r="B37" s="17" t="s">
        <v>487</v>
      </c>
      <c r="C37" s="17"/>
      <c r="D37" s="17"/>
      <c r="E37" s="17"/>
      <c r="F37" s="17"/>
      <c r="G37" s="239"/>
      <c r="H37" s="239"/>
      <c r="I37" s="239"/>
      <c r="J37" s="235">
        <f t="shared" si="0"/>
        <v>0</v>
      </c>
    </row>
    <row r="38" spans="1:10" ht="17.25" customHeight="1" x14ac:dyDescent="0.35">
      <c r="A38" s="238">
        <v>7</v>
      </c>
      <c r="B38" s="17" t="s">
        <v>488</v>
      </c>
      <c r="C38" s="17"/>
      <c r="D38" s="17"/>
      <c r="E38" s="17"/>
      <c r="F38" s="17"/>
      <c r="G38" s="239"/>
      <c r="H38" s="239"/>
      <c r="I38" s="239"/>
      <c r="J38" s="235">
        <f t="shared" si="0"/>
        <v>0</v>
      </c>
    </row>
    <row r="39" spans="1:10" ht="17.25" customHeight="1" x14ac:dyDescent="0.35">
      <c r="A39" s="238">
        <v>8</v>
      </c>
      <c r="B39" s="17" t="s">
        <v>489</v>
      </c>
      <c r="C39" s="17"/>
      <c r="D39" s="17"/>
      <c r="E39" s="17"/>
      <c r="F39" s="17"/>
      <c r="G39" s="239"/>
      <c r="H39" s="239"/>
      <c r="I39" s="239"/>
      <c r="J39" s="235">
        <f t="shared" si="0"/>
        <v>0</v>
      </c>
    </row>
    <row r="40" spans="1:10" ht="17.25" customHeight="1" x14ac:dyDescent="0.35">
      <c r="A40" s="238">
        <v>9</v>
      </c>
      <c r="B40" s="17" t="s">
        <v>490</v>
      </c>
      <c r="C40" s="17"/>
      <c r="D40" s="17"/>
      <c r="E40" s="17"/>
      <c r="F40" s="17"/>
      <c r="G40" s="10">
        <v>2</v>
      </c>
      <c r="H40" s="16">
        <v>18</v>
      </c>
      <c r="I40" s="239"/>
      <c r="J40" s="235">
        <f t="shared" si="0"/>
        <v>20</v>
      </c>
    </row>
    <row r="41" spans="1:10" ht="17.25" customHeight="1" x14ac:dyDescent="0.35">
      <c r="A41" s="238">
        <v>10</v>
      </c>
      <c r="B41" s="17" t="s">
        <v>491</v>
      </c>
      <c r="C41" s="17"/>
      <c r="D41" s="17"/>
      <c r="E41" s="17"/>
      <c r="F41" s="17"/>
      <c r="G41" s="17"/>
      <c r="H41" s="16">
        <v>13</v>
      </c>
      <c r="I41" s="17"/>
      <c r="J41" s="235">
        <f t="shared" si="0"/>
        <v>13</v>
      </c>
    </row>
    <row r="42" spans="1:10" ht="17.25" customHeight="1" thickBot="1" x14ac:dyDescent="0.4">
      <c r="A42" s="238">
        <v>11</v>
      </c>
      <c r="B42" s="17" t="s">
        <v>492</v>
      </c>
      <c r="C42" s="17"/>
      <c r="D42" s="17"/>
      <c r="E42" s="17"/>
      <c r="F42" s="17"/>
      <c r="G42" s="17"/>
      <c r="H42" s="17"/>
      <c r="I42" s="17"/>
      <c r="J42" s="235">
        <f t="shared" si="0"/>
        <v>0</v>
      </c>
    </row>
    <row r="43" spans="1:10" x14ac:dyDescent="0.35">
      <c r="A43" s="50"/>
      <c r="B43" s="50"/>
      <c r="C43" s="50"/>
      <c r="D43" s="50"/>
      <c r="E43" s="50"/>
      <c r="F43" s="50"/>
      <c r="G43" s="50"/>
      <c r="H43" s="50"/>
      <c r="I43" s="50"/>
      <c r="J43" s="50"/>
    </row>
    <row r="44" spans="1:10" x14ac:dyDescent="0.35">
      <c r="A44" s="27" t="s">
        <v>493</v>
      </c>
      <c r="B44" s="27"/>
    </row>
  </sheetData>
  <sheetProtection algorithmName="SHA-512" hashValue="Q42nBUF6IBXtelSSlBuPRGMpBxwFtrFY29dUItvpC2Oaj+DBfbjmzBKLTAMAuzrrFgTYmeUNPP5wp0ecBbxGZg==" saltValue="zE5Ao75X0ecBFYHzPXeThg==" spinCount="100000" sheet="1" objects="1" scenarios="1" sort="0" autoFilter="0" pivotTables="0"/>
  <mergeCells count="9">
    <mergeCell ref="A3:J3"/>
    <mergeCell ref="C4:E4"/>
    <mergeCell ref="C5:E5"/>
    <mergeCell ref="A31:J31"/>
    <mergeCell ref="A7:A8"/>
    <mergeCell ref="B7:B8"/>
    <mergeCell ref="A10:J10"/>
    <mergeCell ref="A13:J13"/>
    <mergeCell ref="A19:J19"/>
  </mergeCells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Y39"/>
  <sheetViews>
    <sheetView topLeftCell="A10" zoomScale="60" zoomScaleNormal="60" workbookViewId="0">
      <selection activeCell="Y24" sqref="Y24"/>
    </sheetView>
  </sheetViews>
  <sheetFormatPr defaultRowHeight="15.5" x14ac:dyDescent="0.35"/>
  <cols>
    <col min="1" max="1" width="5.7265625" style="3" customWidth="1"/>
    <col min="2" max="3" width="23.1796875" style="3" customWidth="1"/>
    <col min="4" max="4" width="21.7265625" style="3" customWidth="1"/>
    <col min="5" max="25" width="14.54296875" style="3" customWidth="1"/>
    <col min="26" max="254" width="9.1796875" style="3" customWidth="1"/>
    <col min="255" max="255" width="5.7265625" style="3" customWidth="1"/>
    <col min="256" max="257" width="9.1796875" style="3"/>
    <col min="258" max="258" width="5.7265625" style="3" customWidth="1"/>
    <col min="259" max="260" width="9.1796875" style="3"/>
    <col min="261" max="281" width="11.7265625" style="3" customWidth="1"/>
    <col min="282" max="510" width="9.1796875" style="3" customWidth="1"/>
    <col min="511" max="511" width="5.7265625" style="3" customWidth="1"/>
    <col min="512" max="513" width="9.1796875" style="3"/>
    <col min="514" max="514" width="5.7265625" style="3" customWidth="1"/>
    <col min="515" max="516" width="9.1796875" style="3"/>
    <col min="517" max="537" width="11.7265625" style="3" customWidth="1"/>
    <col min="538" max="766" width="9.1796875" style="3" customWidth="1"/>
    <col min="767" max="767" width="5.7265625" style="3" customWidth="1"/>
    <col min="768" max="769" width="9.1796875" style="3"/>
    <col min="770" max="770" width="5.7265625" style="3" customWidth="1"/>
    <col min="771" max="772" width="9.1796875" style="3"/>
    <col min="773" max="793" width="11.7265625" style="3" customWidth="1"/>
    <col min="794" max="1022" width="9.1796875" style="3" customWidth="1"/>
    <col min="1023" max="1023" width="5.7265625" style="3" customWidth="1"/>
    <col min="1024" max="1025" width="9.1796875" style="3"/>
    <col min="1026" max="1026" width="5.7265625" style="3" customWidth="1"/>
    <col min="1027" max="1028" width="9.1796875" style="3"/>
    <col min="1029" max="1049" width="11.7265625" style="3" customWidth="1"/>
    <col min="1050" max="1278" width="9.1796875" style="3" customWidth="1"/>
    <col min="1279" max="1279" width="5.7265625" style="3" customWidth="1"/>
    <col min="1280" max="1281" width="9.1796875" style="3"/>
    <col min="1282" max="1282" width="5.7265625" style="3" customWidth="1"/>
    <col min="1283" max="1284" width="9.1796875" style="3"/>
    <col min="1285" max="1305" width="11.7265625" style="3" customWidth="1"/>
    <col min="1306" max="1534" width="9.1796875" style="3" customWidth="1"/>
    <col min="1535" max="1535" width="5.7265625" style="3" customWidth="1"/>
    <col min="1536" max="1537" width="9.1796875" style="3"/>
    <col min="1538" max="1538" width="5.7265625" style="3" customWidth="1"/>
    <col min="1539" max="1540" width="9.1796875" style="3"/>
    <col min="1541" max="1561" width="11.7265625" style="3" customWidth="1"/>
    <col min="1562" max="1790" width="9.1796875" style="3" customWidth="1"/>
    <col min="1791" max="1791" width="5.7265625" style="3" customWidth="1"/>
    <col min="1792" max="1793" width="9.1796875" style="3"/>
    <col min="1794" max="1794" width="5.7265625" style="3" customWidth="1"/>
    <col min="1795" max="1796" width="9.1796875" style="3"/>
    <col min="1797" max="1817" width="11.7265625" style="3" customWidth="1"/>
    <col min="1818" max="2046" width="9.1796875" style="3" customWidth="1"/>
    <col min="2047" max="2047" width="5.7265625" style="3" customWidth="1"/>
    <col min="2048" max="2049" width="9.1796875" style="3"/>
    <col min="2050" max="2050" width="5.7265625" style="3" customWidth="1"/>
    <col min="2051" max="2052" width="9.1796875" style="3"/>
    <col min="2053" max="2073" width="11.7265625" style="3" customWidth="1"/>
    <col min="2074" max="2302" width="9.1796875" style="3" customWidth="1"/>
    <col min="2303" max="2303" width="5.7265625" style="3" customWidth="1"/>
    <col min="2304" max="2305" width="9.1796875" style="3"/>
    <col min="2306" max="2306" width="5.7265625" style="3" customWidth="1"/>
    <col min="2307" max="2308" width="9.1796875" style="3"/>
    <col min="2309" max="2329" width="11.7265625" style="3" customWidth="1"/>
    <col min="2330" max="2558" width="9.1796875" style="3" customWidth="1"/>
    <col min="2559" max="2559" width="5.7265625" style="3" customWidth="1"/>
    <col min="2560" max="2561" width="9.1796875" style="3"/>
    <col min="2562" max="2562" width="5.7265625" style="3" customWidth="1"/>
    <col min="2563" max="2564" width="9.1796875" style="3"/>
    <col min="2565" max="2585" width="11.7265625" style="3" customWidth="1"/>
    <col min="2586" max="2814" width="9.1796875" style="3" customWidth="1"/>
    <col min="2815" max="2815" width="5.7265625" style="3" customWidth="1"/>
    <col min="2816" max="2817" width="9.1796875" style="3"/>
    <col min="2818" max="2818" width="5.7265625" style="3" customWidth="1"/>
    <col min="2819" max="2820" width="9.1796875" style="3"/>
    <col min="2821" max="2841" width="11.7265625" style="3" customWidth="1"/>
    <col min="2842" max="3070" width="9.1796875" style="3" customWidth="1"/>
    <col min="3071" max="3071" width="5.7265625" style="3" customWidth="1"/>
    <col min="3072" max="3073" width="9.1796875" style="3"/>
    <col min="3074" max="3074" width="5.7265625" style="3" customWidth="1"/>
    <col min="3075" max="3076" width="9.1796875" style="3"/>
    <col min="3077" max="3097" width="11.7265625" style="3" customWidth="1"/>
    <col min="3098" max="3326" width="9.1796875" style="3" customWidth="1"/>
    <col min="3327" max="3327" width="5.7265625" style="3" customWidth="1"/>
    <col min="3328" max="3329" width="9.1796875" style="3"/>
    <col min="3330" max="3330" width="5.7265625" style="3" customWidth="1"/>
    <col min="3331" max="3332" width="9.1796875" style="3"/>
    <col min="3333" max="3353" width="11.7265625" style="3" customWidth="1"/>
    <col min="3354" max="3582" width="9.1796875" style="3" customWidth="1"/>
    <col min="3583" max="3583" width="5.7265625" style="3" customWidth="1"/>
    <col min="3584" max="3585" width="9.1796875" style="3"/>
    <col min="3586" max="3586" width="5.7265625" style="3" customWidth="1"/>
    <col min="3587" max="3588" width="9.1796875" style="3"/>
    <col min="3589" max="3609" width="11.7265625" style="3" customWidth="1"/>
    <col min="3610" max="3838" width="9.1796875" style="3" customWidth="1"/>
    <col min="3839" max="3839" width="5.7265625" style="3" customWidth="1"/>
    <col min="3840" max="3841" width="9.1796875" style="3"/>
    <col min="3842" max="3842" width="5.7265625" style="3" customWidth="1"/>
    <col min="3843" max="3844" width="9.1796875" style="3"/>
    <col min="3845" max="3865" width="11.7265625" style="3" customWidth="1"/>
    <col min="3866" max="4094" width="9.1796875" style="3" customWidth="1"/>
    <col min="4095" max="4095" width="5.7265625" style="3" customWidth="1"/>
    <col min="4096" max="4097" width="9.1796875" style="3"/>
    <col min="4098" max="4098" width="5.7265625" style="3" customWidth="1"/>
    <col min="4099" max="4100" width="9.1796875" style="3"/>
    <col min="4101" max="4121" width="11.7265625" style="3" customWidth="1"/>
    <col min="4122" max="4350" width="9.1796875" style="3" customWidth="1"/>
    <col min="4351" max="4351" width="5.7265625" style="3" customWidth="1"/>
    <col min="4352" max="4353" width="9.1796875" style="3"/>
    <col min="4354" max="4354" width="5.7265625" style="3" customWidth="1"/>
    <col min="4355" max="4356" width="9.1796875" style="3"/>
    <col min="4357" max="4377" width="11.7265625" style="3" customWidth="1"/>
    <col min="4378" max="4606" width="9.1796875" style="3" customWidth="1"/>
    <col min="4607" max="4607" width="5.7265625" style="3" customWidth="1"/>
    <col min="4608" max="4609" width="9.1796875" style="3"/>
    <col min="4610" max="4610" width="5.7265625" style="3" customWidth="1"/>
    <col min="4611" max="4612" width="9.1796875" style="3"/>
    <col min="4613" max="4633" width="11.7265625" style="3" customWidth="1"/>
    <col min="4634" max="4862" width="9.1796875" style="3" customWidth="1"/>
    <col min="4863" max="4863" width="5.7265625" style="3" customWidth="1"/>
    <col min="4864" max="4865" width="9.1796875" style="3"/>
    <col min="4866" max="4866" width="5.7265625" style="3" customWidth="1"/>
    <col min="4867" max="4868" width="9.1796875" style="3"/>
    <col min="4869" max="4889" width="11.7265625" style="3" customWidth="1"/>
    <col min="4890" max="5118" width="9.1796875" style="3" customWidth="1"/>
    <col min="5119" max="5119" width="5.7265625" style="3" customWidth="1"/>
    <col min="5120" max="5121" width="9.1796875" style="3"/>
    <col min="5122" max="5122" width="5.7265625" style="3" customWidth="1"/>
    <col min="5123" max="5124" width="9.1796875" style="3"/>
    <col min="5125" max="5145" width="11.7265625" style="3" customWidth="1"/>
    <col min="5146" max="5374" width="9.1796875" style="3" customWidth="1"/>
    <col min="5375" max="5375" width="5.7265625" style="3" customWidth="1"/>
    <col min="5376" max="5377" width="9.1796875" style="3"/>
    <col min="5378" max="5378" width="5.7265625" style="3" customWidth="1"/>
    <col min="5379" max="5380" width="9.1796875" style="3"/>
    <col min="5381" max="5401" width="11.7265625" style="3" customWidth="1"/>
    <col min="5402" max="5630" width="9.1796875" style="3" customWidth="1"/>
    <col min="5631" max="5631" width="5.7265625" style="3" customWidth="1"/>
    <col min="5632" max="5633" width="9.1796875" style="3"/>
    <col min="5634" max="5634" width="5.7265625" style="3" customWidth="1"/>
    <col min="5635" max="5636" width="9.1796875" style="3"/>
    <col min="5637" max="5657" width="11.7265625" style="3" customWidth="1"/>
    <col min="5658" max="5886" width="9.1796875" style="3" customWidth="1"/>
    <col min="5887" max="5887" width="5.7265625" style="3" customWidth="1"/>
    <col min="5888" max="5889" width="9.1796875" style="3"/>
    <col min="5890" max="5890" width="5.7265625" style="3" customWidth="1"/>
    <col min="5891" max="5892" width="9.1796875" style="3"/>
    <col min="5893" max="5913" width="11.7265625" style="3" customWidth="1"/>
    <col min="5914" max="6142" width="9.1796875" style="3" customWidth="1"/>
    <col min="6143" max="6143" width="5.7265625" style="3" customWidth="1"/>
    <col min="6144" max="6145" width="9.1796875" style="3"/>
    <col min="6146" max="6146" width="5.7265625" style="3" customWidth="1"/>
    <col min="6147" max="6148" width="9.1796875" style="3"/>
    <col min="6149" max="6169" width="11.7265625" style="3" customWidth="1"/>
    <col min="6170" max="6398" width="9.1796875" style="3" customWidth="1"/>
    <col min="6399" max="6399" width="5.7265625" style="3" customWidth="1"/>
    <col min="6400" max="6401" width="9.1796875" style="3"/>
    <col min="6402" max="6402" width="5.7265625" style="3" customWidth="1"/>
    <col min="6403" max="6404" width="9.1796875" style="3"/>
    <col min="6405" max="6425" width="11.7265625" style="3" customWidth="1"/>
    <col min="6426" max="6654" width="9.1796875" style="3" customWidth="1"/>
    <col min="6655" max="6655" width="5.7265625" style="3" customWidth="1"/>
    <col min="6656" max="6657" width="9.1796875" style="3"/>
    <col min="6658" max="6658" width="5.7265625" style="3" customWidth="1"/>
    <col min="6659" max="6660" width="9.1796875" style="3"/>
    <col min="6661" max="6681" width="11.7265625" style="3" customWidth="1"/>
    <col min="6682" max="6910" width="9.1796875" style="3" customWidth="1"/>
    <col min="6911" max="6911" width="5.7265625" style="3" customWidth="1"/>
    <col min="6912" max="6913" width="9.1796875" style="3"/>
    <col min="6914" max="6914" width="5.7265625" style="3" customWidth="1"/>
    <col min="6915" max="6916" width="9.1796875" style="3"/>
    <col min="6917" max="6937" width="11.7265625" style="3" customWidth="1"/>
    <col min="6938" max="7166" width="9.1796875" style="3" customWidth="1"/>
    <col min="7167" max="7167" width="5.7265625" style="3" customWidth="1"/>
    <col min="7168" max="7169" width="9.1796875" style="3"/>
    <col min="7170" max="7170" width="5.7265625" style="3" customWidth="1"/>
    <col min="7171" max="7172" width="9.1796875" style="3"/>
    <col min="7173" max="7193" width="11.7265625" style="3" customWidth="1"/>
    <col min="7194" max="7422" width="9.1796875" style="3" customWidth="1"/>
    <col min="7423" max="7423" width="5.7265625" style="3" customWidth="1"/>
    <col min="7424" max="7425" width="9.1796875" style="3"/>
    <col min="7426" max="7426" width="5.7265625" style="3" customWidth="1"/>
    <col min="7427" max="7428" width="9.1796875" style="3"/>
    <col min="7429" max="7449" width="11.7265625" style="3" customWidth="1"/>
    <col min="7450" max="7678" width="9.1796875" style="3" customWidth="1"/>
    <col min="7679" max="7679" width="5.7265625" style="3" customWidth="1"/>
    <col min="7680" max="7681" width="9.1796875" style="3"/>
    <col min="7682" max="7682" width="5.7265625" style="3" customWidth="1"/>
    <col min="7683" max="7684" width="9.1796875" style="3"/>
    <col min="7685" max="7705" width="11.7265625" style="3" customWidth="1"/>
    <col min="7706" max="7934" width="9.1796875" style="3" customWidth="1"/>
    <col min="7935" max="7935" width="5.7265625" style="3" customWidth="1"/>
    <col min="7936" max="7937" width="9.1796875" style="3"/>
    <col min="7938" max="7938" width="5.7265625" style="3" customWidth="1"/>
    <col min="7939" max="7940" width="9.1796875" style="3"/>
    <col min="7941" max="7961" width="11.7265625" style="3" customWidth="1"/>
    <col min="7962" max="8190" width="9.1796875" style="3" customWidth="1"/>
    <col min="8191" max="8191" width="5.7265625" style="3" customWidth="1"/>
    <col min="8192" max="8193" width="9.1796875" style="3"/>
    <col min="8194" max="8194" width="5.7265625" style="3" customWidth="1"/>
    <col min="8195" max="8196" width="9.1796875" style="3"/>
    <col min="8197" max="8217" width="11.7265625" style="3" customWidth="1"/>
    <col min="8218" max="8446" width="9.1796875" style="3" customWidth="1"/>
    <col min="8447" max="8447" width="5.7265625" style="3" customWidth="1"/>
    <col min="8448" max="8449" width="9.1796875" style="3"/>
    <col min="8450" max="8450" width="5.7265625" style="3" customWidth="1"/>
    <col min="8451" max="8452" width="9.1796875" style="3"/>
    <col min="8453" max="8473" width="11.7265625" style="3" customWidth="1"/>
    <col min="8474" max="8702" width="9.1796875" style="3" customWidth="1"/>
    <col min="8703" max="8703" width="5.7265625" style="3" customWidth="1"/>
    <col min="8704" max="8705" width="9.1796875" style="3"/>
    <col min="8706" max="8706" width="5.7265625" style="3" customWidth="1"/>
    <col min="8707" max="8708" width="9.1796875" style="3"/>
    <col min="8709" max="8729" width="11.7265625" style="3" customWidth="1"/>
    <col min="8730" max="8958" width="9.1796875" style="3" customWidth="1"/>
    <col min="8959" max="8959" width="5.7265625" style="3" customWidth="1"/>
    <col min="8960" max="8961" width="9.1796875" style="3"/>
    <col min="8962" max="8962" width="5.7265625" style="3" customWidth="1"/>
    <col min="8963" max="8964" width="9.1796875" style="3"/>
    <col min="8965" max="8985" width="11.7265625" style="3" customWidth="1"/>
    <col min="8986" max="9214" width="9.1796875" style="3" customWidth="1"/>
    <col min="9215" max="9215" width="5.7265625" style="3" customWidth="1"/>
    <col min="9216" max="9217" width="9.1796875" style="3"/>
    <col min="9218" max="9218" width="5.7265625" style="3" customWidth="1"/>
    <col min="9219" max="9220" width="9.1796875" style="3"/>
    <col min="9221" max="9241" width="11.7265625" style="3" customWidth="1"/>
    <col min="9242" max="9470" width="9.1796875" style="3" customWidth="1"/>
    <col min="9471" max="9471" width="5.7265625" style="3" customWidth="1"/>
    <col min="9472" max="9473" width="9.1796875" style="3"/>
    <col min="9474" max="9474" width="5.7265625" style="3" customWidth="1"/>
    <col min="9475" max="9476" width="9.1796875" style="3"/>
    <col min="9477" max="9497" width="11.7265625" style="3" customWidth="1"/>
    <col min="9498" max="9726" width="9.1796875" style="3" customWidth="1"/>
    <col min="9727" max="9727" width="5.7265625" style="3" customWidth="1"/>
    <col min="9728" max="9729" width="9.1796875" style="3"/>
    <col min="9730" max="9730" width="5.7265625" style="3" customWidth="1"/>
    <col min="9731" max="9732" width="9.1796875" style="3"/>
    <col min="9733" max="9753" width="11.7265625" style="3" customWidth="1"/>
    <col min="9754" max="9982" width="9.1796875" style="3" customWidth="1"/>
    <col min="9983" max="9983" width="5.7265625" style="3" customWidth="1"/>
    <col min="9984" max="9985" width="9.1796875" style="3"/>
    <col min="9986" max="9986" width="5.7265625" style="3" customWidth="1"/>
    <col min="9987" max="9988" width="9.1796875" style="3"/>
    <col min="9989" max="10009" width="11.7265625" style="3" customWidth="1"/>
    <col min="10010" max="10238" width="9.1796875" style="3" customWidth="1"/>
    <col min="10239" max="10239" width="5.7265625" style="3" customWidth="1"/>
    <col min="10240" max="10241" width="9.1796875" style="3"/>
    <col min="10242" max="10242" width="5.7265625" style="3" customWidth="1"/>
    <col min="10243" max="10244" width="9.1796875" style="3"/>
    <col min="10245" max="10265" width="11.7265625" style="3" customWidth="1"/>
    <col min="10266" max="10494" width="9.1796875" style="3" customWidth="1"/>
    <col min="10495" max="10495" width="5.7265625" style="3" customWidth="1"/>
    <col min="10496" max="10497" width="9.1796875" style="3"/>
    <col min="10498" max="10498" width="5.7265625" style="3" customWidth="1"/>
    <col min="10499" max="10500" width="9.1796875" style="3"/>
    <col min="10501" max="10521" width="11.7265625" style="3" customWidth="1"/>
    <col min="10522" max="10750" width="9.1796875" style="3" customWidth="1"/>
    <col min="10751" max="10751" width="5.7265625" style="3" customWidth="1"/>
    <col min="10752" max="10753" width="9.1796875" style="3"/>
    <col min="10754" max="10754" width="5.7265625" style="3" customWidth="1"/>
    <col min="10755" max="10756" width="9.1796875" style="3"/>
    <col min="10757" max="10777" width="11.7265625" style="3" customWidth="1"/>
    <col min="10778" max="11006" width="9.1796875" style="3" customWidth="1"/>
    <col min="11007" max="11007" width="5.7265625" style="3" customWidth="1"/>
    <col min="11008" max="11009" width="9.1796875" style="3"/>
    <col min="11010" max="11010" width="5.7265625" style="3" customWidth="1"/>
    <col min="11011" max="11012" width="9.1796875" style="3"/>
    <col min="11013" max="11033" width="11.7265625" style="3" customWidth="1"/>
    <col min="11034" max="11262" width="9.1796875" style="3" customWidth="1"/>
    <col min="11263" max="11263" width="5.7265625" style="3" customWidth="1"/>
    <col min="11264" max="11265" width="9.1796875" style="3"/>
    <col min="11266" max="11266" width="5.7265625" style="3" customWidth="1"/>
    <col min="11267" max="11268" width="9.1796875" style="3"/>
    <col min="11269" max="11289" width="11.7265625" style="3" customWidth="1"/>
    <col min="11290" max="11518" width="9.1796875" style="3" customWidth="1"/>
    <col min="11519" max="11519" width="5.7265625" style="3" customWidth="1"/>
    <col min="11520" max="11521" width="9.1796875" style="3"/>
    <col min="11522" max="11522" width="5.7265625" style="3" customWidth="1"/>
    <col min="11523" max="11524" width="9.1796875" style="3"/>
    <col min="11525" max="11545" width="11.7265625" style="3" customWidth="1"/>
    <col min="11546" max="11774" width="9.1796875" style="3" customWidth="1"/>
    <col min="11775" max="11775" width="5.7265625" style="3" customWidth="1"/>
    <col min="11776" max="11777" width="9.1796875" style="3"/>
    <col min="11778" max="11778" width="5.7265625" style="3" customWidth="1"/>
    <col min="11779" max="11780" width="9.1796875" style="3"/>
    <col min="11781" max="11801" width="11.7265625" style="3" customWidth="1"/>
    <col min="11802" max="12030" width="9.1796875" style="3" customWidth="1"/>
    <col min="12031" max="12031" width="5.7265625" style="3" customWidth="1"/>
    <col min="12032" max="12033" width="9.1796875" style="3"/>
    <col min="12034" max="12034" width="5.7265625" style="3" customWidth="1"/>
    <col min="12035" max="12036" width="9.1796875" style="3"/>
    <col min="12037" max="12057" width="11.7265625" style="3" customWidth="1"/>
    <col min="12058" max="12286" width="9.1796875" style="3" customWidth="1"/>
    <col min="12287" max="12287" width="5.7265625" style="3" customWidth="1"/>
    <col min="12288" max="12289" width="9.1796875" style="3"/>
    <col min="12290" max="12290" width="5.7265625" style="3" customWidth="1"/>
    <col min="12291" max="12292" width="9.1796875" style="3"/>
    <col min="12293" max="12313" width="11.7265625" style="3" customWidth="1"/>
    <col min="12314" max="12542" width="9.1796875" style="3" customWidth="1"/>
    <col min="12543" max="12543" width="5.7265625" style="3" customWidth="1"/>
    <col min="12544" max="12545" width="9.1796875" style="3"/>
    <col min="12546" max="12546" width="5.7265625" style="3" customWidth="1"/>
    <col min="12547" max="12548" width="9.1796875" style="3"/>
    <col min="12549" max="12569" width="11.7265625" style="3" customWidth="1"/>
    <col min="12570" max="12798" width="9.1796875" style="3" customWidth="1"/>
    <col min="12799" max="12799" width="5.7265625" style="3" customWidth="1"/>
    <col min="12800" max="12801" width="9.1796875" style="3"/>
    <col min="12802" max="12802" width="5.7265625" style="3" customWidth="1"/>
    <col min="12803" max="12804" width="9.1796875" style="3"/>
    <col min="12805" max="12825" width="11.7265625" style="3" customWidth="1"/>
    <col min="12826" max="13054" width="9.1796875" style="3" customWidth="1"/>
    <col min="13055" max="13055" width="5.7265625" style="3" customWidth="1"/>
    <col min="13056" max="13057" width="9.1796875" style="3"/>
    <col min="13058" max="13058" width="5.7265625" style="3" customWidth="1"/>
    <col min="13059" max="13060" width="9.1796875" style="3"/>
    <col min="13061" max="13081" width="11.7265625" style="3" customWidth="1"/>
    <col min="13082" max="13310" width="9.1796875" style="3" customWidth="1"/>
    <col min="13311" max="13311" width="5.7265625" style="3" customWidth="1"/>
    <col min="13312" max="13313" width="9.1796875" style="3"/>
    <col min="13314" max="13314" width="5.7265625" style="3" customWidth="1"/>
    <col min="13315" max="13316" width="9.1796875" style="3"/>
    <col min="13317" max="13337" width="11.7265625" style="3" customWidth="1"/>
    <col min="13338" max="13566" width="9.1796875" style="3" customWidth="1"/>
    <col min="13567" max="13567" width="5.7265625" style="3" customWidth="1"/>
    <col min="13568" max="13569" width="9.1796875" style="3"/>
    <col min="13570" max="13570" width="5.7265625" style="3" customWidth="1"/>
    <col min="13571" max="13572" width="9.1796875" style="3"/>
    <col min="13573" max="13593" width="11.7265625" style="3" customWidth="1"/>
    <col min="13594" max="13822" width="9.1796875" style="3" customWidth="1"/>
    <col min="13823" max="13823" width="5.7265625" style="3" customWidth="1"/>
    <col min="13824" max="13825" width="9.1796875" style="3"/>
    <col min="13826" max="13826" width="5.7265625" style="3" customWidth="1"/>
    <col min="13827" max="13828" width="9.1796875" style="3"/>
    <col min="13829" max="13849" width="11.7265625" style="3" customWidth="1"/>
    <col min="13850" max="14078" width="9.1796875" style="3" customWidth="1"/>
    <col min="14079" max="14079" width="5.7265625" style="3" customWidth="1"/>
    <col min="14080" max="14081" width="9.1796875" style="3"/>
    <col min="14082" max="14082" width="5.7265625" style="3" customWidth="1"/>
    <col min="14083" max="14084" width="9.1796875" style="3"/>
    <col min="14085" max="14105" width="11.7265625" style="3" customWidth="1"/>
    <col min="14106" max="14334" width="9.1796875" style="3" customWidth="1"/>
    <col min="14335" max="14335" width="5.7265625" style="3" customWidth="1"/>
    <col min="14336" max="14337" width="9.1796875" style="3"/>
    <col min="14338" max="14338" width="5.7265625" style="3" customWidth="1"/>
    <col min="14339" max="14340" width="9.1796875" style="3"/>
    <col min="14341" max="14361" width="11.7265625" style="3" customWidth="1"/>
    <col min="14362" max="14590" width="9.1796875" style="3" customWidth="1"/>
    <col min="14591" max="14591" width="5.7265625" style="3" customWidth="1"/>
    <col min="14592" max="14593" width="9.1796875" style="3"/>
    <col min="14594" max="14594" width="5.7265625" style="3" customWidth="1"/>
    <col min="14595" max="14596" width="9.1796875" style="3"/>
    <col min="14597" max="14617" width="11.7265625" style="3" customWidth="1"/>
    <col min="14618" max="14846" width="9.1796875" style="3" customWidth="1"/>
    <col min="14847" max="14847" width="5.7265625" style="3" customWidth="1"/>
    <col min="14848" max="14849" width="9.1796875" style="3"/>
    <col min="14850" max="14850" width="5.7265625" style="3" customWidth="1"/>
    <col min="14851" max="14852" width="9.1796875" style="3"/>
    <col min="14853" max="14873" width="11.7265625" style="3" customWidth="1"/>
    <col min="14874" max="15102" width="9.1796875" style="3" customWidth="1"/>
    <col min="15103" max="15103" width="5.7265625" style="3" customWidth="1"/>
    <col min="15104" max="15105" width="9.1796875" style="3"/>
    <col min="15106" max="15106" width="5.7265625" style="3" customWidth="1"/>
    <col min="15107" max="15108" width="9.1796875" style="3"/>
    <col min="15109" max="15129" width="11.7265625" style="3" customWidth="1"/>
    <col min="15130" max="15358" width="9.1796875" style="3" customWidth="1"/>
    <col min="15359" max="15359" width="5.7265625" style="3" customWidth="1"/>
    <col min="15360" max="15361" width="9.1796875" style="3"/>
    <col min="15362" max="15362" width="5.7265625" style="3" customWidth="1"/>
    <col min="15363" max="15364" width="9.1796875" style="3"/>
    <col min="15365" max="15385" width="11.7265625" style="3" customWidth="1"/>
    <col min="15386" max="15614" width="9.1796875" style="3" customWidth="1"/>
    <col min="15615" max="15615" width="5.7265625" style="3" customWidth="1"/>
    <col min="15616" max="15617" width="9.1796875" style="3"/>
    <col min="15618" max="15618" width="5.7265625" style="3" customWidth="1"/>
    <col min="15619" max="15620" width="9.1796875" style="3"/>
    <col min="15621" max="15641" width="11.7265625" style="3" customWidth="1"/>
    <col min="15642" max="15870" width="9.1796875" style="3" customWidth="1"/>
    <col min="15871" max="15871" width="5.7265625" style="3" customWidth="1"/>
    <col min="15872" max="15873" width="9.1796875" style="3"/>
    <col min="15874" max="15874" width="5.7265625" style="3" customWidth="1"/>
    <col min="15875" max="15876" width="9.1796875" style="3"/>
    <col min="15877" max="15897" width="11.7265625" style="3" customWidth="1"/>
    <col min="15898" max="16126" width="9.1796875" style="3" customWidth="1"/>
    <col min="16127" max="16127" width="5.7265625" style="3" customWidth="1"/>
    <col min="16128" max="16129" width="9.1796875" style="3"/>
    <col min="16130" max="16130" width="5.7265625" style="3" customWidth="1"/>
    <col min="16131" max="16132" width="9.1796875" style="3"/>
    <col min="16133" max="16153" width="11.7265625" style="3" customWidth="1"/>
    <col min="16154" max="16382" width="9.1796875" style="3" customWidth="1"/>
    <col min="16383" max="16383" width="5.7265625" style="3" customWidth="1"/>
    <col min="16384" max="16384" width="9.1796875" style="3"/>
  </cols>
  <sheetData>
    <row r="1" spans="1:25" x14ac:dyDescent="0.35">
      <c r="A1" s="1" t="s">
        <v>1332</v>
      </c>
    </row>
    <row r="3" spans="1:25" x14ac:dyDescent="0.35">
      <c r="A3" s="1615" t="s">
        <v>1333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615"/>
      <c r="X3" s="1615"/>
      <c r="Y3" s="1615"/>
    </row>
    <row r="4" spans="1:2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</row>
    <row r="5" spans="1:25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</row>
    <row r="6" spans="1:25" ht="16" thickBot="1" x14ac:dyDescent="0.4">
      <c r="N6" s="8"/>
      <c r="O6" s="8"/>
      <c r="P6" s="8"/>
    </row>
    <row r="7" spans="1:25" ht="19.5" customHeight="1" x14ac:dyDescent="0.35">
      <c r="A7" s="1618" t="s">
        <v>5</v>
      </c>
      <c r="B7" s="1618" t="s">
        <v>6</v>
      </c>
      <c r="C7" s="130"/>
      <c r="D7" s="1618" t="s">
        <v>61</v>
      </c>
      <c r="E7" s="1612" t="s">
        <v>1334</v>
      </c>
      <c r="F7" s="1613"/>
      <c r="G7" s="1613"/>
      <c r="H7" s="1613"/>
      <c r="I7" s="1613"/>
      <c r="J7" s="1613"/>
      <c r="K7" s="1613"/>
      <c r="L7" s="1613"/>
      <c r="M7" s="1613"/>
      <c r="N7" s="1602" t="s">
        <v>1335</v>
      </c>
      <c r="O7" s="1602"/>
      <c r="P7" s="1602"/>
      <c r="Q7" s="1663" t="s">
        <v>1336</v>
      </c>
      <c r="R7" s="1638"/>
      <c r="S7" s="1638"/>
      <c r="T7" s="1638"/>
      <c r="U7" s="1638"/>
      <c r="V7" s="1638"/>
      <c r="W7" s="1638"/>
      <c r="X7" s="1638"/>
      <c r="Y7" s="1637"/>
    </row>
    <row r="8" spans="1:25" ht="46.5" customHeight="1" x14ac:dyDescent="0.35">
      <c r="A8" s="1596"/>
      <c r="B8" s="1596"/>
      <c r="C8" s="10" t="s">
        <v>1595</v>
      </c>
      <c r="D8" s="1596"/>
      <c r="E8" s="1678" t="s">
        <v>1337</v>
      </c>
      <c r="F8" s="1678"/>
      <c r="G8" s="1678"/>
      <c r="H8" s="1678" t="s">
        <v>1338</v>
      </c>
      <c r="I8" s="1678"/>
      <c r="J8" s="1678"/>
      <c r="K8" s="1678" t="s">
        <v>1339</v>
      </c>
      <c r="L8" s="1678"/>
      <c r="M8" s="1801"/>
      <c r="N8" s="1678"/>
      <c r="O8" s="1678"/>
      <c r="P8" s="1678"/>
      <c r="Q8" s="1678" t="s">
        <v>1340</v>
      </c>
      <c r="R8" s="1678"/>
      <c r="S8" s="1678"/>
      <c r="T8" s="1678" t="s">
        <v>1341</v>
      </c>
      <c r="U8" s="1678"/>
      <c r="V8" s="1678"/>
      <c r="W8" s="1678" t="s">
        <v>1342</v>
      </c>
      <c r="X8" s="1678"/>
      <c r="Y8" s="1678"/>
    </row>
    <row r="9" spans="1:25" ht="61.9" customHeight="1" x14ac:dyDescent="0.35">
      <c r="A9" s="1597"/>
      <c r="B9" s="1597"/>
      <c r="C9" s="12" t="s">
        <v>6</v>
      </c>
      <c r="D9" s="1597"/>
      <c r="E9" s="61" t="s">
        <v>1343</v>
      </c>
      <c r="F9" s="125" t="s">
        <v>1103</v>
      </c>
      <c r="G9" s="125" t="s">
        <v>65</v>
      </c>
      <c r="H9" s="61" t="s">
        <v>1343</v>
      </c>
      <c r="I9" s="125" t="s">
        <v>1103</v>
      </c>
      <c r="J9" s="125" t="s">
        <v>65</v>
      </c>
      <c r="K9" s="61" t="s">
        <v>1343</v>
      </c>
      <c r="L9" s="125" t="s">
        <v>1103</v>
      </c>
      <c r="M9" s="125" t="s">
        <v>65</v>
      </c>
      <c r="N9" s="61" t="s">
        <v>8</v>
      </c>
      <c r="O9" s="125" t="s">
        <v>1103</v>
      </c>
      <c r="P9" s="125" t="s">
        <v>65</v>
      </c>
      <c r="Q9" s="12" t="s">
        <v>8</v>
      </c>
      <c r="R9" s="125" t="s">
        <v>1103</v>
      </c>
      <c r="S9" s="125" t="s">
        <v>65</v>
      </c>
      <c r="T9" s="12" t="s">
        <v>8</v>
      </c>
      <c r="U9" s="125" t="s">
        <v>1103</v>
      </c>
      <c r="V9" s="125" t="s">
        <v>65</v>
      </c>
      <c r="W9" s="12" t="s">
        <v>8</v>
      </c>
      <c r="X9" s="125" t="s">
        <v>1103</v>
      </c>
      <c r="Y9" s="125" t="s">
        <v>65</v>
      </c>
    </row>
    <row r="10" spans="1:25" s="15" customFormat="1" ht="18" customHeight="1" x14ac:dyDescent="0.35">
      <c r="A10" s="13">
        <v>1</v>
      </c>
      <c r="B10" s="13">
        <v>2</v>
      </c>
      <c r="C10" s="13"/>
      <c r="D10" s="295">
        <v>3</v>
      </c>
      <c r="E10" s="295">
        <v>4</v>
      </c>
      <c r="F10" s="295">
        <v>5</v>
      </c>
      <c r="G10" s="295">
        <v>6</v>
      </c>
      <c r="H10" s="295">
        <v>7</v>
      </c>
      <c r="I10" s="295">
        <v>8</v>
      </c>
      <c r="J10" s="295">
        <v>9</v>
      </c>
      <c r="K10" s="295">
        <v>10</v>
      </c>
      <c r="L10" s="295">
        <v>11</v>
      </c>
      <c r="M10" s="295">
        <v>12</v>
      </c>
      <c r="N10" s="295">
        <v>13</v>
      </c>
      <c r="O10" s="295">
        <v>14</v>
      </c>
      <c r="P10" s="295">
        <v>15</v>
      </c>
      <c r="Q10" s="295">
        <v>16</v>
      </c>
      <c r="R10" s="295">
        <v>17</v>
      </c>
      <c r="S10" s="295">
        <v>18</v>
      </c>
      <c r="T10" s="295">
        <v>19</v>
      </c>
      <c r="U10" s="295">
        <v>20</v>
      </c>
      <c r="V10" s="295">
        <v>21</v>
      </c>
      <c r="W10" s="295">
        <v>22</v>
      </c>
      <c r="X10" s="295">
        <v>23</v>
      </c>
      <c r="Y10" s="295">
        <v>24</v>
      </c>
    </row>
    <row r="11" spans="1:25" ht="17.149999999999999" customHeight="1" x14ac:dyDescent="0.35">
      <c r="A11" s="33">
        <v>1</v>
      </c>
      <c r="B11" s="254" t="s">
        <v>110</v>
      </c>
      <c r="C11" s="1570" t="s">
        <v>1596</v>
      </c>
      <c r="D11" s="1331" t="s">
        <v>592</v>
      </c>
      <c r="E11" s="1314">
        <v>260</v>
      </c>
      <c r="F11" s="1314">
        <v>254</v>
      </c>
      <c r="G11" s="1326">
        <f>F11/E11*100</f>
        <v>97.692307692307693</v>
      </c>
      <c r="H11" s="1314">
        <v>103</v>
      </c>
      <c r="I11" s="1328">
        <v>97</v>
      </c>
      <c r="J11" s="1326">
        <f t="shared" ref="J11:J31" si="0">I11/H11*100</f>
        <v>94.174757281553397</v>
      </c>
      <c r="K11" s="1314">
        <v>67</v>
      </c>
      <c r="L11" s="1314">
        <v>62</v>
      </c>
      <c r="M11" s="1326">
        <f>L11/K11*100</f>
        <v>92.537313432835816</v>
      </c>
      <c r="N11" s="1314">
        <v>660</v>
      </c>
      <c r="O11" s="1314">
        <v>634</v>
      </c>
      <c r="P11" s="1326">
        <f>O11/N11*100</f>
        <v>96.060606060606062</v>
      </c>
      <c r="Q11" s="1314">
        <v>10</v>
      </c>
      <c r="R11" s="1314">
        <v>10</v>
      </c>
      <c r="S11" s="1326">
        <f t="shared" ref="S11:S31" si="1">R11/Q11*100</f>
        <v>100</v>
      </c>
      <c r="T11" s="1314">
        <v>4</v>
      </c>
      <c r="U11" s="1314">
        <v>4</v>
      </c>
      <c r="V11" s="1330">
        <f>U11/T11*100</f>
        <v>100</v>
      </c>
      <c r="W11" s="1314">
        <v>1</v>
      </c>
      <c r="X11" s="1314">
        <v>1</v>
      </c>
      <c r="Y11" s="1330">
        <f t="shared" ref="Y11:Y30" si="2">X11/W11*100</f>
        <v>100</v>
      </c>
    </row>
    <row r="12" spans="1:25" ht="17.149999999999999" customHeight="1" x14ac:dyDescent="0.35">
      <c r="A12" s="16">
        <v>2</v>
      </c>
      <c r="B12" s="254" t="s">
        <v>109</v>
      </c>
      <c r="C12" s="1571" t="s">
        <v>1597</v>
      </c>
      <c r="D12" s="1332" t="s">
        <v>109</v>
      </c>
      <c r="E12" s="1315">
        <v>180</v>
      </c>
      <c r="F12" s="1315">
        <v>178</v>
      </c>
      <c r="G12" s="1311">
        <f t="shared" ref="G12:G31" si="3">F12/E12*100</f>
        <v>98.888888888888886</v>
      </c>
      <c r="H12" s="1315">
        <v>53</v>
      </c>
      <c r="I12" s="1315">
        <v>46</v>
      </c>
      <c r="J12" s="1311">
        <f t="shared" si="0"/>
        <v>86.79245283018868</v>
      </c>
      <c r="K12" s="1315">
        <v>65</v>
      </c>
      <c r="L12" s="1315">
        <v>60</v>
      </c>
      <c r="M12" s="1311">
        <f t="shared" ref="M12:M28" si="4">L12/K12*100</f>
        <v>92.307692307692307</v>
      </c>
      <c r="N12" s="1315">
        <v>435</v>
      </c>
      <c r="O12" s="1315">
        <v>405</v>
      </c>
      <c r="P12" s="1311">
        <f t="shared" ref="P12:P32" si="5">O12/N12*100</f>
        <v>93.103448275862064</v>
      </c>
      <c r="Q12" s="1315">
        <v>9</v>
      </c>
      <c r="R12" s="1315">
        <v>9</v>
      </c>
      <c r="S12" s="1311">
        <f t="shared" si="1"/>
        <v>100</v>
      </c>
      <c r="T12" s="1315">
        <v>2</v>
      </c>
      <c r="U12" s="1315">
        <v>2</v>
      </c>
      <c r="V12" s="1312">
        <f t="shared" ref="V12:V31" si="6">U12/T12*100</f>
        <v>100</v>
      </c>
      <c r="W12" s="1315">
        <v>1</v>
      </c>
      <c r="X12" s="1315">
        <v>1</v>
      </c>
      <c r="Y12" s="1312">
        <f t="shared" si="2"/>
        <v>100</v>
      </c>
    </row>
    <row r="13" spans="1:25" ht="17.149999999999999" customHeight="1" x14ac:dyDescent="0.35">
      <c r="A13" s="16">
        <v>3</v>
      </c>
      <c r="B13" s="254" t="s">
        <v>114</v>
      </c>
      <c r="C13" s="1571" t="s">
        <v>1599</v>
      </c>
      <c r="D13" s="1332" t="s">
        <v>114</v>
      </c>
      <c r="E13" s="1315">
        <v>146</v>
      </c>
      <c r="F13" s="1315">
        <v>138</v>
      </c>
      <c r="G13" s="1311">
        <f t="shared" si="3"/>
        <v>94.520547945205479</v>
      </c>
      <c r="H13" s="1315">
        <v>72</v>
      </c>
      <c r="I13" s="1315">
        <v>68</v>
      </c>
      <c r="J13" s="1311">
        <f t="shared" si="0"/>
        <v>94.444444444444443</v>
      </c>
      <c r="K13" s="1315">
        <v>79</v>
      </c>
      <c r="L13" s="1315">
        <v>75</v>
      </c>
      <c r="M13" s="1311">
        <f t="shared" si="4"/>
        <v>94.936708860759495</v>
      </c>
      <c r="N13" s="1315">
        <v>360</v>
      </c>
      <c r="O13" s="1315">
        <v>328</v>
      </c>
      <c r="P13" s="1311">
        <f t="shared" si="5"/>
        <v>91.111111111111114</v>
      </c>
      <c r="Q13" s="1315">
        <v>6</v>
      </c>
      <c r="R13" s="1315">
        <v>6</v>
      </c>
      <c r="S13" s="1311">
        <f t="shared" si="1"/>
        <v>100</v>
      </c>
      <c r="T13" s="1315">
        <v>2</v>
      </c>
      <c r="U13" s="1315">
        <v>2</v>
      </c>
      <c r="V13" s="1312">
        <f t="shared" si="6"/>
        <v>100</v>
      </c>
      <c r="W13" s="1315">
        <v>2</v>
      </c>
      <c r="X13" s="1315">
        <v>2</v>
      </c>
      <c r="Y13" s="1312">
        <f t="shared" si="2"/>
        <v>100</v>
      </c>
    </row>
    <row r="14" spans="1:25" ht="17.149999999999999" customHeight="1" x14ac:dyDescent="0.35">
      <c r="A14" s="16">
        <v>4</v>
      </c>
      <c r="B14" s="254" t="s">
        <v>113</v>
      </c>
      <c r="C14" s="1571" t="s">
        <v>1601</v>
      </c>
      <c r="D14" s="1332" t="s">
        <v>113</v>
      </c>
      <c r="E14" s="1315">
        <v>94</v>
      </c>
      <c r="F14" s="1315">
        <v>88</v>
      </c>
      <c r="G14" s="1311">
        <f t="shared" si="3"/>
        <v>93.61702127659575</v>
      </c>
      <c r="H14" s="1315">
        <v>52</v>
      </c>
      <c r="I14" s="1315">
        <v>46</v>
      </c>
      <c r="J14" s="1311">
        <f t="shared" si="0"/>
        <v>88.461538461538453</v>
      </c>
      <c r="K14" s="1315">
        <v>76</v>
      </c>
      <c r="L14" s="1315">
        <v>74</v>
      </c>
      <c r="M14" s="1311">
        <f t="shared" si="4"/>
        <v>97.368421052631575</v>
      </c>
      <c r="N14" s="1315">
        <v>293</v>
      </c>
      <c r="O14" s="1315">
        <v>251</v>
      </c>
      <c r="P14" s="1311">
        <f t="shared" si="5"/>
        <v>85.665529010238899</v>
      </c>
      <c r="Q14" s="1315">
        <v>3</v>
      </c>
      <c r="R14" s="1315">
        <v>3</v>
      </c>
      <c r="S14" s="1311">
        <f t="shared" si="1"/>
        <v>100</v>
      </c>
      <c r="T14" s="1315">
        <v>1</v>
      </c>
      <c r="U14" s="1315">
        <v>1</v>
      </c>
      <c r="V14" s="1312">
        <f t="shared" si="6"/>
        <v>100</v>
      </c>
      <c r="W14" s="1315">
        <v>1</v>
      </c>
      <c r="X14" s="1315">
        <v>1</v>
      </c>
      <c r="Y14" s="1312">
        <f t="shared" si="2"/>
        <v>100</v>
      </c>
    </row>
    <row r="15" spans="1:25" ht="17.149999999999999" customHeight="1" x14ac:dyDescent="0.35">
      <c r="A15" s="16">
        <v>5</v>
      </c>
      <c r="B15" s="254" t="s">
        <v>111</v>
      </c>
      <c r="C15" s="1571" t="s">
        <v>1598</v>
      </c>
      <c r="D15" s="1332" t="s">
        <v>111</v>
      </c>
      <c r="E15" s="1315">
        <v>175</v>
      </c>
      <c r="F15" s="1315">
        <v>170</v>
      </c>
      <c r="G15" s="1311">
        <f t="shared" si="3"/>
        <v>97.142857142857139</v>
      </c>
      <c r="H15" s="1315">
        <v>68</v>
      </c>
      <c r="I15" s="1315">
        <v>62</v>
      </c>
      <c r="J15" s="1311">
        <f t="shared" si="0"/>
        <v>91.17647058823529</v>
      </c>
      <c r="K15" s="1315">
        <v>156</v>
      </c>
      <c r="L15" s="1315">
        <v>149</v>
      </c>
      <c r="M15" s="1311">
        <f t="shared" si="4"/>
        <v>95.512820512820511</v>
      </c>
      <c r="N15" s="1315">
        <v>385</v>
      </c>
      <c r="O15" s="1315">
        <v>362</v>
      </c>
      <c r="P15" s="1311">
        <f t="shared" si="5"/>
        <v>94.025974025974023</v>
      </c>
      <c r="Q15" s="1315">
        <v>6</v>
      </c>
      <c r="R15" s="1315">
        <v>6</v>
      </c>
      <c r="S15" s="1311">
        <f t="shared" si="1"/>
        <v>100</v>
      </c>
      <c r="T15" s="1315">
        <v>2</v>
      </c>
      <c r="U15" s="1315">
        <v>2</v>
      </c>
      <c r="V15" s="1312">
        <f t="shared" si="6"/>
        <v>100</v>
      </c>
      <c r="W15" s="1315">
        <v>3</v>
      </c>
      <c r="X15" s="1315">
        <v>3</v>
      </c>
      <c r="Y15" s="1312">
        <f t="shared" si="2"/>
        <v>100</v>
      </c>
    </row>
    <row r="16" spans="1:25" ht="17.149999999999999" customHeight="1" x14ac:dyDescent="0.35">
      <c r="A16" s="16">
        <v>6</v>
      </c>
      <c r="B16" s="254" t="s">
        <v>112</v>
      </c>
      <c r="C16" s="1571" t="s">
        <v>1600</v>
      </c>
      <c r="D16" s="1332" t="s">
        <v>112</v>
      </c>
      <c r="E16" s="1315">
        <v>131</v>
      </c>
      <c r="F16" s="1315">
        <v>126</v>
      </c>
      <c r="G16" s="1311">
        <f t="shared" si="3"/>
        <v>96.18320610687023</v>
      </c>
      <c r="H16" s="1315">
        <v>48</v>
      </c>
      <c r="I16" s="1315">
        <v>42</v>
      </c>
      <c r="J16" s="1311">
        <f t="shared" si="0"/>
        <v>87.5</v>
      </c>
      <c r="K16" s="1315">
        <v>93</v>
      </c>
      <c r="L16" s="1315">
        <v>88</v>
      </c>
      <c r="M16" s="1311">
        <f t="shared" si="4"/>
        <v>94.623655913978496</v>
      </c>
      <c r="N16" s="1315">
        <v>210</v>
      </c>
      <c r="O16" s="1315">
        <v>193</v>
      </c>
      <c r="P16" s="1311">
        <f t="shared" si="5"/>
        <v>91.904761904761898</v>
      </c>
      <c r="Q16" s="1315">
        <v>4</v>
      </c>
      <c r="R16" s="1315">
        <v>4</v>
      </c>
      <c r="S16" s="1311">
        <f t="shared" si="1"/>
        <v>100</v>
      </c>
      <c r="T16" s="1315">
        <v>1</v>
      </c>
      <c r="U16" s="1315">
        <v>1</v>
      </c>
      <c r="V16" s="1312">
        <f t="shared" si="6"/>
        <v>100</v>
      </c>
      <c r="W16" s="1315">
        <v>1</v>
      </c>
      <c r="X16" s="1315">
        <v>1</v>
      </c>
      <c r="Y16" s="1312">
        <f t="shared" si="2"/>
        <v>100</v>
      </c>
    </row>
    <row r="17" spans="1:25" ht="17.149999999999999" customHeight="1" x14ac:dyDescent="0.35">
      <c r="A17" s="16">
        <v>7</v>
      </c>
      <c r="B17" s="254" t="s">
        <v>98</v>
      </c>
      <c r="C17" s="1571" t="s">
        <v>1602</v>
      </c>
      <c r="D17" s="1332" t="s">
        <v>98</v>
      </c>
      <c r="E17" s="1315">
        <v>274</v>
      </c>
      <c r="F17" s="1315">
        <v>268</v>
      </c>
      <c r="G17" s="1311">
        <f t="shared" si="3"/>
        <v>97.810218978102199</v>
      </c>
      <c r="H17" s="1315">
        <v>118</v>
      </c>
      <c r="I17" s="1315">
        <v>115</v>
      </c>
      <c r="J17" s="1311">
        <f t="shared" si="0"/>
        <v>97.457627118644069</v>
      </c>
      <c r="K17" s="1315">
        <v>299</v>
      </c>
      <c r="L17" s="1315">
        <v>285</v>
      </c>
      <c r="M17" s="1311">
        <f t="shared" si="4"/>
        <v>95.317725752508366</v>
      </c>
      <c r="N17" s="1315">
        <v>1214</v>
      </c>
      <c r="O17" s="1315">
        <v>1174</v>
      </c>
      <c r="P17" s="1311">
        <f t="shared" si="5"/>
        <v>96.705107084019772</v>
      </c>
      <c r="Q17" s="1315">
        <v>9</v>
      </c>
      <c r="R17" s="1315">
        <v>9</v>
      </c>
      <c r="S17" s="1311">
        <f t="shared" si="1"/>
        <v>100</v>
      </c>
      <c r="T17" s="1315">
        <v>3</v>
      </c>
      <c r="U17" s="1315">
        <v>3</v>
      </c>
      <c r="V17" s="1312">
        <f t="shared" si="6"/>
        <v>100</v>
      </c>
      <c r="W17" s="1315">
        <v>4</v>
      </c>
      <c r="X17" s="1315">
        <v>4</v>
      </c>
      <c r="Y17" s="1312">
        <f t="shared" si="2"/>
        <v>100</v>
      </c>
    </row>
    <row r="18" spans="1:25" ht="17.149999999999999" customHeight="1" x14ac:dyDescent="0.35">
      <c r="A18" s="16">
        <v>8</v>
      </c>
      <c r="B18" s="254" t="s">
        <v>99</v>
      </c>
      <c r="C18" s="1571" t="s">
        <v>1603</v>
      </c>
      <c r="D18" s="1332" t="s">
        <v>593</v>
      </c>
      <c r="E18" s="1315">
        <v>135</v>
      </c>
      <c r="F18" s="1315">
        <v>128</v>
      </c>
      <c r="G18" s="1311">
        <f t="shared" si="3"/>
        <v>94.814814814814824</v>
      </c>
      <c r="H18" s="1315">
        <v>63</v>
      </c>
      <c r="I18" s="1315">
        <v>59</v>
      </c>
      <c r="J18" s="1311">
        <f t="shared" si="0"/>
        <v>93.650793650793645</v>
      </c>
      <c r="K18" s="1315">
        <v>62</v>
      </c>
      <c r="L18" s="1315">
        <v>62</v>
      </c>
      <c r="M18" s="1311">
        <f t="shared" si="4"/>
        <v>100</v>
      </c>
      <c r="N18" s="1315">
        <v>324</v>
      </c>
      <c r="O18" s="1315">
        <v>305</v>
      </c>
      <c r="P18" s="1311">
        <f t="shared" si="5"/>
        <v>94.135802469135797</v>
      </c>
      <c r="Q18" s="1315">
        <v>4</v>
      </c>
      <c r="R18" s="1315">
        <v>4</v>
      </c>
      <c r="S18" s="1311">
        <f t="shared" si="1"/>
        <v>100</v>
      </c>
      <c r="T18" s="1315">
        <v>2</v>
      </c>
      <c r="U18" s="1315">
        <v>2</v>
      </c>
      <c r="V18" s="1312">
        <f t="shared" si="6"/>
        <v>100</v>
      </c>
      <c r="W18" s="1315">
        <v>1</v>
      </c>
      <c r="X18" s="1315">
        <v>1</v>
      </c>
      <c r="Y18" s="1312">
        <f t="shared" si="2"/>
        <v>100</v>
      </c>
    </row>
    <row r="19" spans="1:25" ht="17.149999999999999" customHeight="1" x14ac:dyDescent="0.35">
      <c r="A19" s="16">
        <v>9</v>
      </c>
      <c r="B19" s="254" t="s">
        <v>100</v>
      </c>
      <c r="C19" s="1571" t="s">
        <v>1609</v>
      </c>
      <c r="D19" s="1332" t="s">
        <v>100</v>
      </c>
      <c r="E19" s="1315">
        <v>86</v>
      </c>
      <c r="F19" s="1315">
        <v>78</v>
      </c>
      <c r="G19" s="1311">
        <f t="shared" si="3"/>
        <v>90.697674418604649</v>
      </c>
      <c r="H19" s="1315">
        <v>81</v>
      </c>
      <c r="I19" s="1315">
        <v>81</v>
      </c>
      <c r="J19" s="1311">
        <f t="shared" si="0"/>
        <v>100</v>
      </c>
      <c r="K19" s="1315">
        <v>18</v>
      </c>
      <c r="L19" s="1315">
        <v>18</v>
      </c>
      <c r="M19" s="1311">
        <f t="shared" si="4"/>
        <v>100</v>
      </c>
      <c r="N19" s="1315">
        <v>280</v>
      </c>
      <c r="O19" s="1315">
        <v>269</v>
      </c>
      <c r="P19" s="1311">
        <f t="shared" si="5"/>
        <v>96.071428571428569</v>
      </c>
      <c r="Q19" s="1315">
        <v>3</v>
      </c>
      <c r="R19" s="1315">
        <v>3</v>
      </c>
      <c r="S19" s="1311">
        <f t="shared" si="1"/>
        <v>100</v>
      </c>
      <c r="T19" s="1315">
        <v>1</v>
      </c>
      <c r="U19" s="1315">
        <v>1</v>
      </c>
      <c r="V19" s="1312">
        <f t="shared" si="6"/>
        <v>100</v>
      </c>
      <c r="W19" s="1315">
        <v>1</v>
      </c>
      <c r="X19" s="1315">
        <v>1</v>
      </c>
      <c r="Y19" s="1312">
        <f t="shared" si="2"/>
        <v>100</v>
      </c>
    </row>
    <row r="20" spans="1:25" ht="17.149999999999999" customHeight="1" x14ac:dyDescent="0.35">
      <c r="A20" s="16">
        <v>10</v>
      </c>
      <c r="B20" s="254" t="s">
        <v>101</v>
      </c>
      <c r="C20" s="1571" t="s">
        <v>1607</v>
      </c>
      <c r="D20" s="1332" t="s">
        <v>101</v>
      </c>
      <c r="E20" s="1315">
        <v>280</v>
      </c>
      <c r="F20" s="1315">
        <v>276</v>
      </c>
      <c r="G20" s="1311">
        <f t="shared" si="3"/>
        <v>98.571428571428584</v>
      </c>
      <c r="H20" s="1315">
        <v>127</v>
      </c>
      <c r="I20" s="1315">
        <v>124</v>
      </c>
      <c r="J20" s="1311">
        <f t="shared" si="0"/>
        <v>97.637795275590548</v>
      </c>
      <c r="K20" s="1315">
        <v>94</v>
      </c>
      <c r="L20" s="1315">
        <v>90</v>
      </c>
      <c r="M20" s="1311">
        <f t="shared" si="4"/>
        <v>95.744680851063833</v>
      </c>
      <c r="N20" s="1315">
        <v>738</v>
      </c>
      <c r="O20" s="1315">
        <v>718</v>
      </c>
      <c r="P20" s="1311">
        <f t="shared" si="5"/>
        <v>97.289972899728994</v>
      </c>
      <c r="Q20" s="1315">
        <v>10</v>
      </c>
      <c r="R20" s="1315">
        <v>10</v>
      </c>
      <c r="S20" s="1311">
        <f t="shared" si="1"/>
        <v>100</v>
      </c>
      <c r="T20" s="1315">
        <v>3</v>
      </c>
      <c r="U20" s="1315">
        <v>3</v>
      </c>
      <c r="V20" s="1312">
        <f t="shared" si="6"/>
        <v>100</v>
      </c>
      <c r="W20" s="1315">
        <v>2</v>
      </c>
      <c r="X20" s="1315">
        <v>2</v>
      </c>
      <c r="Y20" s="1312">
        <f t="shared" si="2"/>
        <v>100</v>
      </c>
    </row>
    <row r="21" spans="1:25" ht="17.149999999999999" customHeight="1" x14ac:dyDescent="0.35">
      <c r="A21" s="16">
        <v>11</v>
      </c>
      <c r="B21" s="254" t="s">
        <v>599</v>
      </c>
      <c r="C21" s="1571" t="s">
        <v>1608</v>
      </c>
      <c r="D21" s="1332" t="s">
        <v>599</v>
      </c>
      <c r="E21" s="1315">
        <v>194</v>
      </c>
      <c r="F21" s="1315">
        <v>185</v>
      </c>
      <c r="G21" s="1311">
        <f t="shared" si="3"/>
        <v>95.360824742268051</v>
      </c>
      <c r="H21" s="1315">
        <v>176</v>
      </c>
      <c r="I21" s="1315">
        <v>176</v>
      </c>
      <c r="J21" s="1311">
        <f t="shared" si="0"/>
        <v>100</v>
      </c>
      <c r="K21" s="1315">
        <v>116</v>
      </c>
      <c r="L21" s="1315">
        <v>116</v>
      </c>
      <c r="M21" s="1311">
        <f t="shared" si="4"/>
        <v>100</v>
      </c>
      <c r="N21" s="1315">
        <v>564</v>
      </c>
      <c r="O21" s="1315">
        <v>532</v>
      </c>
      <c r="P21" s="1311">
        <f t="shared" si="5"/>
        <v>94.326241134751783</v>
      </c>
      <c r="Q21" s="1315">
        <v>8</v>
      </c>
      <c r="R21" s="1315">
        <v>8</v>
      </c>
      <c r="S21" s="1311">
        <f t="shared" si="1"/>
        <v>100</v>
      </c>
      <c r="T21" s="1315">
        <v>5</v>
      </c>
      <c r="U21" s="1315">
        <v>5</v>
      </c>
      <c r="V21" s="1312">
        <f t="shared" si="6"/>
        <v>100</v>
      </c>
      <c r="W21" s="1315">
        <v>2</v>
      </c>
      <c r="X21" s="1315">
        <v>2</v>
      </c>
      <c r="Y21" s="1312">
        <f t="shared" si="2"/>
        <v>100</v>
      </c>
    </row>
    <row r="22" spans="1:25" ht="17.149999999999999" customHeight="1" x14ac:dyDescent="0.35">
      <c r="A22" s="16">
        <v>12</v>
      </c>
      <c r="B22" s="254" t="s">
        <v>103</v>
      </c>
      <c r="C22" s="1571" t="s">
        <v>1612</v>
      </c>
      <c r="D22" s="1332" t="s">
        <v>103</v>
      </c>
      <c r="E22" s="1315">
        <v>328</v>
      </c>
      <c r="F22" s="1315">
        <v>322</v>
      </c>
      <c r="G22" s="1311">
        <f t="shared" si="3"/>
        <v>98.170731707317074</v>
      </c>
      <c r="H22" s="1315">
        <v>217</v>
      </c>
      <c r="I22" s="1315">
        <v>214</v>
      </c>
      <c r="J22" s="1311">
        <f t="shared" si="0"/>
        <v>98.617511520737324</v>
      </c>
      <c r="K22" s="1315">
        <v>124</v>
      </c>
      <c r="L22" s="1315">
        <v>116</v>
      </c>
      <c r="M22" s="1311">
        <f t="shared" si="4"/>
        <v>93.548387096774192</v>
      </c>
      <c r="N22" s="1315">
        <v>528</v>
      </c>
      <c r="O22" s="1315">
        <v>506</v>
      </c>
      <c r="P22" s="1311">
        <f t="shared" si="5"/>
        <v>95.833333333333343</v>
      </c>
      <c r="Q22" s="1315">
        <v>12</v>
      </c>
      <c r="R22" s="1315">
        <v>12</v>
      </c>
      <c r="S22" s="1311">
        <f t="shared" si="1"/>
        <v>100</v>
      </c>
      <c r="T22" s="1315">
        <v>4</v>
      </c>
      <c r="U22" s="1315">
        <v>4</v>
      </c>
      <c r="V22" s="1312">
        <f t="shared" si="6"/>
        <v>100</v>
      </c>
      <c r="W22" s="1315">
        <v>3</v>
      </c>
      <c r="X22" s="1315">
        <v>3</v>
      </c>
      <c r="Y22" s="1312">
        <f t="shared" si="2"/>
        <v>100</v>
      </c>
    </row>
    <row r="23" spans="1:25" ht="17.149999999999999" customHeight="1" x14ac:dyDescent="0.35">
      <c r="A23" s="16">
        <v>13</v>
      </c>
      <c r="B23" s="254" t="s">
        <v>115</v>
      </c>
      <c r="C23" s="1571" t="s">
        <v>1613</v>
      </c>
      <c r="D23" s="1332" t="s">
        <v>594</v>
      </c>
      <c r="E23" s="1315">
        <v>56</v>
      </c>
      <c r="F23" s="1315">
        <v>48</v>
      </c>
      <c r="G23" s="1311">
        <f t="shared" si="3"/>
        <v>85.714285714285708</v>
      </c>
      <c r="H23" s="1315">
        <v>65</v>
      </c>
      <c r="I23" s="1315">
        <v>62</v>
      </c>
      <c r="J23" s="1311">
        <f t="shared" si="0"/>
        <v>95.384615384615387</v>
      </c>
      <c r="K23" s="1315">
        <v>62</v>
      </c>
      <c r="L23" s="1315">
        <v>60</v>
      </c>
      <c r="M23" s="1311">
        <f t="shared" si="4"/>
        <v>96.774193548387103</v>
      </c>
      <c r="N23" s="1315">
        <v>145</v>
      </c>
      <c r="O23" s="1315">
        <v>138</v>
      </c>
      <c r="P23" s="1311">
        <f t="shared" si="5"/>
        <v>95.172413793103445</v>
      </c>
      <c r="Q23" s="1315">
        <v>2</v>
      </c>
      <c r="R23" s="1315">
        <v>2</v>
      </c>
      <c r="S23" s="1311">
        <f t="shared" si="1"/>
        <v>100</v>
      </c>
      <c r="T23" s="1315">
        <v>1</v>
      </c>
      <c r="U23" s="1315">
        <v>1</v>
      </c>
      <c r="V23" s="1312">
        <f t="shared" si="6"/>
        <v>100</v>
      </c>
      <c r="W23" s="1315">
        <v>1</v>
      </c>
      <c r="X23" s="1315">
        <v>1</v>
      </c>
      <c r="Y23" s="1312">
        <f t="shared" si="2"/>
        <v>100</v>
      </c>
    </row>
    <row r="24" spans="1:25" ht="17.149999999999999" customHeight="1" x14ac:dyDescent="0.35">
      <c r="A24" s="16">
        <v>14</v>
      </c>
      <c r="B24" s="254" t="s">
        <v>116</v>
      </c>
      <c r="C24" s="1571" t="s">
        <v>1614</v>
      </c>
      <c r="D24" s="1332" t="s">
        <v>116</v>
      </c>
      <c r="E24" s="1315">
        <v>34</v>
      </c>
      <c r="F24" s="1315">
        <v>30</v>
      </c>
      <c r="G24" s="1311">
        <f t="shared" si="3"/>
        <v>88.235294117647058</v>
      </c>
      <c r="H24" s="1315">
        <v>40</v>
      </c>
      <c r="I24" s="1315">
        <v>38</v>
      </c>
      <c r="J24" s="1311">
        <f t="shared" si="0"/>
        <v>95</v>
      </c>
      <c r="K24" s="1315">
        <v>0</v>
      </c>
      <c r="L24" s="1315">
        <v>0</v>
      </c>
      <c r="M24" s="1311"/>
      <c r="N24" s="1315">
        <v>82</v>
      </c>
      <c r="O24" s="1315">
        <v>71</v>
      </c>
      <c r="P24" s="1311">
        <f t="shared" si="5"/>
        <v>86.58536585365853</v>
      </c>
      <c r="Q24" s="1315">
        <v>1</v>
      </c>
      <c r="R24" s="1315">
        <v>1</v>
      </c>
      <c r="S24" s="1311">
        <f t="shared" si="1"/>
        <v>100</v>
      </c>
      <c r="T24" s="1315">
        <v>1</v>
      </c>
      <c r="U24" s="1315">
        <v>1</v>
      </c>
      <c r="V24" s="1312">
        <f t="shared" si="6"/>
        <v>100</v>
      </c>
      <c r="W24" s="1315">
        <v>0</v>
      </c>
      <c r="X24" s="1315">
        <v>0</v>
      </c>
      <c r="Y24" s="1312"/>
    </row>
    <row r="25" spans="1:25" ht="17.149999999999999" customHeight="1" x14ac:dyDescent="0.35">
      <c r="A25" s="16">
        <v>15</v>
      </c>
      <c r="B25" s="254" t="s">
        <v>105</v>
      </c>
      <c r="C25" s="1571" t="s">
        <v>1611</v>
      </c>
      <c r="D25" s="1332" t="s">
        <v>591</v>
      </c>
      <c r="E25" s="1315">
        <v>132</v>
      </c>
      <c r="F25" s="1315">
        <v>126</v>
      </c>
      <c r="G25" s="1311">
        <f t="shared" si="3"/>
        <v>95.454545454545453</v>
      </c>
      <c r="H25" s="1315">
        <v>67</v>
      </c>
      <c r="I25" s="1315">
        <v>63</v>
      </c>
      <c r="J25" s="1311">
        <f t="shared" si="0"/>
        <v>94.029850746268664</v>
      </c>
      <c r="K25" s="1315">
        <v>75</v>
      </c>
      <c r="L25" s="1315">
        <v>75</v>
      </c>
      <c r="M25" s="1311">
        <f t="shared" si="4"/>
        <v>100</v>
      </c>
      <c r="N25" s="1315">
        <v>271</v>
      </c>
      <c r="O25" s="1315">
        <v>249</v>
      </c>
      <c r="P25" s="1311">
        <f t="shared" si="5"/>
        <v>91.881918819188186</v>
      </c>
      <c r="Q25" s="1315">
        <v>5</v>
      </c>
      <c r="R25" s="1315">
        <v>5</v>
      </c>
      <c r="S25" s="1311">
        <f t="shared" si="1"/>
        <v>100</v>
      </c>
      <c r="T25" s="1315">
        <v>2</v>
      </c>
      <c r="U25" s="1315">
        <v>2</v>
      </c>
      <c r="V25" s="1312">
        <f t="shared" si="6"/>
        <v>100</v>
      </c>
      <c r="W25" s="1315">
        <v>3</v>
      </c>
      <c r="X25" s="1315">
        <v>3</v>
      </c>
      <c r="Y25" s="1312">
        <f t="shared" si="2"/>
        <v>100</v>
      </c>
    </row>
    <row r="26" spans="1:25" ht="17.149999999999999" customHeight="1" x14ac:dyDescent="0.35">
      <c r="A26" s="16">
        <v>16</v>
      </c>
      <c r="B26" s="254" t="s">
        <v>104</v>
      </c>
      <c r="C26" s="1571" t="s">
        <v>1610</v>
      </c>
      <c r="D26" s="1332" t="s">
        <v>104</v>
      </c>
      <c r="E26" s="1315">
        <v>156</v>
      </c>
      <c r="F26" s="1315">
        <v>151</v>
      </c>
      <c r="G26" s="1311">
        <f t="shared" si="3"/>
        <v>96.794871794871796</v>
      </c>
      <c r="H26" s="1315">
        <v>64</v>
      </c>
      <c r="I26" s="1315">
        <v>62</v>
      </c>
      <c r="J26" s="1311">
        <f t="shared" si="0"/>
        <v>96.875</v>
      </c>
      <c r="K26" s="1315">
        <v>65</v>
      </c>
      <c r="L26" s="1315">
        <v>65</v>
      </c>
      <c r="M26" s="1311">
        <f t="shared" si="4"/>
        <v>100</v>
      </c>
      <c r="N26" s="1315">
        <v>350</v>
      </c>
      <c r="O26" s="1315">
        <v>330</v>
      </c>
      <c r="P26" s="1311">
        <f t="shared" si="5"/>
        <v>94.285714285714278</v>
      </c>
      <c r="Q26" s="1315">
        <v>5</v>
      </c>
      <c r="R26" s="1315">
        <v>5</v>
      </c>
      <c r="S26" s="1311">
        <f t="shared" si="1"/>
        <v>100</v>
      </c>
      <c r="T26" s="1315">
        <v>2</v>
      </c>
      <c r="U26" s="1315">
        <v>2</v>
      </c>
      <c r="V26" s="1312">
        <f t="shared" si="6"/>
        <v>100</v>
      </c>
      <c r="W26" s="1315">
        <v>2</v>
      </c>
      <c r="X26" s="1315">
        <v>2</v>
      </c>
      <c r="Y26" s="1312">
        <f t="shared" si="2"/>
        <v>100</v>
      </c>
    </row>
    <row r="27" spans="1:25" ht="17.149999999999999" customHeight="1" x14ac:dyDescent="0.35">
      <c r="A27" s="16">
        <v>17</v>
      </c>
      <c r="B27" s="254" t="s">
        <v>106</v>
      </c>
      <c r="C27" s="1571" t="s">
        <v>1605</v>
      </c>
      <c r="D27" s="1332" t="s">
        <v>1344</v>
      </c>
      <c r="E27" s="1315">
        <v>218</v>
      </c>
      <c r="F27" s="1315">
        <v>213</v>
      </c>
      <c r="G27" s="1311">
        <f t="shared" si="3"/>
        <v>97.706422018348633</v>
      </c>
      <c r="H27" s="1315">
        <v>78</v>
      </c>
      <c r="I27" s="1315">
        <v>73</v>
      </c>
      <c r="J27" s="1311">
        <f t="shared" si="0"/>
        <v>93.589743589743591</v>
      </c>
      <c r="K27" s="1315">
        <v>94</v>
      </c>
      <c r="L27" s="1315">
        <v>94</v>
      </c>
      <c r="M27" s="1311">
        <f t="shared" si="4"/>
        <v>100</v>
      </c>
      <c r="N27" s="1315">
        <v>318</v>
      </c>
      <c r="O27" s="1315">
        <v>295</v>
      </c>
      <c r="P27" s="1311">
        <f t="shared" si="5"/>
        <v>92.767295597484278</v>
      </c>
      <c r="Q27" s="1315">
        <v>8</v>
      </c>
      <c r="R27" s="1315">
        <v>8</v>
      </c>
      <c r="S27" s="1311">
        <f t="shared" si="1"/>
        <v>100</v>
      </c>
      <c r="T27" s="1315">
        <v>2</v>
      </c>
      <c r="U27" s="1315">
        <v>2</v>
      </c>
      <c r="V27" s="1312">
        <f t="shared" si="6"/>
        <v>100</v>
      </c>
      <c r="W27" s="1315">
        <v>3</v>
      </c>
      <c r="X27" s="1315">
        <v>3</v>
      </c>
      <c r="Y27" s="1312">
        <f t="shared" si="2"/>
        <v>100</v>
      </c>
    </row>
    <row r="28" spans="1:25" ht="17.149999999999999" customHeight="1" x14ac:dyDescent="0.35">
      <c r="A28" s="16">
        <v>18</v>
      </c>
      <c r="B28" s="254" t="s">
        <v>1587</v>
      </c>
      <c r="C28" s="1571" t="s">
        <v>1604</v>
      </c>
      <c r="D28" s="1332" t="s">
        <v>587</v>
      </c>
      <c r="E28" s="1315">
        <v>162</v>
      </c>
      <c r="F28" s="1315">
        <v>159</v>
      </c>
      <c r="G28" s="1311">
        <f t="shared" si="3"/>
        <v>98.148148148148152</v>
      </c>
      <c r="H28" s="1315">
        <v>89</v>
      </c>
      <c r="I28" s="1315">
        <v>85</v>
      </c>
      <c r="J28" s="1311">
        <f t="shared" si="0"/>
        <v>95.50561797752809</v>
      </c>
      <c r="K28" s="1315">
        <v>115</v>
      </c>
      <c r="L28" s="1315">
        <v>104</v>
      </c>
      <c r="M28" s="1311">
        <f t="shared" si="4"/>
        <v>90.434782608695656</v>
      </c>
      <c r="N28" s="1315">
        <v>362</v>
      </c>
      <c r="O28" s="1315">
        <v>348</v>
      </c>
      <c r="P28" s="1311">
        <f t="shared" si="5"/>
        <v>96.132596685082873</v>
      </c>
      <c r="Q28" s="1315">
        <v>6</v>
      </c>
      <c r="R28" s="1315">
        <v>6</v>
      </c>
      <c r="S28" s="1311">
        <f t="shared" si="1"/>
        <v>100</v>
      </c>
      <c r="T28" s="1315">
        <v>2</v>
      </c>
      <c r="U28" s="1315">
        <v>2</v>
      </c>
      <c r="V28" s="1312">
        <f t="shared" si="6"/>
        <v>100</v>
      </c>
      <c r="W28" s="1315">
        <v>2</v>
      </c>
      <c r="X28" s="1315">
        <v>2</v>
      </c>
      <c r="Y28" s="1312">
        <f t="shared" si="2"/>
        <v>100</v>
      </c>
    </row>
    <row r="29" spans="1:25" ht="17.149999999999999" customHeight="1" x14ac:dyDescent="0.35">
      <c r="A29" s="16">
        <v>19</v>
      </c>
      <c r="B29" s="254" t="s">
        <v>108</v>
      </c>
      <c r="C29" s="1571" t="s">
        <v>1606</v>
      </c>
      <c r="D29" s="1332" t="s">
        <v>589</v>
      </c>
      <c r="E29" s="1315">
        <v>192</v>
      </c>
      <c r="F29" s="1315">
        <v>188</v>
      </c>
      <c r="G29" s="1311">
        <f t="shared" si="3"/>
        <v>97.916666666666657</v>
      </c>
      <c r="H29" s="1315">
        <v>79</v>
      </c>
      <c r="I29" s="1315">
        <v>74</v>
      </c>
      <c r="J29" s="1311">
        <f t="shared" si="0"/>
        <v>93.670886075949369</v>
      </c>
      <c r="K29" s="1315">
        <v>31</v>
      </c>
      <c r="L29" s="1315">
        <v>31</v>
      </c>
      <c r="M29" s="1311">
        <f>L29/K29*100</f>
        <v>100</v>
      </c>
      <c r="N29" s="1315">
        <v>249</v>
      </c>
      <c r="O29" s="1315">
        <v>229</v>
      </c>
      <c r="P29" s="1311">
        <f t="shared" si="5"/>
        <v>91.967871485943775</v>
      </c>
      <c r="Q29" s="1315">
        <v>6</v>
      </c>
      <c r="R29" s="1315">
        <v>6</v>
      </c>
      <c r="S29" s="1311">
        <f t="shared" si="1"/>
        <v>100</v>
      </c>
      <c r="T29" s="1315">
        <v>2</v>
      </c>
      <c r="U29" s="1315">
        <v>2</v>
      </c>
      <c r="V29" s="1312">
        <f t="shared" si="6"/>
        <v>100</v>
      </c>
      <c r="W29" s="1315">
        <v>1</v>
      </c>
      <c r="X29" s="1315">
        <v>1</v>
      </c>
      <c r="Y29" s="1312">
        <f t="shared" si="2"/>
        <v>100</v>
      </c>
    </row>
    <row r="30" spans="1:25" ht="17.149999999999999" customHeight="1" x14ac:dyDescent="0.35">
      <c r="A30" s="16">
        <v>20</v>
      </c>
      <c r="B30" s="254" t="s">
        <v>115</v>
      </c>
      <c r="C30" s="1571" t="s">
        <v>1613</v>
      </c>
      <c r="D30" s="1332" t="s">
        <v>595</v>
      </c>
      <c r="E30" s="1315">
        <v>42</v>
      </c>
      <c r="F30" s="1315">
        <v>39</v>
      </c>
      <c r="G30" s="1311">
        <f t="shared" si="3"/>
        <v>92.857142857142861</v>
      </c>
      <c r="H30" s="1315">
        <v>13</v>
      </c>
      <c r="I30" s="1315">
        <v>13</v>
      </c>
      <c r="J30" s="1311">
        <f t="shared" si="0"/>
        <v>100</v>
      </c>
      <c r="K30" s="1315">
        <v>0</v>
      </c>
      <c r="L30" s="1315">
        <v>0</v>
      </c>
      <c r="M30" s="1311"/>
      <c r="N30" s="1315">
        <v>70</v>
      </c>
      <c r="O30" s="1315">
        <v>58</v>
      </c>
      <c r="P30" s="1311">
        <f t="shared" si="5"/>
        <v>82.857142857142861</v>
      </c>
      <c r="Q30" s="1315">
        <v>2</v>
      </c>
      <c r="R30" s="1315">
        <v>2</v>
      </c>
      <c r="S30" s="1311">
        <f t="shared" si="1"/>
        <v>100</v>
      </c>
      <c r="T30" s="1315">
        <v>1</v>
      </c>
      <c r="U30" s="1315">
        <v>1</v>
      </c>
      <c r="V30" s="1312">
        <f t="shared" si="6"/>
        <v>100</v>
      </c>
      <c r="W30" s="1315">
        <v>0</v>
      </c>
      <c r="X30" s="1315">
        <v>0</v>
      </c>
      <c r="Y30" s="1312"/>
    </row>
    <row r="31" spans="1:25" ht="17.149999999999999" customHeight="1" x14ac:dyDescent="0.35">
      <c r="A31" s="16">
        <v>21</v>
      </c>
      <c r="B31" s="243" t="s">
        <v>115</v>
      </c>
      <c r="C31" s="1571" t="s">
        <v>1613</v>
      </c>
      <c r="D31" s="1332" t="s">
        <v>597</v>
      </c>
      <c r="E31" s="1315">
        <v>83</v>
      </c>
      <c r="F31" s="1315">
        <v>78</v>
      </c>
      <c r="G31" s="1311">
        <f t="shared" si="3"/>
        <v>93.975903614457835</v>
      </c>
      <c r="H31" s="1315">
        <v>27</v>
      </c>
      <c r="I31" s="1315">
        <v>25</v>
      </c>
      <c r="J31" s="1311">
        <f t="shared" si="0"/>
        <v>92.592592592592595</v>
      </c>
      <c r="K31" s="1315">
        <v>20</v>
      </c>
      <c r="L31" s="1315">
        <v>20</v>
      </c>
      <c r="M31" s="1311">
        <f t="shared" ref="M30:M31" si="7">L31/K31*100</f>
        <v>100</v>
      </c>
      <c r="N31" s="1315">
        <v>162</v>
      </c>
      <c r="O31" s="1315">
        <v>136</v>
      </c>
      <c r="P31" s="1311">
        <f t="shared" si="5"/>
        <v>83.950617283950606</v>
      </c>
      <c r="Q31" s="1315">
        <v>3</v>
      </c>
      <c r="R31" s="1315">
        <v>3</v>
      </c>
      <c r="S31" s="1311">
        <f t="shared" si="1"/>
        <v>100</v>
      </c>
      <c r="T31" s="1315">
        <v>1</v>
      </c>
      <c r="U31" s="1315">
        <v>1</v>
      </c>
      <c r="V31" s="1312">
        <f t="shared" si="6"/>
        <v>100</v>
      </c>
      <c r="W31" s="1315">
        <v>1</v>
      </c>
      <c r="X31" s="1315">
        <v>1</v>
      </c>
      <c r="Y31" s="1312"/>
    </row>
    <row r="32" spans="1:25" ht="17.149999999999999" customHeight="1" x14ac:dyDescent="0.35">
      <c r="A32" s="16"/>
      <c r="B32" s="243"/>
      <c r="C32" s="243"/>
      <c r="D32" s="16"/>
      <c r="E32" s="1313"/>
      <c r="F32" s="1323"/>
      <c r="G32" s="1312"/>
      <c r="H32" s="1323"/>
      <c r="I32" s="1323"/>
      <c r="J32" s="1311"/>
      <c r="K32" s="1323"/>
      <c r="L32" s="1323"/>
      <c r="M32" s="1311"/>
      <c r="N32" s="1313"/>
      <c r="O32" s="1323"/>
      <c r="P32" s="1311"/>
      <c r="Q32" s="1329"/>
      <c r="R32" s="1329"/>
      <c r="S32" s="1312"/>
      <c r="T32" s="1329"/>
      <c r="U32" s="1329"/>
      <c r="V32" s="1312"/>
      <c r="W32" s="1329"/>
      <c r="X32" s="1329"/>
      <c r="Y32" s="1312"/>
    </row>
    <row r="33" spans="1:25" ht="17.149999999999999" customHeight="1" x14ac:dyDescent="0.3">
      <c r="A33" s="16"/>
      <c r="B33" s="243"/>
      <c r="C33" s="243"/>
      <c r="D33" s="16"/>
      <c r="E33" s="1313"/>
      <c r="F33" s="1324"/>
      <c r="G33" s="1312"/>
      <c r="H33" s="1311"/>
      <c r="I33" s="1311"/>
      <c r="J33" s="1311"/>
      <c r="K33" s="1311"/>
      <c r="L33" s="1311"/>
      <c r="M33" s="1311"/>
      <c r="N33" s="1313"/>
      <c r="O33" s="1324"/>
      <c r="P33" s="1311"/>
      <c r="Q33" s="1311"/>
      <c r="R33" s="1311"/>
      <c r="S33" s="1312"/>
      <c r="T33" s="1311"/>
      <c r="U33" s="1311"/>
      <c r="V33" s="1312"/>
      <c r="W33" s="1311"/>
      <c r="X33" s="1311"/>
      <c r="Y33" s="1312"/>
    </row>
    <row r="34" spans="1:25" ht="17.149999999999999" customHeight="1" x14ac:dyDescent="0.35">
      <c r="A34" s="20"/>
      <c r="B34" s="243"/>
      <c r="C34" s="243"/>
      <c r="D34" s="20"/>
      <c r="E34" s="1316"/>
      <c r="F34" s="1325"/>
      <c r="G34" s="1325"/>
      <c r="H34" s="1327"/>
      <c r="I34" s="1327"/>
      <c r="J34" s="1327"/>
      <c r="K34" s="1327"/>
      <c r="L34" s="1327"/>
      <c r="M34" s="1327"/>
      <c r="N34" s="1316"/>
      <c r="O34" s="1325"/>
      <c r="P34" s="1327"/>
      <c r="Q34" s="1327"/>
      <c r="R34" s="1327"/>
      <c r="S34" s="1325"/>
      <c r="T34" s="1327"/>
      <c r="U34" s="1327"/>
      <c r="V34" s="1325"/>
      <c r="W34" s="1327"/>
      <c r="X34" s="1327"/>
      <c r="Y34" s="1325"/>
    </row>
    <row r="35" spans="1:25" ht="20.149999999999999" customHeight="1" thickBot="1" x14ac:dyDescent="0.4">
      <c r="A35" s="44" t="s">
        <v>713</v>
      </c>
      <c r="B35" s="45"/>
      <c r="C35" s="246"/>
      <c r="D35" s="12"/>
      <c r="E35" s="1317">
        <f>SUM(E11:E34)</f>
        <v>3358</v>
      </c>
      <c r="F35" s="1318">
        <f>SUM(F11:F34)</f>
        <v>3243</v>
      </c>
      <c r="G35" s="1319">
        <f>F35/E35*100</f>
        <v>96.575342465753423</v>
      </c>
      <c r="H35" s="1320">
        <f>SUM(H11:H34)</f>
        <v>1700</v>
      </c>
      <c r="I35" s="1320">
        <f>SUM(I11:I34)</f>
        <v>1625</v>
      </c>
      <c r="J35" s="1320">
        <f>I35/H35*100</f>
        <v>95.588235294117652</v>
      </c>
      <c r="K35" s="1320">
        <f>SUM(K11:K34)</f>
        <v>1711</v>
      </c>
      <c r="L35" s="1320">
        <f>SUM(L11:L34)</f>
        <v>1644</v>
      </c>
      <c r="M35" s="1320">
        <f>L35/K35*100</f>
        <v>96.084161309175926</v>
      </c>
      <c r="N35" s="1321">
        <f>SUM(N11:N34)</f>
        <v>8000</v>
      </c>
      <c r="O35" s="1320">
        <f>SUM(O11:O34)</f>
        <v>7531</v>
      </c>
      <c r="P35" s="1320">
        <f>O35/N35*100</f>
        <v>94.137500000000003</v>
      </c>
      <c r="Q35" s="1320">
        <f>SUM(Q11:Q34)</f>
        <v>122</v>
      </c>
      <c r="R35" s="1320">
        <f>SUM(R11:R34)</f>
        <v>122</v>
      </c>
      <c r="S35" s="1319">
        <f>R35/Q35*100</f>
        <v>100</v>
      </c>
      <c r="T35" s="1320">
        <f>SUM(T11:T34)</f>
        <v>44</v>
      </c>
      <c r="U35" s="1320">
        <f>SUM(U11:U34)</f>
        <v>44</v>
      </c>
      <c r="V35" s="1319">
        <f>U35/T35*100</f>
        <v>100</v>
      </c>
      <c r="W35" s="1320">
        <f>SUM(W11:W34)</f>
        <v>35</v>
      </c>
      <c r="X35" s="1320">
        <f>SUM(X11:X34)</f>
        <v>35</v>
      </c>
      <c r="Y35" s="1322">
        <f>X35/W35*100</f>
        <v>100</v>
      </c>
    </row>
    <row r="36" spans="1:25" ht="20.149999999999999" customHeight="1" x14ac:dyDescent="0.35">
      <c r="A36" s="49"/>
      <c r="B36" s="49"/>
      <c r="C36" s="49"/>
      <c r="D36" s="49"/>
    </row>
    <row r="37" spans="1:25" ht="20.149999999999999" customHeight="1" x14ac:dyDescent="0.35">
      <c r="A37" s="27" t="s">
        <v>757</v>
      </c>
    </row>
    <row r="39" spans="1:25" x14ac:dyDescent="0.35">
      <c r="A39" s="562"/>
    </row>
  </sheetData>
  <sheetProtection algorithmName="SHA-512" hashValue="LmfTrg+R2YEhamZeFpM5ibHQkiD/yhBp3WMsmTAI72imbrKhL4/398oM10JLiLhSMKx/rio1bzs9k+njiLElDQ==" saltValue="oJd3CkVudV6w2QdxbChneg==" spinCount="100000" sheet="1" objects="1" scenarios="1" sort="0" autoFilter="0" pivotTables="0"/>
  <mergeCells count="15">
    <mergeCell ref="Q8:S8"/>
    <mergeCell ref="T8:V8"/>
    <mergeCell ref="W8:Y8"/>
    <mergeCell ref="A3:Y3"/>
    <mergeCell ref="A7:A9"/>
    <mergeCell ref="B7:B9"/>
    <mergeCell ref="D7:D9"/>
    <mergeCell ref="E7:M7"/>
    <mergeCell ref="N7:P8"/>
    <mergeCell ref="Q7:Y7"/>
    <mergeCell ref="E8:G8"/>
    <mergeCell ref="H8:J8"/>
    <mergeCell ref="K8:M8"/>
    <mergeCell ref="A4:Y4"/>
    <mergeCell ref="A5:Y5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37"/>
  <sheetViews>
    <sheetView zoomScale="60" zoomScaleNormal="60" workbookViewId="0">
      <selection activeCell="G17" sqref="G17"/>
    </sheetView>
  </sheetViews>
  <sheetFormatPr defaultColWidth="9.1796875" defaultRowHeight="15.5" x14ac:dyDescent="0.35"/>
  <cols>
    <col min="1" max="1" width="5.7265625" style="3" customWidth="1"/>
    <col min="2" max="2" width="21.7265625" style="3" customWidth="1"/>
    <col min="3" max="3" width="28" style="3" bestFit="1" customWidth="1"/>
    <col min="4" max="4" width="21.7265625" style="3" customWidth="1"/>
    <col min="5" max="11" width="20.7265625" style="3" customWidth="1"/>
    <col min="12" max="12" width="9.1796875" style="3"/>
    <col min="13" max="13" width="10.54296875" style="3" bestFit="1" customWidth="1"/>
    <col min="14" max="257" width="9.1796875" style="3"/>
    <col min="258" max="258" width="5.7265625" style="3" customWidth="1"/>
    <col min="259" max="260" width="21.7265625" style="3" customWidth="1"/>
    <col min="261" max="267" width="20.7265625" style="3" customWidth="1"/>
    <col min="268" max="268" width="9.1796875" style="3"/>
    <col min="269" max="269" width="10.54296875" style="3" bestFit="1" customWidth="1"/>
    <col min="270" max="513" width="9.1796875" style="3"/>
    <col min="514" max="514" width="5.7265625" style="3" customWidth="1"/>
    <col min="515" max="516" width="21.7265625" style="3" customWidth="1"/>
    <col min="517" max="523" width="20.7265625" style="3" customWidth="1"/>
    <col min="524" max="524" width="9.1796875" style="3"/>
    <col min="525" max="525" width="10.54296875" style="3" bestFit="1" customWidth="1"/>
    <col min="526" max="769" width="9.1796875" style="3"/>
    <col min="770" max="770" width="5.7265625" style="3" customWidth="1"/>
    <col min="771" max="772" width="21.7265625" style="3" customWidth="1"/>
    <col min="773" max="779" width="20.7265625" style="3" customWidth="1"/>
    <col min="780" max="780" width="9.1796875" style="3"/>
    <col min="781" max="781" width="10.54296875" style="3" bestFit="1" customWidth="1"/>
    <col min="782" max="1025" width="9.1796875" style="3"/>
    <col min="1026" max="1026" width="5.7265625" style="3" customWidth="1"/>
    <col min="1027" max="1028" width="21.7265625" style="3" customWidth="1"/>
    <col min="1029" max="1035" width="20.7265625" style="3" customWidth="1"/>
    <col min="1036" max="1036" width="9.1796875" style="3"/>
    <col min="1037" max="1037" width="10.54296875" style="3" bestFit="1" customWidth="1"/>
    <col min="1038" max="1281" width="9.1796875" style="3"/>
    <col min="1282" max="1282" width="5.7265625" style="3" customWidth="1"/>
    <col min="1283" max="1284" width="21.7265625" style="3" customWidth="1"/>
    <col min="1285" max="1291" width="20.7265625" style="3" customWidth="1"/>
    <col min="1292" max="1292" width="9.1796875" style="3"/>
    <col min="1293" max="1293" width="10.54296875" style="3" bestFit="1" customWidth="1"/>
    <col min="1294" max="1537" width="9.1796875" style="3"/>
    <col min="1538" max="1538" width="5.7265625" style="3" customWidth="1"/>
    <col min="1539" max="1540" width="21.7265625" style="3" customWidth="1"/>
    <col min="1541" max="1547" width="20.7265625" style="3" customWidth="1"/>
    <col min="1548" max="1548" width="9.1796875" style="3"/>
    <col min="1549" max="1549" width="10.54296875" style="3" bestFit="1" customWidth="1"/>
    <col min="1550" max="1793" width="9.1796875" style="3"/>
    <col min="1794" max="1794" width="5.7265625" style="3" customWidth="1"/>
    <col min="1795" max="1796" width="21.7265625" style="3" customWidth="1"/>
    <col min="1797" max="1803" width="20.7265625" style="3" customWidth="1"/>
    <col min="1804" max="1804" width="9.1796875" style="3"/>
    <col min="1805" max="1805" width="10.54296875" style="3" bestFit="1" customWidth="1"/>
    <col min="1806" max="2049" width="9.1796875" style="3"/>
    <col min="2050" max="2050" width="5.7265625" style="3" customWidth="1"/>
    <col min="2051" max="2052" width="21.7265625" style="3" customWidth="1"/>
    <col min="2053" max="2059" width="20.7265625" style="3" customWidth="1"/>
    <col min="2060" max="2060" width="9.1796875" style="3"/>
    <col min="2061" max="2061" width="10.54296875" style="3" bestFit="1" customWidth="1"/>
    <col min="2062" max="2305" width="9.1796875" style="3"/>
    <col min="2306" max="2306" width="5.7265625" style="3" customWidth="1"/>
    <col min="2307" max="2308" width="21.7265625" style="3" customWidth="1"/>
    <col min="2309" max="2315" width="20.7265625" style="3" customWidth="1"/>
    <col min="2316" max="2316" width="9.1796875" style="3"/>
    <col min="2317" max="2317" width="10.54296875" style="3" bestFit="1" customWidth="1"/>
    <col min="2318" max="2561" width="9.1796875" style="3"/>
    <col min="2562" max="2562" width="5.7265625" style="3" customWidth="1"/>
    <col min="2563" max="2564" width="21.7265625" style="3" customWidth="1"/>
    <col min="2565" max="2571" width="20.7265625" style="3" customWidth="1"/>
    <col min="2572" max="2572" width="9.1796875" style="3"/>
    <col min="2573" max="2573" width="10.54296875" style="3" bestFit="1" customWidth="1"/>
    <col min="2574" max="2817" width="9.1796875" style="3"/>
    <col min="2818" max="2818" width="5.7265625" style="3" customWidth="1"/>
    <col min="2819" max="2820" width="21.7265625" style="3" customWidth="1"/>
    <col min="2821" max="2827" width="20.7265625" style="3" customWidth="1"/>
    <col min="2828" max="2828" width="9.1796875" style="3"/>
    <col min="2829" max="2829" width="10.54296875" style="3" bestFit="1" customWidth="1"/>
    <col min="2830" max="3073" width="9.1796875" style="3"/>
    <col min="3074" max="3074" width="5.7265625" style="3" customWidth="1"/>
    <col min="3075" max="3076" width="21.7265625" style="3" customWidth="1"/>
    <col min="3077" max="3083" width="20.7265625" style="3" customWidth="1"/>
    <col min="3084" max="3084" width="9.1796875" style="3"/>
    <col min="3085" max="3085" width="10.54296875" style="3" bestFit="1" customWidth="1"/>
    <col min="3086" max="3329" width="9.1796875" style="3"/>
    <col min="3330" max="3330" width="5.7265625" style="3" customWidth="1"/>
    <col min="3331" max="3332" width="21.7265625" style="3" customWidth="1"/>
    <col min="3333" max="3339" width="20.7265625" style="3" customWidth="1"/>
    <col min="3340" max="3340" width="9.1796875" style="3"/>
    <col min="3341" max="3341" width="10.54296875" style="3" bestFit="1" customWidth="1"/>
    <col min="3342" max="3585" width="9.1796875" style="3"/>
    <col min="3586" max="3586" width="5.7265625" style="3" customWidth="1"/>
    <col min="3587" max="3588" width="21.7265625" style="3" customWidth="1"/>
    <col min="3589" max="3595" width="20.7265625" style="3" customWidth="1"/>
    <col min="3596" max="3596" width="9.1796875" style="3"/>
    <col min="3597" max="3597" width="10.54296875" style="3" bestFit="1" customWidth="1"/>
    <col min="3598" max="3841" width="9.1796875" style="3"/>
    <col min="3842" max="3842" width="5.7265625" style="3" customWidth="1"/>
    <col min="3843" max="3844" width="21.7265625" style="3" customWidth="1"/>
    <col min="3845" max="3851" width="20.7265625" style="3" customWidth="1"/>
    <col min="3852" max="3852" width="9.1796875" style="3"/>
    <col min="3853" max="3853" width="10.54296875" style="3" bestFit="1" customWidth="1"/>
    <col min="3854" max="4097" width="9.1796875" style="3"/>
    <col min="4098" max="4098" width="5.7265625" style="3" customWidth="1"/>
    <col min="4099" max="4100" width="21.7265625" style="3" customWidth="1"/>
    <col min="4101" max="4107" width="20.7265625" style="3" customWidth="1"/>
    <col min="4108" max="4108" width="9.1796875" style="3"/>
    <col min="4109" max="4109" width="10.54296875" style="3" bestFit="1" customWidth="1"/>
    <col min="4110" max="4353" width="9.1796875" style="3"/>
    <col min="4354" max="4354" width="5.7265625" style="3" customWidth="1"/>
    <col min="4355" max="4356" width="21.7265625" style="3" customWidth="1"/>
    <col min="4357" max="4363" width="20.7265625" style="3" customWidth="1"/>
    <col min="4364" max="4364" width="9.1796875" style="3"/>
    <col min="4365" max="4365" width="10.54296875" style="3" bestFit="1" customWidth="1"/>
    <col min="4366" max="4609" width="9.1796875" style="3"/>
    <col min="4610" max="4610" width="5.7265625" style="3" customWidth="1"/>
    <col min="4611" max="4612" width="21.7265625" style="3" customWidth="1"/>
    <col min="4613" max="4619" width="20.7265625" style="3" customWidth="1"/>
    <col min="4620" max="4620" width="9.1796875" style="3"/>
    <col min="4621" max="4621" width="10.54296875" style="3" bestFit="1" customWidth="1"/>
    <col min="4622" max="4865" width="9.1796875" style="3"/>
    <col min="4866" max="4866" width="5.7265625" style="3" customWidth="1"/>
    <col min="4867" max="4868" width="21.7265625" style="3" customWidth="1"/>
    <col min="4869" max="4875" width="20.7265625" style="3" customWidth="1"/>
    <col min="4876" max="4876" width="9.1796875" style="3"/>
    <col min="4877" max="4877" width="10.54296875" style="3" bestFit="1" customWidth="1"/>
    <col min="4878" max="5121" width="9.1796875" style="3"/>
    <col min="5122" max="5122" width="5.7265625" style="3" customWidth="1"/>
    <col min="5123" max="5124" width="21.7265625" style="3" customWidth="1"/>
    <col min="5125" max="5131" width="20.7265625" style="3" customWidth="1"/>
    <col min="5132" max="5132" width="9.1796875" style="3"/>
    <col min="5133" max="5133" width="10.54296875" style="3" bestFit="1" customWidth="1"/>
    <col min="5134" max="5377" width="9.1796875" style="3"/>
    <col min="5378" max="5378" width="5.7265625" style="3" customWidth="1"/>
    <col min="5379" max="5380" width="21.7265625" style="3" customWidth="1"/>
    <col min="5381" max="5387" width="20.7265625" style="3" customWidth="1"/>
    <col min="5388" max="5388" width="9.1796875" style="3"/>
    <col min="5389" max="5389" width="10.54296875" style="3" bestFit="1" customWidth="1"/>
    <col min="5390" max="5633" width="9.1796875" style="3"/>
    <col min="5634" max="5634" width="5.7265625" style="3" customWidth="1"/>
    <col min="5635" max="5636" width="21.7265625" style="3" customWidth="1"/>
    <col min="5637" max="5643" width="20.7265625" style="3" customWidth="1"/>
    <col min="5644" max="5644" width="9.1796875" style="3"/>
    <col min="5645" max="5645" width="10.54296875" style="3" bestFit="1" customWidth="1"/>
    <col min="5646" max="5889" width="9.1796875" style="3"/>
    <col min="5890" max="5890" width="5.7265625" style="3" customWidth="1"/>
    <col min="5891" max="5892" width="21.7265625" style="3" customWidth="1"/>
    <col min="5893" max="5899" width="20.7265625" style="3" customWidth="1"/>
    <col min="5900" max="5900" width="9.1796875" style="3"/>
    <col min="5901" max="5901" width="10.54296875" style="3" bestFit="1" customWidth="1"/>
    <col min="5902" max="6145" width="9.1796875" style="3"/>
    <col min="6146" max="6146" width="5.7265625" style="3" customWidth="1"/>
    <col min="6147" max="6148" width="21.7265625" style="3" customWidth="1"/>
    <col min="6149" max="6155" width="20.7265625" style="3" customWidth="1"/>
    <col min="6156" max="6156" width="9.1796875" style="3"/>
    <col min="6157" max="6157" width="10.54296875" style="3" bestFit="1" customWidth="1"/>
    <col min="6158" max="6401" width="9.1796875" style="3"/>
    <col min="6402" max="6402" width="5.7265625" style="3" customWidth="1"/>
    <col min="6403" max="6404" width="21.7265625" style="3" customWidth="1"/>
    <col min="6405" max="6411" width="20.7265625" style="3" customWidth="1"/>
    <col min="6412" max="6412" width="9.1796875" style="3"/>
    <col min="6413" max="6413" width="10.54296875" style="3" bestFit="1" customWidth="1"/>
    <col min="6414" max="6657" width="9.1796875" style="3"/>
    <col min="6658" max="6658" width="5.7265625" style="3" customWidth="1"/>
    <col min="6659" max="6660" width="21.7265625" style="3" customWidth="1"/>
    <col min="6661" max="6667" width="20.7265625" style="3" customWidth="1"/>
    <col min="6668" max="6668" width="9.1796875" style="3"/>
    <col min="6669" max="6669" width="10.54296875" style="3" bestFit="1" customWidth="1"/>
    <col min="6670" max="6913" width="9.1796875" style="3"/>
    <col min="6914" max="6914" width="5.7265625" style="3" customWidth="1"/>
    <col min="6915" max="6916" width="21.7265625" style="3" customWidth="1"/>
    <col min="6917" max="6923" width="20.7265625" style="3" customWidth="1"/>
    <col min="6924" max="6924" width="9.1796875" style="3"/>
    <col min="6925" max="6925" width="10.54296875" style="3" bestFit="1" customWidth="1"/>
    <col min="6926" max="7169" width="9.1796875" style="3"/>
    <col min="7170" max="7170" width="5.7265625" style="3" customWidth="1"/>
    <col min="7171" max="7172" width="21.7265625" style="3" customWidth="1"/>
    <col min="7173" max="7179" width="20.7265625" style="3" customWidth="1"/>
    <col min="7180" max="7180" width="9.1796875" style="3"/>
    <col min="7181" max="7181" width="10.54296875" style="3" bestFit="1" customWidth="1"/>
    <col min="7182" max="7425" width="9.1796875" style="3"/>
    <col min="7426" max="7426" width="5.7265625" style="3" customWidth="1"/>
    <col min="7427" max="7428" width="21.7265625" style="3" customWidth="1"/>
    <col min="7429" max="7435" width="20.7265625" style="3" customWidth="1"/>
    <col min="7436" max="7436" width="9.1796875" style="3"/>
    <col min="7437" max="7437" width="10.54296875" style="3" bestFit="1" customWidth="1"/>
    <col min="7438" max="7681" width="9.1796875" style="3"/>
    <col min="7682" max="7682" width="5.7265625" style="3" customWidth="1"/>
    <col min="7683" max="7684" width="21.7265625" style="3" customWidth="1"/>
    <col min="7685" max="7691" width="20.7265625" style="3" customWidth="1"/>
    <col min="7692" max="7692" width="9.1796875" style="3"/>
    <col min="7693" max="7693" width="10.54296875" style="3" bestFit="1" customWidth="1"/>
    <col min="7694" max="7937" width="9.1796875" style="3"/>
    <col min="7938" max="7938" width="5.7265625" style="3" customWidth="1"/>
    <col min="7939" max="7940" width="21.7265625" style="3" customWidth="1"/>
    <col min="7941" max="7947" width="20.7265625" style="3" customWidth="1"/>
    <col min="7948" max="7948" width="9.1796875" style="3"/>
    <col min="7949" max="7949" width="10.54296875" style="3" bestFit="1" customWidth="1"/>
    <col min="7950" max="8193" width="9.1796875" style="3"/>
    <col min="8194" max="8194" width="5.7265625" style="3" customWidth="1"/>
    <col min="8195" max="8196" width="21.7265625" style="3" customWidth="1"/>
    <col min="8197" max="8203" width="20.7265625" style="3" customWidth="1"/>
    <col min="8204" max="8204" width="9.1796875" style="3"/>
    <col min="8205" max="8205" width="10.54296875" style="3" bestFit="1" customWidth="1"/>
    <col min="8206" max="8449" width="9.1796875" style="3"/>
    <col min="8450" max="8450" width="5.7265625" style="3" customWidth="1"/>
    <col min="8451" max="8452" width="21.7265625" style="3" customWidth="1"/>
    <col min="8453" max="8459" width="20.7265625" style="3" customWidth="1"/>
    <col min="8460" max="8460" width="9.1796875" style="3"/>
    <col min="8461" max="8461" width="10.54296875" style="3" bestFit="1" customWidth="1"/>
    <col min="8462" max="8705" width="9.1796875" style="3"/>
    <col min="8706" max="8706" width="5.7265625" style="3" customWidth="1"/>
    <col min="8707" max="8708" width="21.7265625" style="3" customWidth="1"/>
    <col min="8709" max="8715" width="20.7265625" style="3" customWidth="1"/>
    <col min="8716" max="8716" width="9.1796875" style="3"/>
    <col min="8717" max="8717" width="10.54296875" style="3" bestFit="1" customWidth="1"/>
    <col min="8718" max="8961" width="9.1796875" style="3"/>
    <col min="8962" max="8962" width="5.7265625" style="3" customWidth="1"/>
    <col min="8963" max="8964" width="21.7265625" style="3" customWidth="1"/>
    <col min="8965" max="8971" width="20.7265625" style="3" customWidth="1"/>
    <col min="8972" max="8972" width="9.1796875" style="3"/>
    <col min="8973" max="8973" width="10.54296875" style="3" bestFit="1" customWidth="1"/>
    <col min="8974" max="9217" width="9.1796875" style="3"/>
    <col min="9218" max="9218" width="5.7265625" style="3" customWidth="1"/>
    <col min="9219" max="9220" width="21.7265625" style="3" customWidth="1"/>
    <col min="9221" max="9227" width="20.7265625" style="3" customWidth="1"/>
    <col min="9228" max="9228" width="9.1796875" style="3"/>
    <col min="9229" max="9229" width="10.54296875" style="3" bestFit="1" customWidth="1"/>
    <col min="9230" max="9473" width="9.1796875" style="3"/>
    <col min="9474" max="9474" width="5.7265625" style="3" customWidth="1"/>
    <col min="9475" max="9476" width="21.7265625" style="3" customWidth="1"/>
    <col min="9477" max="9483" width="20.7265625" style="3" customWidth="1"/>
    <col min="9484" max="9484" width="9.1796875" style="3"/>
    <col min="9485" max="9485" width="10.54296875" style="3" bestFit="1" customWidth="1"/>
    <col min="9486" max="9729" width="9.1796875" style="3"/>
    <col min="9730" max="9730" width="5.7265625" style="3" customWidth="1"/>
    <col min="9731" max="9732" width="21.7265625" style="3" customWidth="1"/>
    <col min="9733" max="9739" width="20.7265625" style="3" customWidth="1"/>
    <col min="9740" max="9740" width="9.1796875" style="3"/>
    <col min="9741" max="9741" width="10.54296875" style="3" bestFit="1" customWidth="1"/>
    <col min="9742" max="9985" width="9.1796875" style="3"/>
    <col min="9986" max="9986" width="5.7265625" style="3" customWidth="1"/>
    <col min="9987" max="9988" width="21.7265625" style="3" customWidth="1"/>
    <col min="9989" max="9995" width="20.7265625" style="3" customWidth="1"/>
    <col min="9996" max="9996" width="9.1796875" style="3"/>
    <col min="9997" max="9997" width="10.54296875" style="3" bestFit="1" customWidth="1"/>
    <col min="9998" max="10241" width="9.1796875" style="3"/>
    <col min="10242" max="10242" width="5.7265625" style="3" customWidth="1"/>
    <col min="10243" max="10244" width="21.7265625" style="3" customWidth="1"/>
    <col min="10245" max="10251" width="20.7265625" style="3" customWidth="1"/>
    <col min="10252" max="10252" width="9.1796875" style="3"/>
    <col min="10253" max="10253" width="10.54296875" style="3" bestFit="1" customWidth="1"/>
    <col min="10254" max="10497" width="9.1796875" style="3"/>
    <col min="10498" max="10498" width="5.7265625" style="3" customWidth="1"/>
    <col min="10499" max="10500" width="21.7265625" style="3" customWidth="1"/>
    <col min="10501" max="10507" width="20.7265625" style="3" customWidth="1"/>
    <col min="10508" max="10508" width="9.1796875" style="3"/>
    <col min="10509" max="10509" width="10.54296875" style="3" bestFit="1" customWidth="1"/>
    <col min="10510" max="10753" width="9.1796875" style="3"/>
    <col min="10754" max="10754" width="5.7265625" style="3" customWidth="1"/>
    <col min="10755" max="10756" width="21.7265625" style="3" customWidth="1"/>
    <col min="10757" max="10763" width="20.7265625" style="3" customWidth="1"/>
    <col min="10764" max="10764" width="9.1796875" style="3"/>
    <col min="10765" max="10765" width="10.54296875" style="3" bestFit="1" customWidth="1"/>
    <col min="10766" max="11009" width="9.1796875" style="3"/>
    <col min="11010" max="11010" width="5.7265625" style="3" customWidth="1"/>
    <col min="11011" max="11012" width="21.7265625" style="3" customWidth="1"/>
    <col min="11013" max="11019" width="20.7265625" style="3" customWidth="1"/>
    <col min="11020" max="11020" width="9.1796875" style="3"/>
    <col min="11021" max="11021" width="10.54296875" style="3" bestFit="1" customWidth="1"/>
    <col min="11022" max="11265" width="9.1796875" style="3"/>
    <col min="11266" max="11266" width="5.7265625" style="3" customWidth="1"/>
    <col min="11267" max="11268" width="21.7265625" style="3" customWidth="1"/>
    <col min="11269" max="11275" width="20.7265625" style="3" customWidth="1"/>
    <col min="11276" max="11276" width="9.1796875" style="3"/>
    <col min="11277" max="11277" width="10.54296875" style="3" bestFit="1" customWidth="1"/>
    <col min="11278" max="11521" width="9.1796875" style="3"/>
    <col min="11522" max="11522" width="5.7265625" style="3" customWidth="1"/>
    <col min="11523" max="11524" width="21.7265625" style="3" customWidth="1"/>
    <col min="11525" max="11531" width="20.7265625" style="3" customWidth="1"/>
    <col min="11532" max="11532" width="9.1796875" style="3"/>
    <col min="11533" max="11533" width="10.54296875" style="3" bestFit="1" customWidth="1"/>
    <col min="11534" max="11777" width="9.1796875" style="3"/>
    <col min="11778" max="11778" width="5.7265625" style="3" customWidth="1"/>
    <col min="11779" max="11780" width="21.7265625" style="3" customWidth="1"/>
    <col min="11781" max="11787" width="20.7265625" style="3" customWidth="1"/>
    <col min="11788" max="11788" width="9.1796875" style="3"/>
    <col min="11789" max="11789" width="10.54296875" style="3" bestFit="1" customWidth="1"/>
    <col min="11790" max="12033" width="9.1796875" style="3"/>
    <col min="12034" max="12034" width="5.7265625" style="3" customWidth="1"/>
    <col min="12035" max="12036" width="21.7265625" style="3" customWidth="1"/>
    <col min="12037" max="12043" width="20.7265625" style="3" customWidth="1"/>
    <col min="12044" max="12044" width="9.1796875" style="3"/>
    <col min="12045" max="12045" width="10.54296875" style="3" bestFit="1" customWidth="1"/>
    <col min="12046" max="12289" width="9.1796875" style="3"/>
    <col min="12290" max="12290" width="5.7265625" style="3" customWidth="1"/>
    <col min="12291" max="12292" width="21.7265625" style="3" customWidth="1"/>
    <col min="12293" max="12299" width="20.7265625" style="3" customWidth="1"/>
    <col min="12300" max="12300" width="9.1796875" style="3"/>
    <col min="12301" max="12301" width="10.54296875" style="3" bestFit="1" customWidth="1"/>
    <col min="12302" max="12545" width="9.1796875" style="3"/>
    <col min="12546" max="12546" width="5.7265625" style="3" customWidth="1"/>
    <col min="12547" max="12548" width="21.7265625" style="3" customWidth="1"/>
    <col min="12549" max="12555" width="20.7265625" style="3" customWidth="1"/>
    <col min="12556" max="12556" width="9.1796875" style="3"/>
    <col min="12557" max="12557" width="10.54296875" style="3" bestFit="1" customWidth="1"/>
    <col min="12558" max="12801" width="9.1796875" style="3"/>
    <col min="12802" max="12802" width="5.7265625" style="3" customWidth="1"/>
    <col min="12803" max="12804" width="21.7265625" style="3" customWidth="1"/>
    <col min="12805" max="12811" width="20.7265625" style="3" customWidth="1"/>
    <col min="12812" max="12812" width="9.1796875" style="3"/>
    <col min="12813" max="12813" width="10.54296875" style="3" bestFit="1" customWidth="1"/>
    <col min="12814" max="13057" width="9.1796875" style="3"/>
    <col min="13058" max="13058" width="5.7265625" style="3" customWidth="1"/>
    <col min="13059" max="13060" width="21.7265625" style="3" customWidth="1"/>
    <col min="13061" max="13067" width="20.7265625" style="3" customWidth="1"/>
    <col min="13068" max="13068" width="9.1796875" style="3"/>
    <col min="13069" max="13069" width="10.54296875" style="3" bestFit="1" customWidth="1"/>
    <col min="13070" max="13313" width="9.1796875" style="3"/>
    <col min="13314" max="13314" width="5.7265625" style="3" customWidth="1"/>
    <col min="13315" max="13316" width="21.7265625" style="3" customWidth="1"/>
    <col min="13317" max="13323" width="20.7265625" style="3" customWidth="1"/>
    <col min="13324" max="13324" width="9.1796875" style="3"/>
    <col min="13325" max="13325" width="10.54296875" style="3" bestFit="1" customWidth="1"/>
    <col min="13326" max="13569" width="9.1796875" style="3"/>
    <col min="13570" max="13570" width="5.7265625" style="3" customWidth="1"/>
    <col min="13571" max="13572" width="21.7265625" style="3" customWidth="1"/>
    <col min="13573" max="13579" width="20.7265625" style="3" customWidth="1"/>
    <col min="13580" max="13580" width="9.1796875" style="3"/>
    <col min="13581" max="13581" width="10.54296875" style="3" bestFit="1" customWidth="1"/>
    <col min="13582" max="13825" width="9.1796875" style="3"/>
    <col min="13826" max="13826" width="5.7265625" style="3" customWidth="1"/>
    <col min="13827" max="13828" width="21.7265625" style="3" customWidth="1"/>
    <col min="13829" max="13835" width="20.7265625" style="3" customWidth="1"/>
    <col min="13836" max="13836" width="9.1796875" style="3"/>
    <col min="13837" max="13837" width="10.54296875" style="3" bestFit="1" customWidth="1"/>
    <col min="13838" max="14081" width="9.1796875" style="3"/>
    <col min="14082" max="14082" width="5.7265625" style="3" customWidth="1"/>
    <col min="14083" max="14084" width="21.7265625" style="3" customWidth="1"/>
    <col min="14085" max="14091" width="20.7265625" style="3" customWidth="1"/>
    <col min="14092" max="14092" width="9.1796875" style="3"/>
    <col min="14093" max="14093" width="10.54296875" style="3" bestFit="1" customWidth="1"/>
    <col min="14094" max="14337" width="9.1796875" style="3"/>
    <col min="14338" max="14338" width="5.7265625" style="3" customWidth="1"/>
    <col min="14339" max="14340" width="21.7265625" style="3" customWidth="1"/>
    <col min="14341" max="14347" width="20.7265625" style="3" customWidth="1"/>
    <col min="14348" max="14348" width="9.1796875" style="3"/>
    <col min="14349" max="14349" width="10.54296875" style="3" bestFit="1" customWidth="1"/>
    <col min="14350" max="14593" width="9.1796875" style="3"/>
    <col min="14594" max="14594" width="5.7265625" style="3" customWidth="1"/>
    <col min="14595" max="14596" width="21.7265625" style="3" customWidth="1"/>
    <col min="14597" max="14603" width="20.7265625" style="3" customWidth="1"/>
    <col min="14604" max="14604" width="9.1796875" style="3"/>
    <col min="14605" max="14605" width="10.54296875" style="3" bestFit="1" customWidth="1"/>
    <col min="14606" max="14849" width="9.1796875" style="3"/>
    <col min="14850" max="14850" width="5.7265625" style="3" customWidth="1"/>
    <col min="14851" max="14852" width="21.7265625" style="3" customWidth="1"/>
    <col min="14853" max="14859" width="20.7265625" style="3" customWidth="1"/>
    <col min="14860" max="14860" width="9.1796875" style="3"/>
    <col min="14861" max="14861" width="10.54296875" style="3" bestFit="1" customWidth="1"/>
    <col min="14862" max="15105" width="9.1796875" style="3"/>
    <col min="15106" max="15106" width="5.7265625" style="3" customWidth="1"/>
    <col min="15107" max="15108" width="21.7265625" style="3" customWidth="1"/>
    <col min="15109" max="15115" width="20.7265625" style="3" customWidth="1"/>
    <col min="15116" max="15116" width="9.1796875" style="3"/>
    <col min="15117" max="15117" width="10.54296875" style="3" bestFit="1" customWidth="1"/>
    <col min="15118" max="15361" width="9.1796875" style="3"/>
    <col min="15362" max="15362" width="5.7265625" style="3" customWidth="1"/>
    <col min="15363" max="15364" width="21.7265625" style="3" customWidth="1"/>
    <col min="15365" max="15371" width="20.7265625" style="3" customWidth="1"/>
    <col min="15372" max="15372" width="9.1796875" style="3"/>
    <col min="15373" max="15373" width="10.54296875" style="3" bestFit="1" customWidth="1"/>
    <col min="15374" max="15617" width="9.1796875" style="3"/>
    <col min="15618" max="15618" width="5.7265625" style="3" customWidth="1"/>
    <col min="15619" max="15620" width="21.7265625" style="3" customWidth="1"/>
    <col min="15621" max="15627" width="20.7265625" style="3" customWidth="1"/>
    <col min="15628" max="15628" width="9.1796875" style="3"/>
    <col min="15629" max="15629" width="10.54296875" style="3" bestFit="1" customWidth="1"/>
    <col min="15630" max="15873" width="9.1796875" style="3"/>
    <col min="15874" max="15874" width="5.7265625" style="3" customWidth="1"/>
    <col min="15875" max="15876" width="21.7265625" style="3" customWidth="1"/>
    <col min="15877" max="15883" width="20.7265625" style="3" customWidth="1"/>
    <col min="15884" max="15884" width="9.1796875" style="3"/>
    <col min="15885" max="15885" width="10.54296875" style="3" bestFit="1" customWidth="1"/>
    <col min="15886" max="16129" width="9.1796875" style="3"/>
    <col min="16130" max="16130" width="5.7265625" style="3" customWidth="1"/>
    <col min="16131" max="16132" width="21.7265625" style="3" customWidth="1"/>
    <col min="16133" max="16139" width="20.7265625" style="3" customWidth="1"/>
    <col min="16140" max="16140" width="9.1796875" style="3"/>
    <col min="16141" max="16141" width="10.54296875" style="3" bestFit="1" customWidth="1"/>
    <col min="16142" max="16384" width="9.1796875" style="3"/>
  </cols>
  <sheetData>
    <row r="1" spans="1:11" x14ac:dyDescent="0.35">
      <c r="A1" s="2" t="s">
        <v>1345</v>
      </c>
      <c r="D1" s="3" t="s">
        <v>58</v>
      </c>
    </row>
    <row r="2" spans="1:1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35">
      <c r="A3" s="4" t="s">
        <v>1346</v>
      </c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x14ac:dyDescent="0.35">
      <c r="A4" s="2"/>
      <c r="B4" s="2"/>
      <c r="C4" s="2"/>
      <c r="D4" s="2"/>
      <c r="E4" s="2"/>
      <c r="F4" s="28"/>
      <c r="G4" s="28" t="str">
        <f>'[10]1'!$E$5</f>
        <v>KABUPATEN/KOTA</v>
      </c>
      <c r="H4" s="7" t="str">
        <f>'[10]1'!$F$5</f>
        <v>KEPULAUAN TALAUD</v>
      </c>
      <c r="I4" s="2"/>
      <c r="J4" s="2"/>
      <c r="K4" s="2"/>
    </row>
    <row r="5" spans="1:11" x14ac:dyDescent="0.35">
      <c r="A5" s="2"/>
      <c r="B5" s="2"/>
      <c r="C5" s="2"/>
      <c r="D5" s="2"/>
      <c r="E5" s="2"/>
      <c r="F5" s="28"/>
      <c r="G5" s="28" t="str">
        <f>'[10]1'!$E$6</f>
        <v>TAHUN</v>
      </c>
      <c r="H5" s="7">
        <v>2024</v>
      </c>
      <c r="I5" s="2"/>
      <c r="J5" s="2"/>
      <c r="K5" s="2"/>
    </row>
    <row r="6" spans="1:11" ht="16" thickBot="1" x14ac:dyDescent="0.4">
      <c r="A6" s="8"/>
      <c r="B6" s="8"/>
      <c r="C6" s="8"/>
      <c r="D6" s="8"/>
    </row>
    <row r="7" spans="1:11" ht="18" customHeight="1" x14ac:dyDescent="0.35">
      <c r="A7" s="1618" t="s">
        <v>5</v>
      </c>
      <c r="B7" s="1618" t="s">
        <v>6</v>
      </c>
      <c r="C7" s="130"/>
      <c r="D7" s="1618" t="s">
        <v>61</v>
      </c>
      <c r="E7" s="1832" t="s">
        <v>1347</v>
      </c>
      <c r="F7" s="1832"/>
      <c r="G7" s="1832"/>
      <c r="H7" s="1832"/>
      <c r="I7" s="1832"/>
      <c r="J7" s="1832"/>
      <c r="K7" s="1832"/>
    </row>
    <row r="8" spans="1:11" ht="43.9" customHeight="1" x14ac:dyDescent="0.35">
      <c r="A8" s="1597"/>
      <c r="B8" s="1597"/>
      <c r="C8" s="12" t="s">
        <v>1615</v>
      </c>
      <c r="D8" s="1597"/>
      <c r="E8" s="125" t="s">
        <v>1348</v>
      </c>
      <c r="F8" s="125" t="s">
        <v>1349</v>
      </c>
      <c r="G8" s="125" t="s">
        <v>498</v>
      </c>
      <c r="H8" s="125" t="s">
        <v>1350</v>
      </c>
      <c r="I8" s="125" t="s">
        <v>1351</v>
      </c>
      <c r="J8" s="125" t="s">
        <v>1352</v>
      </c>
      <c r="K8" s="125" t="s">
        <v>1353</v>
      </c>
    </row>
    <row r="9" spans="1:11" s="15" customFormat="1" ht="18.649999999999999" customHeight="1" x14ac:dyDescent="0.35">
      <c r="A9" s="378">
        <v>1</v>
      </c>
      <c r="B9" s="13">
        <v>2</v>
      </c>
      <c r="C9" s="13"/>
      <c r="D9" s="378">
        <v>3</v>
      </c>
      <c r="E9" s="13">
        <v>4</v>
      </c>
      <c r="F9" s="378">
        <v>5</v>
      </c>
      <c r="G9" s="13">
        <v>6</v>
      </c>
      <c r="H9" s="378">
        <v>7</v>
      </c>
      <c r="I9" s="13">
        <v>8</v>
      </c>
      <c r="J9" s="378">
        <v>9</v>
      </c>
      <c r="K9" s="13">
        <v>10</v>
      </c>
    </row>
    <row r="10" spans="1:11" x14ac:dyDescent="0.35">
      <c r="A10" s="33">
        <v>1</v>
      </c>
      <c r="B10" s="64" t="str">
        <f>'[10]9'!B9</f>
        <v>Melonguane</v>
      </c>
      <c r="C10" s="1570" t="s">
        <v>1602</v>
      </c>
      <c r="D10" s="64" t="str">
        <f>'[10]9'!C9</f>
        <v>Melonguane</v>
      </c>
      <c r="E10" s="500"/>
      <c r="F10" s="500"/>
      <c r="G10" s="500">
        <v>1126</v>
      </c>
      <c r="H10" s="1258"/>
      <c r="I10" s="500"/>
      <c r="J10" s="1333"/>
      <c r="K10" s="1334"/>
    </row>
    <row r="11" spans="1:11" x14ac:dyDescent="0.35">
      <c r="A11" s="16">
        <v>2</v>
      </c>
      <c r="B11" s="64" t="str">
        <f>'[10]9'!B10</f>
        <v>Melonguane Timur</v>
      </c>
      <c r="C11" s="1571" t="s">
        <v>1603</v>
      </c>
      <c r="D11" s="64" t="str">
        <f>'[10]9'!C10</f>
        <v>Tule</v>
      </c>
      <c r="E11" s="499"/>
      <c r="F11" s="499"/>
      <c r="G11" s="499">
        <v>286</v>
      </c>
      <c r="H11" s="1258"/>
      <c r="I11" s="499"/>
      <c r="J11" s="535"/>
      <c r="K11" s="1335"/>
    </row>
    <row r="12" spans="1:11" x14ac:dyDescent="0.35">
      <c r="A12" s="16">
        <v>3</v>
      </c>
      <c r="B12" s="64" t="str">
        <f>'[10]9'!B11</f>
        <v>Pulutan</v>
      </c>
      <c r="C12" s="1571" t="s">
        <v>1609</v>
      </c>
      <c r="D12" s="64" t="str">
        <f>'[10]9'!C11</f>
        <v>Pulutan</v>
      </c>
      <c r="E12" s="499"/>
      <c r="F12" s="499"/>
      <c r="G12" s="499">
        <v>208</v>
      </c>
      <c r="H12" s="1258"/>
      <c r="I12" s="499"/>
      <c r="J12" s="535"/>
      <c r="K12" s="1335"/>
    </row>
    <row r="13" spans="1:11" x14ac:dyDescent="0.35">
      <c r="A13" s="16">
        <v>4</v>
      </c>
      <c r="B13" s="64" t="str">
        <f>'[10]9'!B12</f>
        <v>Rainis</v>
      </c>
      <c r="C13" s="1571" t="s">
        <v>1607</v>
      </c>
      <c r="D13" s="64" t="str">
        <f>'[10]9'!C12</f>
        <v>Rainis</v>
      </c>
      <c r="E13" s="499"/>
      <c r="F13" s="499"/>
      <c r="G13" s="499">
        <v>619</v>
      </c>
      <c r="H13" s="1258"/>
      <c r="I13" s="499"/>
      <c r="J13" s="535"/>
      <c r="K13" s="1335"/>
    </row>
    <row r="14" spans="1:11" x14ac:dyDescent="0.35">
      <c r="A14" s="16">
        <v>5</v>
      </c>
      <c r="B14" s="64" t="str">
        <f>'[10]9'!B13</f>
        <v>Tanpan'amma</v>
      </c>
      <c r="C14" s="1571" t="s">
        <v>1608</v>
      </c>
      <c r="D14" s="64" t="str">
        <f>'[10]9'!C13</f>
        <v>Dapalan</v>
      </c>
      <c r="E14" s="499"/>
      <c r="F14" s="499"/>
      <c r="G14" s="499">
        <v>722</v>
      </c>
      <c r="H14" s="1258"/>
      <c r="I14" s="499"/>
      <c r="J14" s="535"/>
      <c r="K14" s="1335"/>
    </row>
    <row r="15" spans="1:11" x14ac:dyDescent="0.35">
      <c r="A15" s="16">
        <v>6</v>
      </c>
      <c r="B15" s="64" t="str">
        <f>'[10]9'!B14</f>
        <v>Gemeh</v>
      </c>
      <c r="C15" s="1571" t="s">
        <v>1612</v>
      </c>
      <c r="D15" s="64" t="str">
        <f>'[10]9'!C14</f>
        <v>Gemeh</v>
      </c>
      <c r="E15" s="499"/>
      <c r="F15" s="499"/>
      <c r="G15" s="499">
        <v>605</v>
      </c>
      <c r="H15" s="1258"/>
      <c r="I15" s="499"/>
      <c r="J15" s="535"/>
      <c r="K15" s="1335"/>
    </row>
    <row r="16" spans="1:11" x14ac:dyDescent="0.35">
      <c r="A16" s="16">
        <v>7</v>
      </c>
      <c r="B16" s="64" t="str">
        <f>'[10]9'!B15</f>
        <v>Essang</v>
      </c>
      <c r="C16" s="1571" t="s">
        <v>1610</v>
      </c>
      <c r="D16" s="64" t="str">
        <f>'[10]9'!C15</f>
        <v>Essang</v>
      </c>
      <c r="E16" s="499"/>
      <c r="F16" s="499"/>
      <c r="G16" s="499">
        <v>330</v>
      </c>
      <c r="H16" s="1258"/>
      <c r="I16" s="499"/>
      <c r="J16" s="535"/>
      <c r="K16" s="1335"/>
    </row>
    <row r="17" spans="1:11" x14ac:dyDescent="0.35">
      <c r="A17" s="16">
        <v>8</v>
      </c>
      <c r="B17" s="64" t="str">
        <f>'[10]9'!B16</f>
        <v>Essang Selatan</v>
      </c>
      <c r="C17" s="1571" t="s">
        <v>1611</v>
      </c>
      <c r="D17" s="64" t="str">
        <f>'[10]9'!C16</f>
        <v>Sambuara</v>
      </c>
      <c r="E17" s="499"/>
      <c r="F17" s="499"/>
      <c r="G17" s="499">
        <v>308</v>
      </c>
      <c r="H17" s="1258"/>
      <c r="I17" s="499"/>
      <c r="J17" s="535"/>
      <c r="K17" s="1335"/>
    </row>
    <row r="18" spans="1:11" x14ac:dyDescent="0.35">
      <c r="A18" s="16">
        <v>9</v>
      </c>
      <c r="B18" s="64" t="str">
        <f>'[10]9'!B17</f>
        <v>Beo Utara</v>
      </c>
      <c r="C18" s="1571" t="s">
        <v>1605</v>
      </c>
      <c r="D18" s="64" t="str">
        <f>'[10]9'!C17</f>
        <v>Lobbo</v>
      </c>
      <c r="E18" s="499"/>
      <c r="F18" s="499"/>
      <c r="G18" s="499">
        <v>290</v>
      </c>
      <c r="H18" s="1258"/>
      <c r="I18" s="499"/>
      <c r="J18" s="535"/>
      <c r="K18" s="1335"/>
    </row>
    <row r="19" spans="1:11" x14ac:dyDescent="0.35">
      <c r="A19" s="16">
        <v>10</v>
      </c>
      <c r="B19" s="64" t="str">
        <f>'[10]9'!B18</f>
        <v xml:space="preserve">Beo </v>
      </c>
      <c r="C19" s="1571" t="s">
        <v>1604</v>
      </c>
      <c r="D19" s="64" t="str">
        <f>'[10]9'!C18</f>
        <v>Beo</v>
      </c>
      <c r="E19" s="499"/>
      <c r="F19" s="499"/>
      <c r="G19" s="499">
        <v>388</v>
      </c>
      <c r="H19" s="1258"/>
      <c r="I19" s="499"/>
      <c r="J19" s="535"/>
      <c r="K19" s="1335"/>
    </row>
    <row r="20" spans="1:11" x14ac:dyDescent="0.35">
      <c r="A20" s="16">
        <v>11</v>
      </c>
      <c r="B20" s="64" t="str">
        <f>'[10]9'!B19</f>
        <v>Beo Selatan</v>
      </c>
      <c r="C20" s="1571" t="s">
        <v>1606</v>
      </c>
      <c r="D20" s="64" t="str">
        <f>'[10]9'!C19</f>
        <v>Tarohan</v>
      </c>
      <c r="E20" s="499"/>
      <c r="F20" s="499"/>
      <c r="G20" s="499">
        <v>217</v>
      </c>
      <c r="H20" s="1258"/>
      <c r="I20" s="499"/>
      <c r="J20" s="535"/>
      <c r="K20" s="1335"/>
    </row>
    <row r="21" spans="1:11" x14ac:dyDescent="0.35">
      <c r="A21" s="16">
        <v>12</v>
      </c>
      <c r="B21" s="64" t="str">
        <f>'[10]9'!B20</f>
        <v>Damau</v>
      </c>
      <c r="C21" s="1571" t="s">
        <v>1597</v>
      </c>
      <c r="D21" s="64" t="str">
        <f>'[10]9'!C20</f>
        <v>Damau</v>
      </c>
      <c r="E21" s="499"/>
      <c r="F21" s="499"/>
      <c r="G21" s="499">
        <v>310</v>
      </c>
      <c r="H21" s="1258"/>
      <c r="I21" s="499"/>
      <c r="J21" s="535"/>
      <c r="K21" s="1335"/>
    </row>
    <row r="22" spans="1:11" x14ac:dyDescent="0.35">
      <c r="A22" s="16">
        <v>13</v>
      </c>
      <c r="B22" s="64" t="str">
        <f>'[10]9'!B21</f>
        <v>Kabaruan</v>
      </c>
      <c r="C22" s="1571" t="s">
        <v>1596</v>
      </c>
      <c r="D22" s="64" t="str">
        <f>'[10]9'!C21</f>
        <v>Mangaran</v>
      </c>
      <c r="E22" s="499"/>
      <c r="F22" s="499"/>
      <c r="G22" s="499">
        <v>546</v>
      </c>
      <c r="H22" s="1258"/>
      <c r="I22" s="499"/>
      <c r="J22" s="535"/>
      <c r="K22" s="1335"/>
    </row>
    <row r="23" spans="1:11" x14ac:dyDescent="0.35">
      <c r="A23" s="16">
        <v>14</v>
      </c>
      <c r="B23" s="64" t="str">
        <f>'[10]9'!B22</f>
        <v>Lirung</v>
      </c>
      <c r="C23" s="1571" t="s">
        <v>1598</v>
      </c>
      <c r="D23" s="64" t="str">
        <f>'[10]9'!C22</f>
        <v>Lirung</v>
      </c>
      <c r="E23" s="499"/>
      <c r="F23" s="499"/>
      <c r="G23" s="499">
        <v>460</v>
      </c>
      <c r="H23" s="1258"/>
      <c r="I23" s="499"/>
      <c r="J23" s="535"/>
      <c r="K23" s="1335"/>
    </row>
    <row r="24" spans="1:11" x14ac:dyDescent="0.35">
      <c r="A24" s="16">
        <v>15</v>
      </c>
      <c r="B24" s="64" t="str">
        <f>'[10]9'!B23</f>
        <v>Kalongan</v>
      </c>
      <c r="C24" s="1571" t="s">
        <v>1600</v>
      </c>
      <c r="D24" s="64" t="str">
        <f>'[10]9'!C23</f>
        <v>Kalongan</v>
      </c>
      <c r="E24" s="499"/>
      <c r="F24" s="499"/>
      <c r="G24" s="499">
        <v>331</v>
      </c>
      <c r="H24" s="1258"/>
      <c r="I24" s="499"/>
      <c r="J24" s="535"/>
      <c r="K24" s="1335"/>
    </row>
    <row r="25" spans="1:11" x14ac:dyDescent="0.35">
      <c r="A25" s="16">
        <v>16</v>
      </c>
      <c r="B25" s="64" t="str">
        <f>'[10]9'!B24</f>
        <v>Moronge</v>
      </c>
      <c r="C25" s="1571" t="s">
        <v>1601</v>
      </c>
      <c r="D25" s="64" t="str">
        <f>'[10]9'!C24</f>
        <v>Moronge</v>
      </c>
      <c r="E25" s="499"/>
      <c r="F25" s="499"/>
      <c r="G25" s="499">
        <v>322</v>
      </c>
      <c r="H25" s="1258"/>
      <c r="I25" s="499"/>
      <c r="J25" s="535"/>
      <c r="K25" s="1335"/>
    </row>
    <row r="26" spans="1:11" x14ac:dyDescent="0.35">
      <c r="A26" s="16">
        <v>17</v>
      </c>
      <c r="B26" s="64" t="str">
        <f>'[10]9'!B25</f>
        <v>Salibabu</v>
      </c>
      <c r="C26" s="1571" t="s">
        <v>1599</v>
      </c>
      <c r="D26" s="64" t="str">
        <f>'[10]9'!C25</f>
        <v>Salibabu</v>
      </c>
      <c r="E26" s="499"/>
      <c r="F26" s="499"/>
      <c r="G26" s="499">
        <v>425</v>
      </c>
      <c r="H26" s="1258"/>
      <c r="I26" s="499"/>
      <c r="J26" s="535"/>
      <c r="K26" s="1335"/>
    </row>
    <row r="27" spans="1:11" x14ac:dyDescent="0.35">
      <c r="A27" s="16">
        <v>18</v>
      </c>
      <c r="B27" s="64" t="str">
        <f>'[10]9'!B26</f>
        <v>Nanusa</v>
      </c>
      <c r="C27" s="1571" t="s">
        <v>1613</v>
      </c>
      <c r="D27" s="64" t="str">
        <f>'[10]9'!C26</f>
        <v>Karatung</v>
      </c>
      <c r="E27" s="499"/>
      <c r="F27" s="499"/>
      <c r="G27" s="499">
        <v>75</v>
      </c>
      <c r="H27" s="1258"/>
      <c r="I27" s="499"/>
      <c r="J27" s="535"/>
      <c r="K27" s="1335"/>
    </row>
    <row r="28" spans="1:11" x14ac:dyDescent="0.35">
      <c r="A28" s="16">
        <v>19</v>
      </c>
      <c r="B28" s="64" t="s">
        <v>115</v>
      </c>
      <c r="C28" s="1571" t="s">
        <v>1613</v>
      </c>
      <c r="D28" s="64" t="str">
        <f>'[10]9'!C27</f>
        <v>Marampit</v>
      </c>
      <c r="E28" s="499"/>
      <c r="F28" s="499"/>
      <c r="G28" s="499">
        <v>95</v>
      </c>
      <c r="H28" s="1258"/>
      <c r="I28" s="499"/>
      <c r="J28" s="535"/>
      <c r="K28" s="1335"/>
    </row>
    <row r="29" spans="1:11" x14ac:dyDescent="0.35">
      <c r="A29" s="16">
        <v>20</v>
      </c>
      <c r="B29" s="64" t="s">
        <v>115</v>
      </c>
      <c r="C29" s="1571" t="s">
        <v>1613</v>
      </c>
      <c r="D29" s="64" t="str">
        <f>'[10]9'!C28</f>
        <v>Kakorotan</v>
      </c>
      <c r="E29" s="499"/>
      <c r="F29" s="499"/>
      <c r="G29" s="499">
        <v>43</v>
      </c>
      <c r="H29" s="1258"/>
      <c r="I29" s="499"/>
      <c r="J29" s="535"/>
      <c r="K29" s="1335"/>
    </row>
    <row r="30" spans="1:11" x14ac:dyDescent="0.35">
      <c r="A30" s="16">
        <v>21</v>
      </c>
      <c r="B30" s="17" t="s">
        <v>116</v>
      </c>
      <c r="C30" s="1571" t="s">
        <v>1614</v>
      </c>
      <c r="D30" s="3" t="str">
        <f>B30</f>
        <v>Miangas</v>
      </c>
      <c r="E30" s="499"/>
      <c r="F30" s="499"/>
      <c r="G30" s="499">
        <v>63</v>
      </c>
      <c r="H30" s="1258"/>
      <c r="I30" s="499"/>
      <c r="J30" s="535"/>
      <c r="K30" s="1335"/>
    </row>
    <row r="31" spans="1:11" x14ac:dyDescent="0.35">
      <c r="A31" s="17"/>
      <c r="B31" s="17"/>
      <c r="C31" s="17"/>
      <c r="E31" s="499"/>
      <c r="F31" s="499"/>
      <c r="G31" s="499"/>
      <c r="H31" s="1258"/>
      <c r="I31" s="499"/>
      <c r="J31" s="535"/>
      <c r="K31" s="1335"/>
    </row>
    <row r="32" spans="1:11" x14ac:dyDescent="0.35">
      <c r="A32" s="17"/>
      <c r="B32" s="17"/>
      <c r="C32" s="17"/>
      <c r="E32" s="499"/>
      <c r="F32" s="499"/>
      <c r="G32" s="499"/>
      <c r="H32" s="1258"/>
      <c r="I32" s="499"/>
      <c r="J32" s="535"/>
      <c r="K32" s="1335"/>
    </row>
    <row r="33" spans="1:11" x14ac:dyDescent="0.35">
      <c r="A33" s="21"/>
      <c r="B33" s="21"/>
      <c r="C33" s="21"/>
      <c r="D33" s="285"/>
      <c r="E33" s="1274"/>
      <c r="F33" s="1274"/>
      <c r="G33" s="1274"/>
      <c r="H33" s="1284"/>
      <c r="I33" s="1274"/>
      <c r="J33" s="1336"/>
      <c r="K33" s="1337"/>
    </row>
    <row r="34" spans="1:11" ht="20.149999999999999" customHeight="1" thickBot="1" x14ac:dyDescent="0.4">
      <c r="A34" s="508" t="s">
        <v>1354</v>
      </c>
      <c r="B34" s="808"/>
      <c r="C34" s="1579"/>
      <c r="D34" s="809"/>
      <c r="E34" s="1308">
        <f>SUM(E10:E33)</f>
        <v>0</v>
      </c>
      <c r="F34" s="1308">
        <f>SUM(F10:F33)</f>
        <v>0</v>
      </c>
      <c r="G34" s="1308">
        <f>SUM(G10:G33)</f>
        <v>7769</v>
      </c>
      <c r="H34" s="1278"/>
      <c r="I34" s="1308">
        <f>SUM(I10:I33)</f>
        <v>0</v>
      </c>
      <c r="J34" s="1308">
        <f>SUM(J10:J33)</f>
        <v>0</v>
      </c>
      <c r="K34" s="1338"/>
    </row>
    <row r="35" spans="1:11" x14ac:dyDescent="0.35">
      <c r="A35" s="50"/>
      <c r="B35" s="396"/>
      <c r="C35" s="396"/>
      <c r="D35" s="396"/>
      <c r="F35" s="49"/>
      <c r="G35" s="49"/>
      <c r="H35" s="49"/>
    </row>
    <row r="36" spans="1:11" x14ac:dyDescent="0.35">
      <c r="A36" s="27" t="s">
        <v>1529</v>
      </c>
      <c r="B36" s="27"/>
      <c r="C36" s="27"/>
      <c r="D36" s="27"/>
      <c r="E36" s="27"/>
      <c r="F36" s="27"/>
      <c r="G36" s="27"/>
    </row>
    <row r="37" spans="1:11" x14ac:dyDescent="0.35">
      <c r="A37" s="27" t="s">
        <v>1355</v>
      </c>
      <c r="B37" s="27"/>
      <c r="C37" s="27"/>
      <c r="D37" s="27"/>
      <c r="E37" s="27"/>
      <c r="F37" s="27"/>
      <c r="G37" s="27"/>
    </row>
  </sheetData>
  <sheetProtection algorithmName="SHA-512" hashValue="t7ixAn8c9BvucQOhNYaUo1TJeP8nL7DT892A5vBWXH2cLnxbzTU3C6pnEgW5ntcsubDcTA5InRowjLGPsPGbXQ==" saltValue="ef0/DTFAu+llxT3xbENbbQ==" spinCount="100000" sheet="1" objects="1" scenarios="1" sort="0" autoFilter="0" pivotTables="0"/>
  <mergeCells count="4">
    <mergeCell ref="A7:A8"/>
    <mergeCell ref="B7:B8"/>
    <mergeCell ref="D7:D8"/>
    <mergeCell ref="E7:K7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N35"/>
  <sheetViews>
    <sheetView topLeftCell="A6" zoomScale="70" zoomScaleNormal="70" workbookViewId="0">
      <selection activeCell="H17" sqref="H17"/>
    </sheetView>
  </sheetViews>
  <sheetFormatPr defaultColWidth="9.1796875" defaultRowHeight="15.5" x14ac:dyDescent="0.35"/>
  <cols>
    <col min="1" max="1" width="7.1796875" style="3" customWidth="1"/>
    <col min="2" max="2" width="19.54296875" style="3" bestFit="1" customWidth="1"/>
    <col min="3" max="3" width="15.1796875" style="3" customWidth="1"/>
    <col min="4" max="4" width="17.26953125" style="3" customWidth="1"/>
    <col min="5" max="5" width="11.26953125" style="3" customWidth="1"/>
    <col min="6" max="6" width="22.81640625" style="3" bestFit="1" customWidth="1"/>
    <col min="7" max="7" width="9.1796875" style="3" bestFit="1" customWidth="1"/>
    <col min="8" max="8" width="24.81640625" style="3" bestFit="1" customWidth="1"/>
    <col min="9" max="9" width="9.1796875" style="3" bestFit="1" customWidth="1"/>
    <col min="10" max="13" width="7.453125" style="3" customWidth="1"/>
    <col min="14" max="14" width="9.26953125" style="3" customWidth="1"/>
    <col min="15" max="15" width="7.453125" style="3" customWidth="1"/>
    <col min="16" max="16" width="10.7265625" style="3" customWidth="1"/>
    <col min="17" max="22" width="7.453125" style="3" customWidth="1"/>
    <col min="23" max="23" width="10.81640625" style="3" customWidth="1"/>
    <col min="24" max="24" width="7.453125" style="3" customWidth="1"/>
    <col min="25" max="25" width="9.453125" style="3" customWidth="1"/>
    <col min="26" max="27" width="7.453125" style="3" customWidth="1"/>
    <col min="28" max="34" width="8.7265625" style="3" customWidth="1"/>
    <col min="35" max="35" width="16.1796875" style="3" customWidth="1"/>
    <col min="36" max="36" width="15" style="3" customWidth="1"/>
    <col min="37" max="39" width="8.7265625" style="3" customWidth="1"/>
    <col min="40" max="42" width="9.1796875" style="3"/>
    <col min="43" max="43" width="10.54296875" style="3" bestFit="1" customWidth="1"/>
    <col min="44" max="257" width="9.1796875" style="3"/>
    <col min="258" max="258" width="5.7265625" style="3" customWidth="1"/>
    <col min="259" max="259" width="19" style="3" customWidth="1"/>
    <col min="260" max="260" width="20.1796875" style="3" customWidth="1"/>
    <col min="261" max="261" width="9.54296875" style="3" customWidth="1"/>
    <col min="262" max="262" width="11" style="3" customWidth="1"/>
    <col min="263" max="263" width="8.7265625" style="3" customWidth="1"/>
    <col min="264" max="264" width="12" style="3" customWidth="1"/>
    <col min="265" max="265" width="8.7265625" style="3" customWidth="1"/>
    <col min="266" max="266" width="7.7265625" style="3" customWidth="1"/>
    <col min="267" max="267" width="7.81640625" style="3" customWidth="1"/>
    <col min="268" max="283" width="7.7265625" style="3" customWidth="1"/>
    <col min="284" max="290" width="8.7265625" style="3" customWidth="1"/>
    <col min="291" max="291" width="16.1796875" style="3" customWidth="1"/>
    <col min="292" max="292" width="15" style="3" customWidth="1"/>
    <col min="293" max="295" width="8.7265625" style="3" customWidth="1"/>
    <col min="296" max="298" width="9.1796875" style="3"/>
    <col min="299" max="299" width="10.54296875" style="3" bestFit="1" customWidth="1"/>
    <col min="300" max="513" width="9.1796875" style="3"/>
    <col min="514" max="514" width="5.7265625" style="3" customWidth="1"/>
    <col min="515" max="515" width="19" style="3" customWidth="1"/>
    <col min="516" max="516" width="20.1796875" style="3" customWidth="1"/>
    <col min="517" max="517" width="9.54296875" style="3" customWidth="1"/>
    <col min="518" max="518" width="11" style="3" customWidth="1"/>
    <col min="519" max="519" width="8.7265625" style="3" customWidth="1"/>
    <col min="520" max="520" width="12" style="3" customWidth="1"/>
    <col min="521" max="521" width="8.7265625" style="3" customWidth="1"/>
    <col min="522" max="522" width="7.7265625" style="3" customWidth="1"/>
    <col min="523" max="523" width="7.81640625" style="3" customWidth="1"/>
    <col min="524" max="539" width="7.7265625" style="3" customWidth="1"/>
    <col min="540" max="546" width="8.7265625" style="3" customWidth="1"/>
    <col min="547" max="547" width="16.1796875" style="3" customWidth="1"/>
    <col min="548" max="548" width="15" style="3" customWidth="1"/>
    <col min="549" max="551" width="8.7265625" style="3" customWidth="1"/>
    <col min="552" max="554" width="9.1796875" style="3"/>
    <col min="555" max="555" width="10.54296875" style="3" bestFit="1" customWidth="1"/>
    <col min="556" max="769" width="9.1796875" style="3"/>
    <col min="770" max="770" width="5.7265625" style="3" customWidth="1"/>
    <col min="771" max="771" width="19" style="3" customWidth="1"/>
    <col min="772" max="772" width="20.1796875" style="3" customWidth="1"/>
    <col min="773" max="773" width="9.54296875" style="3" customWidth="1"/>
    <col min="774" max="774" width="11" style="3" customWidth="1"/>
    <col min="775" max="775" width="8.7265625" style="3" customWidth="1"/>
    <col min="776" max="776" width="12" style="3" customWidth="1"/>
    <col min="777" max="777" width="8.7265625" style="3" customWidth="1"/>
    <col min="778" max="778" width="7.7265625" style="3" customWidth="1"/>
    <col min="779" max="779" width="7.81640625" style="3" customWidth="1"/>
    <col min="780" max="795" width="7.7265625" style="3" customWidth="1"/>
    <col min="796" max="802" width="8.7265625" style="3" customWidth="1"/>
    <col min="803" max="803" width="16.1796875" style="3" customWidth="1"/>
    <col min="804" max="804" width="15" style="3" customWidth="1"/>
    <col min="805" max="807" width="8.7265625" style="3" customWidth="1"/>
    <col min="808" max="810" width="9.1796875" style="3"/>
    <col min="811" max="811" width="10.54296875" style="3" bestFit="1" customWidth="1"/>
    <col min="812" max="1025" width="9.1796875" style="3"/>
    <col min="1026" max="1026" width="5.7265625" style="3" customWidth="1"/>
    <col min="1027" max="1027" width="19" style="3" customWidth="1"/>
    <col min="1028" max="1028" width="20.1796875" style="3" customWidth="1"/>
    <col min="1029" max="1029" width="9.54296875" style="3" customWidth="1"/>
    <col min="1030" max="1030" width="11" style="3" customWidth="1"/>
    <col min="1031" max="1031" width="8.7265625" style="3" customWidth="1"/>
    <col min="1032" max="1032" width="12" style="3" customWidth="1"/>
    <col min="1033" max="1033" width="8.7265625" style="3" customWidth="1"/>
    <col min="1034" max="1034" width="7.7265625" style="3" customWidth="1"/>
    <col min="1035" max="1035" width="7.81640625" style="3" customWidth="1"/>
    <col min="1036" max="1051" width="7.7265625" style="3" customWidth="1"/>
    <col min="1052" max="1058" width="8.7265625" style="3" customWidth="1"/>
    <col min="1059" max="1059" width="16.1796875" style="3" customWidth="1"/>
    <col min="1060" max="1060" width="15" style="3" customWidth="1"/>
    <col min="1061" max="1063" width="8.7265625" style="3" customWidth="1"/>
    <col min="1064" max="1066" width="9.1796875" style="3"/>
    <col min="1067" max="1067" width="10.54296875" style="3" bestFit="1" customWidth="1"/>
    <col min="1068" max="1281" width="9.1796875" style="3"/>
    <col min="1282" max="1282" width="5.7265625" style="3" customWidth="1"/>
    <col min="1283" max="1283" width="19" style="3" customWidth="1"/>
    <col min="1284" max="1284" width="20.1796875" style="3" customWidth="1"/>
    <col min="1285" max="1285" width="9.54296875" style="3" customWidth="1"/>
    <col min="1286" max="1286" width="11" style="3" customWidth="1"/>
    <col min="1287" max="1287" width="8.7265625" style="3" customWidth="1"/>
    <col min="1288" max="1288" width="12" style="3" customWidth="1"/>
    <col min="1289" max="1289" width="8.7265625" style="3" customWidth="1"/>
    <col min="1290" max="1290" width="7.7265625" style="3" customWidth="1"/>
    <col min="1291" max="1291" width="7.81640625" style="3" customWidth="1"/>
    <col min="1292" max="1307" width="7.7265625" style="3" customWidth="1"/>
    <col min="1308" max="1314" width="8.7265625" style="3" customWidth="1"/>
    <col min="1315" max="1315" width="16.1796875" style="3" customWidth="1"/>
    <col min="1316" max="1316" width="15" style="3" customWidth="1"/>
    <col min="1317" max="1319" width="8.7265625" style="3" customWidth="1"/>
    <col min="1320" max="1322" width="9.1796875" style="3"/>
    <col min="1323" max="1323" width="10.54296875" style="3" bestFit="1" customWidth="1"/>
    <col min="1324" max="1537" width="9.1796875" style="3"/>
    <col min="1538" max="1538" width="5.7265625" style="3" customWidth="1"/>
    <col min="1539" max="1539" width="19" style="3" customWidth="1"/>
    <col min="1540" max="1540" width="20.1796875" style="3" customWidth="1"/>
    <col min="1541" max="1541" width="9.54296875" style="3" customWidth="1"/>
    <col min="1542" max="1542" width="11" style="3" customWidth="1"/>
    <col min="1543" max="1543" width="8.7265625" style="3" customWidth="1"/>
    <col min="1544" max="1544" width="12" style="3" customWidth="1"/>
    <col min="1545" max="1545" width="8.7265625" style="3" customWidth="1"/>
    <col min="1546" max="1546" width="7.7265625" style="3" customWidth="1"/>
    <col min="1547" max="1547" width="7.81640625" style="3" customWidth="1"/>
    <col min="1548" max="1563" width="7.7265625" style="3" customWidth="1"/>
    <col min="1564" max="1570" width="8.7265625" style="3" customWidth="1"/>
    <col min="1571" max="1571" width="16.1796875" style="3" customWidth="1"/>
    <col min="1572" max="1572" width="15" style="3" customWidth="1"/>
    <col min="1573" max="1575" width="8.7265625" style="3" customWidth="1"/>
    <col min="1576" max="1578" width="9.1796875" style="3"/>
    <col min="1579" max="1579" width="10.54296875" style="3" bestFit="1" customWidth="1"/>
    <col min="1580" max="1793" width="9.1796875" style="3"/>
    <col min="1794" max="1794" width="5.7265625" style="3" customWidth="1"/>
    <col min="1795" max="1795" width="19" style="3" customWidth="1"/>
    <col min="1796" max="1796" width="20.1796875" style="3" customWidth="1"/>
    <col min="1797" max="1797" width="9.54296875" style="3" customWidth="1"/>
    <col min="1798" max="1798" width="11" style="3" customWidth="1"/>
    <col min="1799" max="1799" width="8.7265625" style="3" customWidth="1"/>
    <col min="1800" max="1800" width="12" style="3" customWidth="1"/>
    <col min="1801" max="1801" width="8.7265625" style="3" customWidth="1"/>
    <col min="1802" max="1802" width="7.7265625" style="3" customWidth="1"/>
    <col min="1803" max="1803" width="7.81640625" style="3" customWidth="1"/>
    <col min="1804" max="1819" width="7.7265625" style="3" customWidth="1"/>
    <col min="1820" max="1826" width="8.7265625" style="3" customWidth="1"/>
    <col min="1827" max="1827" width="16.1796875" style="3" customWidth="1"/>
    <col min="1828" max="1828" width="15" style="3" customWidth="1"/>
    <col min="1829" max="1831" width="8.7265625" style="3" customWidth="1"/>
    <col min="1832" max="1834" width="9.1796875" style="3"/>
    <col min="1835" max="1835" width="10.54296875" style="3" bestFit="1" customWidth="1"/>
    <col min="1836" max="2049" width="9.1796875" style="3"/>
    <col min="2050" max="2050" width="5.7265625" style="3" customWidth="1"/>
    <col min="2051" max="2051" width="19" style="3" customWidth="1"/>
    <col min="2052" max="2052" width="20.1796875" style="3" customWidth="1"/>
    <col min="2053" max="2053" width="9.54296875" style="3" customWidth="1"/>
    <col min="2054" max="2054" width="11" style="3" customWidth="1"/>
    <col min="2055" max="2055" width="8.7265625" style="3" customWidth="1"/>
    <col min="2056" max="2056" width="12" style="3" customWidth="1"/>
    <col min="2057" max="2057" width="8.7265625" style="3" customWidth="1"/>
    <col min="2058" max="2058" width="7.7265625" style="3" customWidth="1"/>
    <col min="2059" max="2059" width="7.81640625" style="3" customWidth="1"/>
    <col min="2060" max="2075" width="7.7265625" style="3" customWidth="1"/>
    <col min="2076" max="2082" width="8.7265625" style="3" customWidth="1"/>
    <col min="2083" max="2083" width="16.1796875" style="3" customWidth="1"/>
    <col min="2084" max="2084" width="15" style="3" customWidth="1"/>
    <col min="2085" max="2087" width="8.7265625" style="3" customWidth="1"/>
    <col min="2088" max="2090" width="9.1796875" style="3"/>
    <col min="2091" max="2091" width="10.54296875" style="3" bestFit="1" customWidth="1"/>
    <col min="2092" max="2305" width="9.1796875" style="3"/>
    <col min="2306" max="2306" width="5.7265625" style="3" customWidth="1"/>
    <col min="2307" max="2307" width="19" style="3" customWidth="1"/>
    <col min="2308" max="2308" width="20.1796875" style="3" customWidth="1"/>
    <col min="2309" max="2309" width="9.54296875" style="3" customWidth="1"/>
    <col min="2310" max="2310" width="11" style="3" customWidth="1"/>
    <col min="2311" max="2311" width="8.7265625" style="3" customWidth="1"/>
    <col min="2312" max="2312" width="12" style="3" customWidth="1"/>
    <col min="2313" max="2313" width="8.7265625" style="3" customWidth="1"/>
    <col min="2314" max="2314" width="7.7265625" style="3" customWidth="1"/>
    <col min="2315" max="2315" width="7.81640625" style="3" customWidth="1"/>
    <col min="2316" max="2331" width="7.7265625" style="3" customWidth="1"/>
    <col min="2332" max="2338" width="8.7265625" style="3" customWidth="1"/>
    <col min="2339" max="2339" width="16.1796875" style="3" customWidth="1"/>
    <col min="2340" max="2340" width="15" style="3" customWidth="1"/>
    <col min="2341" max="2343" width="8.7265625" style="3" customWidth="1"/>
    <col min="2344" max="2346" width="9.1796875" style="3"/>
    <col min="2347" max="2347" width="10.54296875" style="3" bestFit="1" customWidth="1"/>
    <col min="2348" max="2561" width="9.1796875" style="3"/>
    <col min="2562" max="2562" width="5.7265625" style="3" customWidth="1"/>
    <col min="2563" max="2563" width="19" style="3" customWidth="1"/>
    <col min="2564" max="2564" width="20.1796875" style="3" customWidth="1"/>
    <col min="2565" max="2565" width="9.54296875" style="3" customWidth="1"/>
    <col min="2566" max="2566" width="11" style="3" customWidth="1"/>
    <col min="2567" max="2567" width="8.7265625" style="3" customWidth="1"/>
    <col min="2568" max="2568" width="12" style="3" customWidth="1"/>
    <col min="2569" max="2569" width="8.7265625" style="3" customWidth="1"/>
    <col min="2570" max="2570" width="7.7265625" style="3" customWidth="1"/>
    <col min="2571" max="2571" width="7.81640625" style="3" customWidth="1"/>
    <col min="2572" max="2587" width="7.7265625" style="3" customWidth="1"/>
    <col min="2588" max="2594" width="8.7265625" style="3" customWidth="1"/>
    <col min="2595" max="2595" width="16.1796875" style="3" customWidth="1"/>
    <col min="2596" max="2596" width="15" style="3" customWidth="1"/>
    <col min="2597" max="2599" width="8.7265625" style="3" customWidth="1"/>
    <col min="2600" max="2602" width="9.1796875" style="3"/>
    <col min="2603" max="2603" width="10.54296875" style="3" bestFit="1" customWidth="1"/>
    <col min="2604" max="2817" width="9.1796875" style="3"/>
    <col min="2818" max="2818" width="5.7265625" style="3" customWidth="1"/>
    <col min="2819" max="2819" width="19" style="3" customWidth="1"/>
    <col min="2820" max="2820" width="20.1796875" style="3" customWidth="1"/>
    <col min="2821" max="2821" width="9.54296875" style="3" customWidth="1"/>
    <col min="2822" max="2822" width="11" style="3" customWidth="1"/>
    <col min="2823" max="2823" width="8.7265625" style="3" customWidth="1"/>
    <col min="2824" max="2824" width="12" style="3" customWidth="1"/>
    <col min="2825" max="2825" width="8.7265625" style="3" customWidth="1"/>
    <col min="2826" max="2826" width="7.7265625" style="3" customWidth="1"/>
    <col min="2827" max="2827" width="7.81640625" style="3" customWidth="1"/>
    <col min="2828" max="2843" width="7.7265625" style="3" customWidth="1"/>
    <col min="2844" max="2850" width="8.7265625" style="3" customWidth="1"/>
    <col min="2851" max="2851" width="16.1796875" style="3" customWidth="1"/>
    <col min="2852" max="2852" width="15" style="3" customWidth="1"/>
    <col min="2853" max="2855" width="8.7265625" style="3" customWidth="1"/>
    <col min="2856" max="2858" width="9.1796875" style="3"/>
    <col min="2859" max="2859" width="10.54296875" style="3" bestFit="1" customWidth="1"/>
    <col min="2860" max="3073" width="9.1796875" style="3"/>
    <col min="3074" max="3074" width="5.7265625" style="3" customWidth="1"/>
    <col min="3075" max="3075" width="19" style="3" customWidth="1"/>
    <col min="3076" max="3076" width="20.1796875" style="3" customWidth="1"/>
    <col min="3077" max="3077" width="9.54296875" style="3" customWidth="1"/>
    <col min="3078" max="3078" width="11" style="3" customWidth="1"/>
    <col min="3079" max="3079" width="8.7265625" style="3" customWidth="1"/>
    <col min="3080" max="3080" width="12" style="3" customWidth="1"/>
    <col min="3081" max="3081" width="8.7265625" style="3" customWidth="1"/>
    <col min="3082" max="3082" width="7.7265625" style="3" customWidth="1"/>
    <col min="3083" max="3083" width="7.81640625" style="3" customWidth="1"/>
    <col min="3084" max="3099" width="7.7265625" style="3" customWidth="1"/>
    <col min="3100" max="3106" width="8.7265625" style="3" customWidth="1"/>
    <col min="3107" max="3107" width="16.1796875" style="3" customWidth="1"/>
    <col min="3108" max="3108" width="15" style="3" customWidth="1"/>
    <col min="3109" max="3111" width="8.7265625" style="3" customWidth="1"/>
    <col min="3112" max="3114" width="9.1796875" style="3"/>
    <col min="3115" max="3115" width="10.54296875" style="3" bestFit="1" customWidth="1"/>
    <col min="3116" max="3329" width="9.1796875" style="3"/>
    <col min="3330" max="3330" width="5.7265625" style="3" customWidth="1"/>
    <col min="3331" max="3331" width="19" style="3" customWidth="1"/>
    <col min="3332" max="3332" width="20.1796875" style="3" customWidth="1"/>
    <col min="3333" max="3333" width="9.54296875" style="3" customWidth="1"/>
    <col min="3334" max="3334" width="11" style="3" customWidth="1"/>
    <col min="3335" max="3335" width="8.7265625" style="3" customWidth="1"/>
    <col min="3336" max="3336" width="12" style="3" customWidth="1"/>
    <col min="3337" max="3337" width="8.7265625" style="3" customWidth="1"/>
    <col min="3338" max="3338" width="7.7265625" style="3" customWidth="1"/>
    <col min="3339" max="3339" width="7.81640625" style="3" customWidth="1"/>
    <col min="3340" max="3355" width="7.7265625" style="3" customWidth="1"/>
    <col min="3356" max="3362" width="8.7265625" style="3" customWidth="1"/>
    <col min="3363" max="3363" width="16.1796875" style="3" customWidth="1"/>
    <col min="3364" max="3364" width="15" style="3" customWidth="1"/>
    <col min="3365" max="3367" width="8.7265625" style="3" customWidth="1"/>
    <col min="3368" max="3370" width="9.1796875" style="3"/>
    <col min="3371" max="3371" width="10.54296875" style="3" bestFit="1" customWidth="1"/>
    <col min="3372" max="3585" width="9.1796875" style="3"/>
    <col min="3586" max="3586" width="5.7265625" style="3" customWidth="1"/>
    <col min="3587" max="3587" width="19" style="3" customWidth="1"/>
    <col min="3588" max="3588" width="20.1796875" style="3" customWidth="1"/>
    <col min="3589" max="3589" width="9.54296875" style="3" customWidth="1"/>
    <col min="3590" max="3590" width="11" style="3" customWidth="1"/>
    <col min="3591" max="3591" width="8.7265625" style="3" customWidth="1"/>
    <col min="3592" max="3592" width="12" style="3" customWidth="1"/>
    <col min="3593" max="3593" width="8.7265625" style="3" customWidth="1"/>
    <col min="3594" max="3594" width="7.7265625" style="3" customWidth="1"/>
    <col min="3595" max="3595" width="7.81640625" style="3" customWidth="1"/>
    <col min="3596" max="3611" width="7.7265625" style="3" customWidth="1"/>
    <col min="3612" max="3618" width="8.7265625" style="3" customWidth="1"/>
    <col min="3619" max="3619" width="16.1796875" style="3" customWidth="1"/>
    <col min="3620" max="3620" width="15" style="3" customWidth="1"/>
    <col min="3621" max="3623" width="8.7265625" style="3" customWidth="1"/>
    <col min="3624" max="3626" width="9.1796875" style="3"/>
    <col min="3627" max="3627" width="10.54296875" style="3" bestFit="1" customWidth="1"/>
    <col min="3628" max="3841" width="9.1796875" style="3"/>
    <col min="3842" max="3842" width="5.7265625" style="3" customWidth="1"/>
    <col min="3843" max="3843" width="19" style="3" customWidth="1"/>
    <col min="3844" max="3844" width="20.1796875" style="3" customWidth="1"/>
    <col min="3845" max="3845" width="9.54296875" style="3" customWidth="1"/>
    <col min="3846" max="3846" width="11" style="3" customWidth="1"/>
    <col min="3847" max="3847" width="8.7265625" style="3" customWidth="1"/>
    <col min="3848" max="3848" width="12" style="3" customWidth="1"/>
    <col min="3849" max="3849" width="8.7265625" style="3" customWidth="1"/>
    <col min="3850" max="3850" width="7.7265625" style="3" customWidth="1"/>
    <col min="3851" max="3851" width="7.81640625" style="3" customWidth="1"/>
    <col min="3852" max="3867" width="7.7265625" style="3" customWidth="1"/>
    <col min="3868" max="3874" width="8.7265625" style="3" customWidth="1"/>
    <col min="3875" max="3875" width="16.1796875" style="3" customWidth="1"/>
    <col min="3876" max="3876" width="15" style="3" customWidth="1"/>
    <col min="3877" max="3879" width="8.7265625" style="3" customWidth="1"/>
    <col min="3880" max="3882" width="9.1796875" style="3"/>
    <col min="3883" max="3883" width="10.54296875" style="3" bestFit="1" customWidth="1"/>
    <col min="3884" max="4097" width="9.1796875" style="3"/>
    <col min="4098" max="4098" width="5.7265625" style="3" customWidth="1"/>
    <col min="4099" max="4099" width="19" style="3" customWidth="1"/>
    <col min="4100" max="4100" width="20.1796875" style="3" customWidth="1"/>
    <col min="4101" max="4101" width="9.54296875" style="3" customWidth="1"/>
    <col min="4102" max="4102" width="11" style="3" customWidth="1"/>
    <col min="4103" max="4103" width="8.7265625" style="3" customWidth="1"/>
    <col min="4104" max="4104" width="12" style="3" customWidth="1"/>
    <col min="4105" max="4105" width="8.7265625" style="3" customWidth="1"/>
    <col min="4106" max="4106" width="7.7265625" style="3" customWidth="1"/>
    <col min="4107" max="4107" width="7.81640625" style="3" customWidth="1"/>
    <col min="4108" max="4123" width="7.7265625" style="3" customWidth="1"/>
    <col min="4124" max="4130" width="8.7265625" style="3" customWidth="1"/>
    <col min="4131" max="4131" width="16.1796875" style="3" customWidth="1"/>
    <col min="4132" max="4132" width="15" style="3" customWidth="1"/>
    <col min="4133" max="4135" width="8.7265625" style="3" customWidth="1"/>
    <col min="4136" max="4138" width="9.1796875" style="3"/>
    <col min="4139" max="4139" width="10.54296875" style="3" bestFit="1" customWidth="1"/>
    <col min="4140" max="4353" width="9.1796875" style="3"/>
    <col min="4354" max="4354" width="5.7265625" style="3" customWidth="1"/>
    <col min="4355" max="4355" width="19" style="3" customWidth="1"/>
    <col min="4356" max="4356" width="20.1796875" style="3" customWidth="1"/>
    <col min="4357" max="4357" width="9.54296875" style="3" customWidth="1"/>
    <col min="4358" max="4358" width="11" style="3" customWidth="1"/>
    <col min="4359" max="4359" width="8.7265625" style="3" customWidth="1"/>
    <col min="4360" max="4360" width="12" style="3" customWidth="1"/>
    <col min="4361" max="4361" width="8.7265625" style="3" customWidth="1"/>
    <col min="4362" max="4362" width="7.7265625" style="3" customWidth="1"/>
    <col min="4363" max="4363" width="7.81640625" style="3" customWidth="1"/>
    <col min="4364" max="4379" width="7.7265625" style="3" customWidth="1"/>
    <col min="4380" max="4386" width="8.7265625" style="3" customWidth="1"/>
    <col min="4387" max="4387" width="16.1796875" style="3" customWidth="1"/>
    <col min="4388" max="4388" width="15" style="3" customWidth="1"/>
    <col min="4389" max="4391" width="8.7265625" style="3" customWidth="1"/>
    <col min="4392" max="4394" width="9.1796875" style="3"/>
    <col min="4395" max="4395" width="10.54296875" style="3" bestFit="1" customWidth="1"/>
    <col min="4396" max="4609" width="9.1796875" style="3"/>
    <col min="4610" max="4610" width="5.7265625" style="3" customWidth="1"/>
    <col min="4611" max="4611" width="19" style="3" customWidth="1"/>
    <col min="4612" max="4612" width="20.1796875" style="3" customWidth="1"/>
    <col min="4613" max="4613" width="9.54296875" style="3" customWidth="1"/>
    <col min="4614" max="4614" width="11" style="3" customWidth="1"/>
    <col min="4615" max="4615" width="8.7265625" style="3" customWidth="1"/>
    <col min="4616" max="4616" width="12" style="3" customWidth="1"/>
    <col min="4617" max="4617" width="8.7265625" style="3" customWidth="1"/>
    <col min="4618" max="4618" width="7.7265625" style="3" customWidth="1"/>
    <col min="4619" max="4619" width="7.81640625" style="3" customWidth="1"/>
    <col min="4620" max="4635" width="7.7265625" style="3" customWidth="1"/>
    <col min="4636" max="4642" width="8.7265625" style="3" customWidth="1"/>
    <col min="4643" max="4643" width="16.1796875" style="3" customWidth="1"/>
    <col min="4644" max="4644" width="15" style="3" customWidth="1"/>
    <col min="4645" max="4647" width="8.7265625" style="3" customWidth="1"/>
    <col min="4648" max="4650" width="9.1796875" style="3"/>
    <col min="4651" max="4651" width="10.54296875" style="3" bestFit="1" customWidth="1"/>
    <col min="4652" max="4865" width="9.1796875" style="3"/>
    <col min="4866" max="4866" width="5.7265625" style="3" customWidth="1"/>
    <col min="4867" max="4867" width="19" style="3" customWidth="1"/>
    <col min="4868" max="4868" width="20.1796875" style="3" customWidth="1"/>
    <col min="4869" max="4869" width="9.54296875" style="3" customWidth="1"/>
    <col min="4870" max="4870" width="11" style="3" customWidth="1"/>
    <col min="4871" max="4871" width="8.7265625" style="3" customWidth="1"/>
    <col min="4872" max="4872" width="12" style="3" customWidth="1"/>
    <col min="4873" max="4873" width="8.7265625" style="3" customWidth="1"/>
    <col min="4874" max="4874" width="7.7265625" style="3" customWidth="1"/>
    <col min="4875" max="4875" width="7.81640625" style="3" customWidth="1"/>
    <col min="4876" max="4891" width="7.7265625" style="3" customWidth="1"/>
    <col min="4892" max="4898" width="8.7265625" style="3" customWidth="1"/>
    <col min="4899" max="4899" width="16.1796875" style="3" customWidth="1"/>
    <col min="4900" max="4900" width="15" style="3" customWidth="1"/>
    <col min="4901" max="4903" width="8.7265625" style="3" customWidth="1"/>
    <col min="4904" max="4906" width="9.1796875" style="3"/>
    <col min="4907" max="4907" width="10.54296875" style="3" bestFit="1" customWidth="1"/>
    <col min="4908" max="5121" width="9.1796875" style="3"/>
    <col min="5122" max="5122" width="5.7265625" style="3" customWidth="1"/>
    <col min="5123" max="5123" width="19" style="3" customWidth="1"/>
    <col min="5124" max="5124" width="20.1796875" style="3" customWidth="1"/>
    <col min="5125" max="5125" width="9.54296875" style="3" customWidth="1"/>
    <col min="5126" max="5126" width="11" style="3" customWidth="1"/>
    <col min="5127" max="5127" width="8.7265625" style="3" customWidth="1"/>
    <col min="5128" max="5128" width="12" style="3" customWidth="1"/>
    <col min="5129" max="5129" width="8.7265625" style="3" customWidth="1"/>
    <col min="5130" max="5130" width="7.7265625" style="3" customWidth="1"/>
    <col min="5131" max="5131" width="7.81640625" style="3" customWidth="1"/>
    <col min="5132" max="5147" width="7.7265625" style="3" customWidth="1"/>
    <col min="5148" max="5154" width="8.7265625" style="3" customWidth="1"/>
    <col min="5155" max="5155" width="16.1796875" style="3" customWidth="1"/>
    <col min="5156" max="5156" width="15" style="3" customWidth="1"/>
    <col min="5157" max="5159" width="8.7265625" style="3" customWidth="1"/>
    <col min="5160" max="5162" width="9.1796875" style="3"/>
    <col min="5163" max="5163" width="10.54296875" style="3" bestFit="1" customWidth="1"/>
    <col min="5164" max="5377" width="9.1796875" style="3"/>
    <col min="5378" max="5378" width="5.7265625" style="3" customWidth="1"/>
    <col min="5379" max="5379" width="19" style="3" customWidth="1"/>
    <col min="5380" max="5380" width="20.1796875" style="3" customWidth="1"/>
    <col min="5381" max="5381" width="9.54296875" style="3" customWidth="1"/>
    <col min="5382" max="5382" width="11" style="3" customWidth="1"/>
    <col min="5383" max="5383" width="8.7265625" style="3" customWidth="1"/>
    <col min="5384" max="5384" width="12" style="3" customWidth="1"/>
    <col min="5385" max="5385" width="8.7265625" style="3" customWidth="1"/>
    <col min="5386" max="5386" width="7.7265625" style="3" customWidth="1"/>
    <col min="5387" max="5387" width="7.81640625" style="3" customWidth="1"/>
    <col min="5388" max="5403" width="7.7265625" style="3" customWidth="1"/>
    <col min="5404" max="5410" width="8.7265625" style="3" customWidth="1"/>
    <col min="5411" max="5411" width="16.1796875" style="3" customWidth="1"/>
    <col min="5412" max="5412" width="15" style="3" customWidth="1"/>
    <col min="5413" max="5415" width="8.7265625" style="3" customWidth="1"/>
    <col min="5416" max="5418" width="9.1796875" style="3"/>
    <col min="5419" max="5419" width="10.54296875" style="3" bestFit="1" customWidth="1"/>
    <col min="5420" max="5633" width="9.1796875" style="3"/>
    <col min="5634" max="5634" width="5.7265625" style="3" customWidth="1"/>
    <col min="5635" max="5635" width="19" style="3" customWidth="1"/>
    <col min="5636" max="5636" width="20.1796875" style="3" customWidth="1"/>
    <col min="5637" max="5637" width="9.54296875" style="3" customWidth="1"/>
    <col min="5638" max="5638" width="11" style="3" customWidth="1"/>
    <col min="5639" max="5639" width="8.7265625" style="3" customWidth="1"/>
    <col min="5640" max="5640" width="12" style="3" customWidth="1"/>
    <col min="5641" max="5641" width="8.7265625" style="3" customWidth="1"/>
    <col min="5642" max="5642" width="7.7265625" style="3" customWidth="1"/>
    <col min="5643" max="5643" width="7.81640625" style="3" customWidth="1"/>
    <col min="5644" max="5659" width="7.7265625" style="3" customWidth="1"/>
    <col min="5660" max="5666" width="8.7265625" style="3" customWidth="1"/>
    <col min="5667" max="5667" width="16.1796875" style="3" customWidth="1"/>
    <col min="5668" max="5668" width="15" style="3" customWidth="1"/>
    <col min="5669" max="5671" width="8.7265625" style="3" customWidth="1"/>
    <col min="5672" max="5674" width="9.1796875" style="3"/>
    <col min="5675" max="5675" width="10.54296875" style="3" bestFit="1" customWidth="1"/>
    <col min="5676" max="5889" width="9.1796875" style="3"/>
    <col min="5890" max="5890" width="5.7265625" style="3" customWidth="1"/>
    <col min="5891" max="5891" width="19" style="3" customWidth="1"/>
    <col min="5892" max="5892" width="20.1796875" style="3" customWidth="1"/>
    <col min="5893" max="5893" width="9.54296875" style="3" customWidth="1"/>
    <col min="5894" max="5894" width="11" style="3" customWidth="1"/>
    <col min="5895" max="5895" width="8.7265625" style="3" customWidth="1"/>
    <col min="5896" max="5896" width="12" style="3" customWidth="1"/>
    <col min="5897" max="5897" width="8.7265625" style="3" customWidth="1"/>
    <col min="5898" max="5898" width="7.7265625" style="3" customWidth="1"/>
    <col min="5899" max="5899" width="7.81640625" style="3" customWidth="1"/>
    <col min="5900" max="5915" width="7.7265625" style="3" customWidth="1"/>
    <col min="5916" max="5922" width="8.7265625" style="3" customWidth="1"/>
    <col min="5923" max="5923" width="16.1796875" style="3" customWidth="1"/>
    <col min="5924" max="5924" width="15" style="3" customWidth="1"/>
    <col min="5925" max="5927" width="8.7265625" style="3" customWidth="1"/>
    <col min="5928" max="5930" width="9.1796875" style="3"/>
    <col min="5931" max="5931" width="10.54296875" style="3" bestFit="1" customWidth="1"/>
    <col min="5932" max="6145" width="9.1796875" style="3"/>
    <col min="6146" max="6146" width="5.7265625" style="3" customWidth="1"/>
    <col min="6147" max="6147" width="19" style="3" customWidth="1"/>
    <col min="6148" max="6148" width="20.1796875" style="3" customWidth="1"/>
    <col min="6149" max="6149" width="9.54296875" style="3" customWidth="1"/>
    <col min="6150" max="6150" width="11" style="3" customWidth="1"/>
    <col min="6151" max="6151" width="8.7265625" style="3" customWidth="1"/>
    <col min="6152" max="6152" width="12" style="3" customWidth="1"/>
    <col min="6153" max="6153" width="8.7265625" style="3" customWidth="1"/>
    <col min="6154" max="6154" width="7.7265625" style="3" customWidth="1"/>
    <col min="6155" max="6155" width="7.81640625" style="3" customWidth="1"/>
    <col min="6156" max="6171" width="7.7265625" style="3" customWidth="1"/>
    <col min="6172" max="6178" width="8.7265625" style="3" customWidth="1"/>
    <col min="6179" max="6179" width="16.1796875" style="3" customWidth="1"/>
    <col min="6180" max="6180" width="15" style="3" customWidth="1"/>
    <col min="6181" max="6183" width="8.7265625" style="3" customWidth="1"/>
    <col min="6184" max="6186" width="9.1796875" style="3"/>
    <col min="6187" max="6187" width="10.54296875" style="3" bestFit="1" customWidth="1"/>
    <col min="6188" max="6401" width="9.1796875" style="3"/>
    <col min="6402" max="6402" width="5.7265625" style="3" customWidth="1"/>
    <col min="6403" max="6403" width="19" style="3" customWidth="1"/>
    <col min="6404" max="6404" width="20.1796875" style="3" customWidth="1"/>
    <col min="6405" max="6405" width="9.54296875" style="3" customWidth="1"/>
    <col min="6406" max="6406" width="11" style="3" customWidth="1"/>
    <col min="6407" max="6407" width="8.7265625" style="3" customWidth="1"/>
    <col min="6408" max="6408" width="12" style="3" customWidth="1"/>
    <col min="6409" max="6409" width="8.7265625" style="3" customWidth="1"/>
    <col min="6410" max="6410" width="7.7265625" style="3" customWidth="1"/>
    <col min="6411" max="6411" width="7.81640625" style="3" customWidth="1"/>
    <col min="6412" max="6427" width="7.7265625" style="3" customWidth="1"/>
    <col min="6428" max="6434" width="8.7265625" style="3" customWidth="1"/>
    <col min="6435" max="6435" width="16.1796875" style="3" customWidth="1"/>
    <col min="6436" max="6436" width="15" style="3" customWidth="1"/>
    <col min="6437" max="6439" width="8.7265625" style="3" customWidth="1"/>
    <col min="6440" max="6442" width="9.1796875" style="3"/>
    <col min="6443" max="6443" width="10.54296875" style="3" bestFit="1" customWidth="1"/>
    <col min="6444" max="6657" width="9.1796875" style="3"/>
    <col min="6658" max="6658" width="5.7265625" style="3" customWidth="1"/>
    <col min="6659" max="6659" width="19" style="3" customWidth="1"/>
    <col min="6660" max="6660" width="20.1796875" style="3" customWidth="1"/>
    <col min="6661" max="6661" width="9.54296875" style="3" customWidth="1"/>
    <col min="6662" max="6662" width="11" style="3" customWidth="1"/>
    <col min="6663" max="6663" width="8.7265625" style="3" customWidth="1"/>
    <col min="6664" max="6664" width="12" style="3" customWidth="1"/>
    <col min="6665" max="6665" width="8.7265625" style="3" customWidth="1"/>
    <col min="6666" max="6666" width="7.7265625" style="3" customWidth="1"/>
    <col min="6667" max="6667" width="7.81640625" style="3" customWidth="1"/>
    <col min="6668" max="6683" width="7.7265625" style="3" customWidth="1"/>
    <col min="6684" max="6690" width="8.7265625" style="3" customWidth="1"/>
    <col min="6691" max="6691" width="16.1796875" style="3" customWidth="1"/>
    <col min="6692" max="6692" width="15" style="3" customWidth="1"/>
    <col min="6693" max="6695" width="8.7265625" style="3" customWidth="1"/>
    <col min="6696" max="6698" width="9.1796875" style="3"/>
    <col min="6699" max="6699" width="10.54296875" style="3" bestFit="1" customWidth="1"/>
    <col min="6700" max="6913" width="9.1796875" style="3"/>
    <col min="6914" max="6914" width="5.7265625" style="3" customWidth="1"/>
    <col min="6915" max="6915" width="19" style="3" customWidth="1"/>
    <col min="6916" max="6916" width="20.1796875" style="3" customWidth="1"/>
    <col min="6917" max="6917" width="9.54296875" style="3" customWidth="1"/>
    <col min="6918" max="6918" width="11" style="3" customWidth="1"/>
    <col min="6919" max="6919" width="8.7265625" style="3" customWidth="1"/>
    <col min="6920" max="6920" width="12" style="3" customWidth="1"/>
    <col min="6921" max="6921" width="8.7265625" style="3" customWidth="1"/>
    <col min="6922" max="6922" width="7.7265625" style="3" customWidth="1"/>
    <col min="6923" max="6923" width="7.81640625" style="3" customWidth="1"/>
    <col min="6924" max="6939" width="7.7265625" style="3" customWidth="1"/>
    <col min="6940" max="6946" width="8.7265625" style="3" customWidth="1"/>
    <col min="6947" max="6947" width="16.1796875" style="3" customWidth="1"/>
    <col min="6948" max="6948" width="15" style="3" customWidth="1"/>
    <col min="6949" max="6951" width="8.7265625" style="3" customWidth="1"/>
    <col min="6952" max="6954" width="9.1796875" style="3"/>
    <col min="6955" max="6955" width="10.54296875" style="3" bestFit="1" customWidth="1"/>
    <col min="6956" max="7169" width="9.1796875" style="3"/>
    <col min="7170" max="7170" width="5.7265625" style="3" customWidth="1"/>
    <col min="7171" max="7171" width="19" style="3" customWidth="1"/>
    <col min="7172" max="7172" width="20.1796875" style="3" customWidth="1"/>
    <col min="7173" max="7173" width="9.54296875" style="3" customWidth="1"/>
    <col min="7174" max="7174" width="11" style="3" customWidth="1"/>
    <col min="7175" max="7175" width="8.7265625" style="3" customWidth="1"/>
    <col min="7176" max="7176" width="12" style="3" customWidth="1"/>
    <col min="7177" max="7177" width="8.7265625" style="3" customWidth="1"/>
    <col min="7178" max="7178" width="7.7265625" style="3" customWidth="1"/>
    <col min="7179" max="7179" width="7.81640625" style="3" customWidth="1"/>
    <col min="7180" max="7195" width="7.7265625" style="3" customWidth="1"/>
    <col min="7196" max="7202" width="8.7265625" style="3" customWidth="1"/>
    <col min="7203" max="7203" width="16.1796875" style="3" customWidth="1"/>
    <col min="7204" max="7204" width="15" style="3" customWidth="1"/>
    <col min="7205" max="7207" width="8.7265625" style="3" customWidth="1"/>
    <col min="7208" max="7210" width="9.1796875" style="3"/>
    <col min="7211" max="7211" width="10.54296875" style="3" bestFit="1" customWidth="1"/>
    <col min="7212" max="7425" width="9.1796875" style="3"/>
    <col min="7426" max="7426" width="5.7265625" style="3" customWidth="1"/>
    <col min="7427" max="7427" width="19" style="3" customWidth="1"/>
    <col min="7428" max="7428" width="20.1796875" style="3" customWidth="1"/>
    <col min="7429" max="7429" width="9.54296875" style="3" customWidth="1"/>
    <col min="7430" max="7430" width="11" style="3" customWidth="1"/>
    <col min="7431" max="7431" width="8.7265625" style="3" customWidth="1"/>
    <col min="7432" max="7432" width="12" style="3" customWidth="1"/>
    <col min="7433" max="7433" width="8.7265625" style="3" customWidth="1"/>
    <col min="7434" max="7434" width="7.7265625" style="3" customWidth="1"/>
    <col min="7435" max="7435" width="7.81640625" style="3" customWidth="1"/>
    <col min="7436" max="7451" width="7.7265625" style="3" customWidth="1"/>
    <col min="7452" max="7458" width="8.7265625" style="3" customWidth="1"/>
    <col min="7459" max="7459" width="16.1796875" style="3" customWidth="1"/>
    <col min="7460" max="7460" width="15" style="3" customWidth="1"/>
    <col min="7461" max="7463" width="8.7265625" style="3" customWidth="1"/>
    <col min="7464" max="7466" width="9.1796875" style="3"/>
    <col min="7467" max="7467" width="10.54296875" style="3" bestFit="1" customWidth="1"/>
    <col min="7468" max="7681" width="9.1796875" style="3"/>
    <col min="7682" max="7682" width="5.7265625" style="3" customWidth="1"/>
    <col min="7683" max="7683" width="19" style="3" customWidth="1"/>
    <col min="7684" max="7684" width="20.1796875" style="3" customWidth="1"/>
    <col min="7685" max="7685" width="9.54296875" style="3" customWidth="1"/>
    <col min="7686" max="7686" width="11" style="3" customWidth="1"/>
    <col min="7687" max="7687" width="8.7265625" style="3" customWidth="1"/>
    <col min="7688" max="7688" width="12" style="3" customWidth="1"/>
    <col min="7689" max="7689" width="8.7265625" style="3" customWidth="1"/>
    <col min="7690" max="7690" width="7.7265625" style="3" customWidth="1"/>
    <col min="7691" max="7691" width="7.81640625" style="3" customWidth="1"/>
    <col min="7692" max="7707" width="7.7265625" style="3" customWidth="1"/>
    <col min="7708" max="7714" width="8.7265625" style="3" customWidth="1"/>
    <col min="7715" max="7715" width="16.1796875" style="3" customWidth="1"/>
    <col min="7716" max="7716" width="15" style="3" customWidth="1"/>
    <col min="7717" max="7719" width="8.7265625" style="3" customWidth="1"/>
    <col min="7720" max="7722" width="9.1796875" style="3"/>
    <col min="7723" max="7723" width="10.54296875" style="3" bestFit="1" customWidth="1"/>
    <col min="7724" max="7937" width="9.1796875" style="3"/>
    <col min="7938" max="7938" width="5.7265625" style="3" customWidth="1"/>
    <col min="7939" max="7939" width="19" style="3" customWidth="1"/>
    <col min="7940" max="7940" width="20.1796875" style="3" customWidth="1"/>
    <col min="7941" max="7941" width="9.54296875" style="3" customWidth="1"/>
    <col min="7942" max="7942" width="11" style="3" customWidth="1"/>
    <col min="7943" max="7943" width="8.7265625" style="3" customWidth="1"/>
    <col min="7944" max="7944" width="12" style="3" customWidth="1"/>
    <col min="7945" max="7945" width="8.7265625" style="3" customWidth="1"/>
    <col min="7946" max="7946" width="7.7265625" style="3" customWidth="1"/>
    <col min="7947" max="7947" width="7.81640625" style="3" customWidth="1"/>
    <col min="7948" max="7963" width="7.7265625" style="3" customWidth="1"/>
    <col min="7964" max="7970" width="8.7265625" style="3" customWidth="1"/>
    <col min="7971" max="7971" width="16.1796875" style="3" customWidth="1"/>
    <col min="7972" max="7972" width="15" style="3" customWidth="1"/>
    <col min="7973" max="7975" width="8.7265625" style="3" customWidth="1"/>
    <col min="7976" max="7978" width="9.1796875" style="3"/>
    <col min="7979" max="7979" width="10.54296875" style="3" bestFit="1" customWidth="1"/>
    <col min="7980" max="8193" width="9.1796875" style="3"/>
    <col min="8194" max="8194" width="5.7265625" style="3" customWidth="1"/>
    <col min="8195" max="8195" width="19" style="3" customWidth="1"/>
    <col min="8196" max="8196" width="20.1796875" style="3" customWidth="1"/>
    <col min="8197" max="8197" width="9.54296875" style="3" customWidth="1"/>
    <col min="8198" max="8198" width="11" style="3" customWidth="1"/>
    <col min="8199" max="8199" width="8.7265625" style="3" customWidth="1"/>
    <col min="8200" max="8200" width="12" style="3" customWidth="1"/>
    <col min="8201" max="8201" width="8.7265625" style="3" customWidth="1"/>
    <col min="8202" max="8202" width="7.7265625" style="3" customWidth="1"/>
    <col min="8203" max="8203" width="7.81640625" style="3" customWidth="1"/>
    <col min="8204" max="8219" width="7.7265625" style="3" customWidth="1"/>
    <col min="8220" max="8226" width="8.7265625" style="3" customWidth="1"/>
    <col min="8227" max="8227" width="16.1796875" style="3" customWidth="1"/>
    <col min="8228" max="8228" width="15" style="3" customWidth="1"/>
    <col min="8229" max="8231" width="8.7265625" style="3" customWidth="1"/>
    <col min="8232" max="8234" width="9.1796875" style="3"/>
    <col min="8235" max="8235" width="10.54296875" style="3" bestFit="1" customWidth="1"/>
    <col min="8236" max="8449" width="9.1796875" style="3"/>
    <col min="8450" max="8450" width="5.7265625" style="3" customWidth="1"/>
    <col min="8451" max="8451" width="19" style="3" customWidth="1"/>
    <col min="8452" max="8452" width="20.1796875" style="3" customWidth="1"/>
    <col min="8453" max="8453" width="9.54296875" style="3" customWidth="1"/>
    <col min="8454" max="8454" width="11" style="3" customWidth="1"/>
    <col min="8455" max="8455" width="8.7265625" style="3" customWidth="1"/>
    <col min="8456" max="8456" width="12" style="3" customWidth="1"/>
    <col min="8457" max="8457" width="8.7265625" style="3" customWidth="1"/>
    <col min="8458" max="8458" width="7.7265625" style="3" customWidth="1"/>
    <col min="8459" max="8459" width="7.81640625" style="3" customWidth="1"/>
    <col min="8460" max="8475" width="7.7265625" style="3" customWidth="1"/>
    <col min="8476" max="8482" width="8.7265625" style="3" customWidth="1"/>
    <col min="8483" max="8483" width="16.1796875" style="3" customWidth="1"/>
    <col min="8484" max="8484" width="15" style="3" customWidth="1"/>
    <col min="8485" max="8487" width="8.7265625" style="3" customWidth="1"/>
    <col min="8488" max="8490" width="9.1796875" style="3"/>
    <col min="8491" max="8491" width="10.54296875" style="3" bestFit="1" customWidth="1"/>
    <col min="8492" max="8705" width="9.1796875" style="3"/>
    <col min="8706" max="8706" width="5.7265625" style="3" customWidth="1"/>
    <col min="8707" max="8707" width="19" style="3" customWidth="1"/>
    <col min="8708" max="8708" width="20.1796875" style="3" customWidth="1"/>
    <col min="8709" max="8709" width="9.54296875" style="3" customWidth="1"/>
    <col min="8710" max="8710" width="11" style="3" customWidth="1"/>
    <col min="8711" max="8711" width="8.7265625" style="3" customWidth="1"/>
    <col min="8712" max="8712" width="12" style="3" customWidth="1"/>
    <col min="8713" max="8713" width="8.7265625" style="3" customWidth="1"/>
    <col min="8714" max="8714" width="7.7265625" style="3" customWidth="1"/>
    <col min="8715" max="8715" width="7.81640625" style="3" customWidth="1"/>
    <col min="8716" max="8731" width="7.7265625" style="3" customWidth="1"/>
    <col min="8732" max="8738" width="8.7265625" style="3" customWidth="1"/>
    <col min="8739" max="8739" width="16.1796875" style="3" customWidth="1"/>
    <col min="8740" max="8740" width="15" style="3" customWidth="1"/>
    <col min="8741" max="8743" width="8.7265625" style="3" customWidth="1"/>
    <col min="8744" max="8746" width="9.1796875" style="3"/>
    <col min="8747" max="8747" width="10.54296875" style="3" bestFit="1" customWidth="1"/>
    <col min="8748" max="8961" width="9.1796875" style="3"/>
    <col min="8962" max="8962" width="5.7265625" style="3" customWidth="1"/>
    <col min="8963" max="8963" width="19" style="3" customWidth="1"/>
    <col min="8964" max="8964" width="20.1796875" style="3" customWidth="1"/>
    <col min="8965" max="8965" width="9.54296875" style="3" customWidth="1"/>
    <col min="8966" max="8966" width="11" style="3" customWidth="1"/>
    <col min="8967" max="8967" width="8.7265625" style="3" customWidth="1"/>
    <col min="8968" max="8968" width="12" style="3" customWidth="1"/>
    <col min="8969" max="8969" width="8.7265625" style="3" customWidth="1"/>
    <col min="8970" max="8970" width="7.7265625" style="3" customWidth="1"/>
    <col min="8971" max="8971" width="7.81640625" style="3" customWidth="1"/>
    <col min="8972" max="8987" width="7.7265625" style="3" customWidth="1"/>
    <col min="8988" max="8994" width="8.7265625" style="3" customWidth="1"/>
    <col min="8995" max="8995" width="16.1796875" style="3" customWidth="1"/>
    <col min="8996" max="8996" width="15" style="3" customWidth="1"/>
    <col min="8997" max="8999" width="8.7265625" style="3" customWidth="1"/>
    <col min="9000" max="9002" width="9.1796875" style="3"/>
    <col min="9003" max="9003" width="10.54296875" style="3" bestFit="1" customWidth="1"/>
    <col min="9004" max="9217" width="9.1796875" style="3"/>
    <col min="9218" max="9218" width="5.7265625" style="3" customWidth="1"/>
    <col min="9219" max="9219" width="19" style="3" customWidth="1"/>
    <col min="9220" max="9220" width="20.1796875" style="3" customWidth="1"/>
    <col min="9221" max="9221" width="9.54296875" style="3" customWidth="1"/>
    <col min="9222" max="9222" width="11" style="3" customWidth="1"/>
    <col min="9223" max="9223" width="8.7265625" style="3" customWidth="1"/>
    <col min="9224" max="9224" width="12" style="3" customWidth="1"/>
    <col min="9225" max="9225" width="8.7265625" style="3" customWidth="1"/>
    <col min="9226" max="9226" width="7.7265625" style="3" customWidth="1"/>
    <col min="9227" max="9227" width="7.81640625" style="3" customWidth="1"/>
    <col min="9228" max="9243" width="7.7265625" style="3" customWidth="1"/>
    <col min="9244" max="9250" width="8.7265625" style="3" customWidth="1"/>
    <col min="9251" max="9251" width="16.1796875" style="3" customWidth="1"/>
    <col min="9252" max="9252" width="15" style="3" customWidth="1"/>
    <col min="9253" max="9255" width="8.7265625" style="3" customWidth="1"/>
    <col min="9256" max="9258" width="9.1796875" style="3"/>
    <col min="9259" max="9259" width="10.54296875" style="3" bestFit="1" customWidth="1"/>
    <col min="9260" max="9473" width="9.1796875" style="3"/>
    <col min="9474" max="9474" width="5.7265625" style="3" customWidth="1"/>
    <col min="9475" max="9475" width="19" style="3" customWidth="1"/>
    <col min="9476" max="9476" width="20.1796875" style="3" customWidth="1"/>
    <col min="9477" max="9477" width="9.54296875" style="3" customWidth="1"/>
    <col min="9478" max="9478" width="11" style="3" customWidth="1"/>
    <col min="9479" max="9479" width="8.7265625" style="3" customWidth="1"/>
    <col min="9480" max="9480" width="12" style="3" customWidth="1"/>
    <col min="9481" max="9481" width="8.7265625" style="3" customWidth="1"/>
    <col min="9482" max="9482" width="7.7265625" style="3" customWidth="1"/>
    <col min="9483" max="9483" width="7.81640625" style="3" customWidth="1"/>
    <col min="9484" max="9499" width="7.7265625" style="3" customWidth="1"/>
    <col min="9500" max="9506" width="8.7265625" style="3" customWidth="1"/>
    <col min="9507" max="9507" width="16.1796875" style="3" customWidth="1"/>
    <col min="9508" max="9508" width="15" style="3" customWidth="1"/>
    <col min="9509" max="9511" width="8.7265625" style="3" customWidth="1"/>
    <col min="9512" max="9514" width="9.1796875" style="3"/>
    <col min="9515" max="9515" width="10.54296875" style="3" bestFit="1" customWidth="1"/>
    <col min="9516" max="9729" width="9.1796875" style="3"/>
    <col min="9730" max="9730" width="5.7265625" style="3" customWidth="1"/>
    <col min="9731" max="9731" width="19" style="3" customWidth="1"/>
    <col min="9732" max="9732" width="20.1796875" style="3" customWidth="1"/>
    <col min="9733" max="9733" width="9.54296875" style="3" customWidth="1"/>
    <col min="9734" max="9734" width="11" style="3" customWidth="1"/>
    <col min="9735" max="9735" width="8.7265625" style="3" customWidth="1"/>
    <col min="9736" max="9736" width="12" style="3" customWidth="1"/>
    <col min="9737" max="9737" width="8.7265625" style="3" customWidth="1"/>
    <col min="9738" max="9738" width="7.7265625" style="3" customWidth="1"/>
    <col min="9739" max="9739" width="7.81640625" style="3" customWidth="1"/>
    <col min="9740" max="9755" width="7.7265625" style="3" customWidth="1"/>
    <col min="9756" max="9762" width="8.7265625" style="3" customWidth="1"/>
    <col min="9763" max="9763" width="16.1796875" style="3" customWidth="1"/>
    <col min="9764" max="9764" width="15" style="3" customWidth="1"/>
    <col min="9765" max="9767" width="8.7265625" style="3" customWidth="1"/>
    <col min="9768" max="9770" width="9.1796875" style="3"/>
    <col min="9771" max="9771" width="10.54296875" style="3" bestFit="1" customWidth="1"/>
    <col min="9772" max="9985" width="9.1796875" style="3"/>
    <col min="9986" max="9986" width="5.7265625" style="3" customWidth="1"/>
    <col min="9987" max="9987" width="19" style="3" customWidth="1"/>
    <col min="9988" max="9988" width="20.1796875" style="3" customWidth="1"/>
    <col min="9989" max="9989" width="9.54296875" style="3" customWidth="1"/>
    <col min="9990" max="9990" width="11" style="3" customWidth="1"/>
    <col min="9991" max="9991" width="8.7265625" style="3" customWidth="1"/>
    <col min="9992" max="9992" width="12" style="3" customWidth="1"/>
    <col min="9993" max="9993" width="8.7265625" style="3" customWidth="1"/>
    <col min="9994" max="9994" width="7.7265625" style="3" customWidth="1"/>
    <col min="9995" max="9995" width="7.81640625" style="3" customWidth="1"/>
    <col min="9996" max="10011" width="7.7265625" style="3" customWidth="1"/>
    <col min="10012" max="10018" width="8.7265625" style="3" customWidth="1"/>
    <col min="10019" max="10019" width="16.1796875" style="3" customWidth="1"/>
    <col min="10020" max="10020" width="15" style="3" customWidth="1"/>
    <col min="10021" max="10023" width="8.7265625" style="3" customWidth="1"/>
    <col min="10024" max="10026" width="9.1796875" style="3"/>
    <col min="10027" max="10027" width="10.54296875" style="3" bestFit="1" customWidth="1"/>
    <col min="10028" max="10241" width="9.1796875" style="3"/>
    <col min="10242" max="10242" width="5.7265625" style="3" customWidth="1"/>
    <col min="10243" max="10243" width="19" style="3" customWidth="1"/>
    <col min="10244" max="10244" width="20.1796875" style="3" customWidth="1"/>
    <col min="10245" max="10245" width="9.54296875" style="3" customWidth="1"/>
    <col min="10246" max="10246" width="11" style="3" customWidth="1"/>
    <col min="10247" max="10247" width="8.7265625" style="3" customWidth="1"/>
    <col min="10248" max="10248" width="12" style="3" customWidth="1"/>
    <col min="10249" max="10249" width="8.7265625" style="3" customWidth="1"/>
    <col min="10250" max="10250" width="7.7265625" style="3" customWidth="1"/>
    <col min="10251" max="10251" width="7.81640625" style="3" customWidth="1"/>
    <col min="10252" max="10267" width="7.7265625" style="3" customWidth="1"/>
    <col min="10268" max="10274" width="8.7265625" style="3" customWidth="1"/>
    <col min="10275" max="10275" width="16.1796875" style="3" customWidth="1"/>
    <col min="10276" max="10276" width="15" style="3" customWidth="1"/>
    <col min="10277" max="10279" width="8.7265625" style="3" customWidth="1"/>
    <col min="10280" max="10282" width="9.1796875" style="3"/>
    <col min="10283" max="10283" width="10.54296875" style="3" bestFit="1" customWidth="1"/>
    <col min="10284" max="10497" width="9.1796875" style="3"/>
    <col min="10498" max="10498" width="5.7265625" style="3" customWidth="1"/>
    <col min="10499" max="10499" width="19" style="3" customWidth="1"/>
    <col min="10500" max="10500" width="20.1796875" style="3" customWidth="1"/>
    <col min="10501" max="10501" width="9.54296875" style="3" customWidth="1"/>
    <col min="10502" max="10502" width="11" style="3" customWidth="1"/>
    <col min="10503" max="10503" width="8.7265625" style="3" customWidth="1"/>
    <col min="10504" max="10504" width="12" style="3" customWidth="1"/>
    <col min="10505" max="10505" width="8.7265625" style="3" customWidth="1"/>
    <col min="10506" max="10506" width="7.7265625" style="3" customWidth="1"/>
    <col min="10507" max="10507" width="7.81640625" style="3" customWidth="1"/>
    <col min="10508" max="10523" width="7.7265625" style="3" customWidth="1"/>
    <col min="10524" max="10530" width="8.7265625" style="3" customWidth="1"/>
    <col min="10531" max="10531" width="16.1796875" style="3" customWidth="1"/>
    <col min="10532" max="10532" width="15" style="3" customWidth="1"/>
    <col min="10533" max="10535" width="8.7265625" style="3" customWidth="1"/>
    <col min="10536" max="10538" width="9.1796875" style="3"/>
    <col min="10539" max="10539" width="10.54296875" style="3" bestFit="1" customWidth="1"/>
    <col min="10540" max="10753" width="9.1796875" style="3"/>
    <col min="10754" max="10754" width="5.7265625" style="3" customWidth="1"/>
    <col min="10755" max="10755" width="19" style="3" customWidth="1"/>
    <col min="10756" max="10756" width="20.1796875" style="3" customWidth="1"/>
    <col min="10757" max="10757" width="9.54296875" style="3" customWidth="1"/>
    <col min="10758" max="10758" width="11" style="3" customWidth="1"/>
    <col min="10759" max="10759" width="8.7265625" style="3" customWidth="1"/>
    <col min="10760" max="10760" width="12" style="3" customWidth="1"/>
    <col min="10761" max="10761" width="8.7265625" style="3" customWidth="1"/>
    <col min="10762" max="10762" width="7.7265625" style="3" customWidth="1"/>
    <col min="10763" max="10763" width="7.81640625" style="3" customWidth="1"/>
    <col min="10764" max="10779" width="7.7265625" style="3" customWidth="1"/>
    <col min="10780" max="10786" width="8.7265625" style="3" customWidth="1"/>
    <col min="10787" max="10787" width="16.1796875" style="3" customWidth="1"/>
    <col min="10788" max="10788" width="15" style="3" customWidth="1"/>
    <col min="10789" max="10791" width="8.7265625" style="3" customWidth="1"/>
    <col min="10792" max="10794" width="9.1796875" style="3"/>
    <col min="10795" max="10795" width="10.54296875" style="3" bestFit="1" customWidth="1"/>
    <col min="10796" max="11009" width="9.1796875" style="3"/>
    <col min="11010" max="11010" width="5.7265625" style="3" customWidth="1"/>
    <col min="11011" max="11011" width="19" style="3" customWidth="1"/>
    <col min="11012" max="11012" width="20.1796875" style="3" customWidth="1"/>
    <col min="11013" max="11013" width="9.54296875" style="3" customWidth="1"/>
    <col min="11014" max="11014" width="11" style="3" customWidth="1"/>
    <col min="11015" max="11015" width="8.7265625" style="3" customWidth="1"/>
    <col min="11016" max="11016" width="12" style="3" customWidth="1"/>
    <col min="11017" max="11017" width="8.7265625" style="3" customWidth="1"/>
    <col min="11018" max="11018" width="7.7265625" style="3" customWidth="1"/>
    <col min="11019" max="11019" width="7.81640625" style="3" customWidth="1"/>
    <col min="11020" max="11035" width="7.7265625" style="3" customWidth="1"/>
    <col min="11036" max="11042" width="8.7265625" style="3" customWidth="1"/>
    <col min="11043" max="11043" width="16.1796875" style="3" customWidth="1"/>
    <col min="11044" max="11044" width="15" style="3" customWidth="1"/>
    <col min="11045" max="11047" width="8.7265625" style="3" customWidth="1"/>
    <col min="11048" max="11050" width="9.1796875" style="3"/>
    <col min="11051" max="11051" width="10.54296875" style="3" bestFit="1" customWidth="1"/>
    <col min="11052" max="11265" width="9.1796875" style="3"/>
    <col min="11266" max="11266" width="5.7265625" style="3" customWidth="1"/>
    <col min="11267" max="11267" width="19" style="3" customWidth="1"/>
    <col min="11268" max="11268" width="20.1796875" style="3" customWidth="1"/>
    <col min="11269" max="11269" width="9.54296875" style="3" customWidth="1"/>
    <col min="11270" max="11270" width="11" style="3" customWidth="1"/>
    <col min="11271" max="11271" width="8.7265625" style="3" customWidth="1"/>
    <col min="11272" max="11272" width="12" style="3" customWidth="1"/>
    <col min="11273" max="11273" width="8.7265625" style="3" customWidth="1"/>
    <col min="11274" max="11274" width="7.7265625" style="3" customWidth="1"/>
    <col min="11275" max="11275" width="7.81640625" style="3" customWidth="1"/>
    <col min="11276" max="11291" width="7.7265625" style="3" customWidth="1"/>
    <col min="11292" max="11298" width="8.7265625" style="3" customWidth="1"/>
    <col min="11299" max="11299" width="16.1796875" style="3" customWidth="1"/>
    <col min="11300" max="11300" width="15" style="3" customWidth="1"/>
    <col min="11301" max="11303" width="8.7265625" style="3" customWidth="1"/>
    <col min="11304" max="11306" width="9.1796875" style="3"/>
    <col min="11307" max="11307" width="10.54296875" style="3" bestFit="1" customWidth="1"/>
    <col min="11308" max="11521" width="9.1796875" style="3"/>
    <col min="11522" max="11522" width="5.7265625" style="3" customWidth="1"/>
    <col min="11523" max="11523" width="19" style="3" customWidth="1"/>
    <col min="11524" max="11524" width="20.1796875" style="3" customWidth="1"/>
    <col min="11525" max="11525" width="9.54296875" style="3" customWidth="1"/>
    <col min="11526" max="11526" width="11" style="3" customWidth="1"/>
    <col min="11527" max="11527" width="8.7265625" style="3" customWidth="1"/>
    <col min="11528" max="11528" width="12" style="3" customWidth="1"/>
    <col min="11529" max="11529" width="8.7265625" style="3" customWidth="1"/>
    <col min="11530" max="11530" width="7.7265625" style="3" customWidth="1"/>
    <col min="11531" max="11531" width="7.81640625" style="3" customWidth="1"/>
    <col min="11532" max="11547" width="7.7265625" style="3" customWidth="1"/>
    <col min="11548" max="11554" width="8.7265625" style="3" customWidth="1"/>
    <col min="11555" max="11555" width="16.1796875" style="3" customWidth="1"/>
    <col min="11556" max="11556" width="15" style="3" customWidth="1"/>
    <col min="11557" max="11559" width="8.7265625" style="3" customWidth="1"/>
    <col min="11560" max="11562" width="9.1796875" style="3"/>
    <col min="11563" max="11563" width="10.54296875" style="3" bestFit="1" customWidth="1"/>
    <col min="11564" max="11777" width="9.1796875" style="3"/>
    <col min="11778" max="11778" width="5.7265625" style="3" customWidth="1"/>
    <col min="11779" max="11779" width="19" style="3" customWidth="1"/>
    <col min="11780" max="11780" width="20.1796875" style="3" customWidth="1"/>
    <col min="11781" max="11781" width="9.54296875" style="3" customWidth="1"/>
    <col min="11782" max="11782" width="11" style="3" customWidth="1"/>
    <col min="11783" max="11783" width="8.7265625" style="3" customWidth="1"/>
    <col min="11784" max="11784" width="12" style="3" customWidth="1"/>
    <col min="11785" max="11785" width="8.7265625" style="3" customWidth="1"/>
    <col min="11786" max="11786" width="7.7265625" style="3" customWidth="1"/>
    <col min="11787" max="11787" width="7.81640625" style="3" customWidth="1"/>
    <col min="11788" max="11803" width="7.7265625" style="3" customWidth="1"/>
    <col min="11804" max="11810" width="8.7265625" style="3" customWidth="1"/>
    <col min="11811" max="11811" width="16.1796875" style="3" customWidth="1"/>
    <col min="11812" max="11812" width="15" style="3" customWidth="1"/>
    <col min="11813" max="11815" width="8.7265625" style="3" customWidth="1"/>
    <col min="11816" max="11818" width="9.1796875" style="3"/>
    <col min="11819" max="11819" width="10.54296875" style="3" bestFit="1" customWidth="1"/>
    <col min="11820" max="12033" width="9.1796875" style="3"/>
    <col min="12034" max="12034" width="5.7265625" style="3" customWidth="1"/>
    <col min="12035" max="12035" width="19" style="3" customWidth="1"/>
    <col min="12036" max="12036" width="20.1796875" style="3" customWidth="1"/>
    <col min="12037" max="12037" width="9.54296875" style="3" customWidth="1"/>
    <col min="12038" max="12038" width="11" style="3" customWidth="1"/>
    <col min="12039" max="12039" width="8.7265625" style="3" customWidth="1"/>
    <col min="12040" max="12040" width="12" style="3" customWidth="1"/>
    <col min="12041" max="12041" width="8.7265625" style="3" customWidth="1"/>
    <col min="12042" max="12042" width="7.7265625" style="3" customWidth="1"/>
    <col min="12043" max="12043" width="7.81640625" style="3" customWidth="1"/>
    <col min="12044" max="12059" width="7.7265625" style="3" customWidth="1"/>
    <col min="12060" max="12066" width="8.7265625" style="3" customWidth="1"/>
    <col min="12067" max="12067" width="16.1796875" style="3" customWidth="1"/>
    <col min="12068" max="12068" width="15" style="3" customWidth="1"/>
    <col min="12069" max="12071" width="8.7265625" style="3" customWidth="1"/>
    <col min="12072" max="12074" width="9.1796875" style="3"/>
    <col min="12075" max="12075" width="10.54296875" style="3" bestFit="1" customWidth="1"/>
    <col min="12076" max="12289" width="9.1796875" style="3"/>
    <col min="12290" max="12290" width="5.7265625" style="3" customWidth="1"/>
    <col min="12291" max="12291" width="19" style="3" customWidth="1"/>
    <col min="12292" max="12292" width="20.1796875" style="3" customWidth="1"/>
    <col min="12293" max="12293" width="9.54296875" style="3" customWidth="1"/>
    <col min="12294" max="12294" width="11" style="3" customWidth="1"/>
    <col min="12295" max="12295" width="8.7265625" style="3" customWidth="1"/>
    <col min="12296" max="12296" width="12" style="3" customWidth="1"/>
    <col min="12297" max="12297" width="8.7265625" style="3" customWidth="1"/>
    <col min="12298" max="12298" width="7.7265625" style="3" customWidth="1"/>
    <col min="12299" max="12299" width="7.81640625" style="3" customWidth="1"/>
    <col min="12300" max="12315" width="7.7265625" style="3" customWidth="1"/>
    <col min="12316" max="12322" width="8.7265625" style="3" customWidth="1"/>
    <col min="12323" max="12323" width="16.1796875" style="3" customWidth="1"/>
    <col min="12324" max="12324" width="15" style="3" customWidth="1"/>
    <col min="12325" max="12327" width="8.7265625" style="3" customWidth="1"/>
    <col min="12328" max="12330" width="9.1796875" style="3"/>
    <col min="12331" max="12331" width="10.54296875" style="3" bestFit="1" customWidth="1"/>
    <col min="12332" max="12545" width="9.1796875" style="3"/>
    <col min="12546" max="12546" width="5.7265625" style="3" customWidth="1"/>
    <col min="12547" max="12547" width="19" style="3" customWidth="1"/>
    <col min="12548" max="12548" width="20.1796875" style="3" customWidth="1"/>
    <col min="12549" max="12549" width="9.54296875" style="3" customWidth="1"/>
    <col min="12550" max="12550" width="11" style="3" customWidth="1"/>
    <col min="12551" max="12551" width="8.7265625" style="3" customWidth="1"/>
    <col min="12552" max="12552" width="12" style="3" customWidth="1"/>
    <col min="12553" max="12553" width="8.7265625" style="3" customWidth="1"/>
    <col min="12554" max="12554" width="7.7265625" style="3" customWidth="1"/>
    <col min="12555" max="12555" width="7.81640625" style="3" customWidth="1"/>
    <col min="12556" max="12571" width="7.7265625" style="3" customWidth="1"/>
    <col min="12572" max="12578" width="8.7265625" style="3" customWidth="1"/>
    <col min="12579" max="12579" width="16.1796875" style="3" customWidth="1"/>
    <col min="12580" max="12580" width="15" style="3" customWidth="1"/>
    <col min="12581" max="12583" width="8.7265625" style="3" customWidth="1"/>
    <col min="12584" max="12586" width="9.1796875" style="3"/>
    <col min="12587" max="12587" width="10.54296875" style="3" bestFit="1" customWidth="1"/>
    <col min="12588" max="12801" width="9.1796875" style="3"/>
    <col min="12802" max="12802" width="5.7265625" style="3" customWidth="1"/>
    <col min="12803" max="12803" width="19" style="3" customWidth="1"/>
    <col min="12804" max="12804" width="20.1796875" style="3" customWidth="1"/>
    <col min="12805" max="12805" width="9.54296875" style="3" customWidth="1"/>
    <col min="12806" max="12806" width="11" style="3" customWidth="1"/>
    <col min="12807" max="12807" width="8.7265625" style="3" customWidth="1"/>
    <col min="12808" max="12808" width="12" style="3" customWidth="1"/>
    <col min="12809" max="12809" width="8.7265625" style="3" customWidth="1"/>
    <col min="12810" max="12810" width="7.7265625" style="3" customWidth="1"/>
    <col min="12811" max="12811" width="7.81640625" style="3" customWidth="1"/>
    <col min="12812" max="12827" width="7.7265625" style="3" customWidth="1"/>
    <col min="12828" max="12834" width="8.7265625" style="3" customWidth="1"/>
    <col min="12835" max="12835" width="16.1796875" style="3" customWidth="1"/>
    <col min="12836" max="12836" width="15" style="3" customWidth="1"/>
    <col min="12837" max="12839" width="8.7265625" style="3" customWidth="1"/>
    <col min="12840" max="12842" width="9.1796875" style="3"/>
    <col min="12843" max="12843" width="10.54296875" style="3" bestFit="1" customWidth="1"/>
    <col min="12844" max="13057" width="9.1796875" style="3"/>
    <col min="13058" max="13058" width="5.7265625" style="3" customWidth="1"/>
    <col min="13059" max="13059" width="19" style="3" customWidth="1"/>
    <col min="13060" max="13060" width="20.1796875" style="3" customWidth="1"/>
    <col min="13061" max="13061" width="9.54296875" style="3" customWidth="1"/>
    <col min="13062" max="13062" width="11" style="3" customWidth="1"/>
    <col min="13063" max="13063" width="8.7265625" style="3" customWidth="1"/>
    <col min="13064" max="13064" width="12" style="3" customWidth="1"/>
    <col min="13065" max="13065" width="8.7265625" style="3" customWidth="1"/>
    <col min="13066" max="13066" width="7.7265625" style="3" customWidth="1"/>
    <col min="13067" max="13067" width="7.81640625" style="3" customWidth="1"/>
    <col min="13068" max="13083" width="7.7265625" style="3" customWidth="1"/>
    <col min="13084" max="13090" width="8.7265625" style="3" customWidth="1"/>
    <col min="13091" max="13091" width="16.1796875" style="3" customWidth="1"/>
    <col min="13092" max="13092" width="15" style="3" customWidth="1"/>
    <col min="13093" max="13095" width="8.7265625" style="3" customWidth="1"/>
    <col min="13096" max="13098" width="9.1796875" style="3"/>
    <col min="13099" max="13099" width="10.54296875" style="3" bestFit="1" customWidth="1"/>
    <col min="13100" max="13313" width="9.1796875" style="3"/>
    <col min="13314" max="13314" width="5.7265625" style="3" customWidth="1"/>
    <col min="13315" max="13315" width="19" style="3" customWidth="1"/>
    <col min="13316" max="13316" width="20.1796875" style="3" customWidth="1"/>
    <col min="13317" max="13317" width="9.54296875" style="3" customWidth="1"/>
    <col min="13318" max="13318" width="11" style="3" customWidth="1"/>
    <col min="13319" max="13319" width="8.7265625" style="3" customWidth="1"/>
    <col min="13320" max="13320" width="12" style="3" customWidth="1"/>
    <col min="13321" max="13321" width="8.7265625" style="3" customWidth="1"/>
    <col min="13322" max="13322" width="7.7265625" style="3" customWidth="1"/>
    <col min="13323" max="13323" width="7.81640625" style="3" customWidth="1"/>
    <col min="13324" max="13339" width="7.7265625" style="3" customWidth="1"/>
    <col min="13340" max="13346" width="8.7265625" style="3" customWidth="1"/>
    <col min="13347" max="13347" width="16.1796875" style="3" customWidth="1"/>
    <col min="13348" max="13348" width="15" style="3" customWidth="1"/>
    <col min="13349" max="13351" width="8.7265625" style="3" customWidth="1"/>
    <col min="13352" max="13354" width="9.1796875" style="3"/>
    <col min="13355" max="13355" width="10.54296875" style="3" bestFit="1" customWidth="1"/>
    <col min="13356" max="13569" width="9.1796875" style="3"/>
    <col min="13570" max="13570" width="5.7265625" style="3" customWidth="1"/>
    <col min="13571" max="13571" width="19" style="3" customWidth="1"/>
    <col min="13572" max="13572" width="20.1796875" style="3" customWidth="1"/>
    <col min="13573" max="13573" width="9.54296875" style="3" customWidth="1"/>
    <col min="13574" max="13574" width="11" style="3" customWidth="1"/>
    <col min="13575" max="13575" width="8.7265625" style="3" customWidth="1"/>
    <col min="13576" max="13576" width="12" style="3" customWidth="1"/>
    <col min="13577" max="13577" width="8.7265625" style="3" customWidth="1"/>
    <col min="13578" max="13578" width="7.7265625" style="3" customWidth="1"/>
    <col min="13579" max="13579" width="7.81640625" style="3" customWidth="1"/>
    <col min="13580" max="13595" width="7.7265625" style="3" customWidth="1"/>
    <col min="13596" max="13602" width="8.7265625" style="3" customWidth="1"/>
    <col min="13603" max="13603" width="16.1796875" style="3" customWidth="1"/>
    <col min="13604" max="13604" width="15" style="3" customWidth="1"/>
    <col min="13605" max="13607" width="8.7265625" style="3" customWidth="1"/>
    <col min="13608" max="13610" width="9.1796875" style="3"/>
    <col min="13611" max="13611" width="10.54296875" style="3" bestFit="1" customWidth="1"/>
    <col min="13612" max="13825" width="9.1796875" style="3"/>
    <col min="13826" max="13826" width="5.7265625" style="3" customWidth="1"/>
    <col min="13827" max="13827" width="19" style="3" customWidth="1"/>
    <col min="13828" max="13828" width="20.1796875" style="3" customWidth="1"/>
    <col min="13829" max="13829" width="9.54296875" style="3" customWidth="1"/>
    <col min="13830" max="13830" width="11" style="3" customWidth="1"/>
    <col min="13831" max="13831" width="8.7265625" style="3" customWidth="1"/>
    <col min="13832" max="13832" width="12" style="3" customWidth="1"/>
    <col min="13833" max="13833" width="8.7265625" style="3" customWidth="1"/>
    <col min="13834" max="13834" width="7.7265625" style="3" customWidth="1"/>
    <col min="13835" max="13835" width="7.81640625" style="3" customWidth="1"/>
    <col min="13836" max="13851" width="7.7265625" style="3" customWidth="1"/>
    <col min="13852" max="13858" width="8.7265625" style="3" customWidth="1"/>
    <col min="13859" max="13859" width="16.1796875" style="3" customWidth="1"/>
    <col min="13860" max="13860" width="15" style="3" customWidth="1"/>
    <col min="13861" max="13863" width="8.7265625" style="3" customWidth="1"/>
    <col min="13864" max="13866" width="9.1796875" style="3"/>
    <col min="13867" max="13867" width="10.54296875" style="3" bestFit="1" customWidth="1"/>
    <col min="13868" max="14081" width="9.1796875" style="3"/>
    <col min="14082" max="14082" width="5.7265625" style="3" customWidth="1"/>
    <col min="14083" max="14083" width="19" style="3" customWidth="1"/>
    <col min="14084" max="14084" width="20.1796875" style="3" customWidth="1"/>
    <col min="14085" max="14085" width="9.54296875" style="3" customWidth="1"/>
    <col min="14086" max="14086" width="11" style="3" customWidth="1"/>
    <col min="14087" max="14087" width="8.7265625" style="3" customWidth="1"/>
    <col min="14088" max="14088" width="12" style="3" customWidth="1"/>
    <col min="14089" max="14089" width="8.7265625" style="3" customWidth="1"/>
    <col min="14090" max="14090" width="7.7265625" style="3" customWidth="1"/>
    <col min="14091" max="14091" width="7.81640625" style="3" customWidth="1"/>
    <col min="14092" max="14107" width="7.7265625" style="3" customWidth="1"/>
    <col min="14108" max="14114" width="8.7265625" style="3" customWidth="1"/>
    <col min="14115" max="14115" width="16.1796875" style="3" customWidth="1"/>
    <col min="14116" max="14116" width="15" style="3" customWidth="1"/>
    <col min="14117" max="14119" width="8.7265625" style="3" customWidth="1"/>
    <col min="14120" max="14122" width="9.1796875" style="3"/>
    <col min="14123" max="14123" width="10.54296875" style="3" bestFit="1" customWidth="1"/>
    <col min="14124" max="14337" width="9.1796875" style="3"/>
    <col min="14338" max="14338" width="5.7265625" style="3" customWidth="1"/>
    <col min="14339" max="14339" width="19" style="3" customWidth="1"/>
    <col min="14340" max="14340" width="20.1796875" style="3" customWidth="1"/>
    <col min="14341" max="14341" width="9.54296875" style="3" customWidth="1"/>
    <col min="14342" max="14342" width="11" style="3" customWidth="1"/>
    <col min="14343" max="14343" width="8.7265625" style="3" customWidth="1"/>
    <col min="14344" max="14344" width="12" style="3" customWidth="1"/>
    <col min="14345" max="14345" width="8.7265625" style="3" customWidth="1"/>
    <col min="14346" max="14346" width="7.7265625" style="3" customWidth="1"/>
    <col min="14347" max="14347" width="7.81640625" style="3" customWidth="1"/>
    <col min="14348" max="14363" width="7.7265625" style="3" customWidth="1"/>
    <col min="14364" max="14370" width="8.7265625" style="3" customWidth="1"/>
    <col min="14371" max="14371" width="16.1796875" style="3" customWidth="1"/>
    <col min="14372" max="14372" width="15" style="3" customWidth="1"/>
    <col min="14373" max="14375" width="8.7265625" style="3" customWidth="1"/>
    <col min="14376" max="14378" width="9.1796875" style="3"/>
    <col min="14379" max="14379" width="10.54296875" style="3" bestFit="1" customWidth="1"/>
    <col min="14380" max="14593" width="9.1796875" style="3"/>
    <col min="14594" max="14594" width="5.7265625" style="3" customWidth="1"/>
    <col min="14595" max="14595" width="19" style="3" customWidth="1"/>
    <col min="14596" max="14596" width="20.1796875" style="3" customWidth="1"/>
    <col min="14597" max="14597" width="9.54296875" style="3" customWidth="1"/>
    <col min="14598" max="14598" width="11" style="3" customWidth="1"/>
    <col min="14599" max="14599" width="8.7265625" style="3" customWidth="1"/>
    <col min="14600" max="14600" width="12" style="3" customWidth="1"/>
    <col min="14601" max="14601" width="8.7265625" style="3" customWidth="1"/>
    <col min="14602" max="14602" width="7.7265625" style="3" customWidth="1"/>
    <col min="14603" max="14603" width="7.81640625" style="3" customWidth="1"/>
    <col min="14604" max="14619" width="7.7265625" style="3" customWidth="1"/>
    <col min="14620" max="14626" width="8.7265625" style="3" customWidth="1"/>
    <col min="14627" max="14627" width="16.1796875" style="3" customWidth="1"/>
    <col min="14628" max="14628" width="15" style="3" customWidth="1"/>
    <col min="14629" max="14631" width="8.7265625" style="3" customWidth="1"/>
    <col min="14632" max="14634" width="9.1796875" style="3"/>
    <col min="14635" max="14635" width="10.54296875" style="3" bestFit="1" customWidth="1"/>
    <col min="14636" max="14849" width="9.1796875" style="3"/>
    <col min="14850" max="14850" width="5.7265625" style="3" customWidth="1"/>
    <col min="14851" max="14851" width="19" style="3" customWidth="1"/>
    <col min="14852" max="14852" width="20.1796875" style="3" customWidth="1"/>
    <col min="14853" max="14853" width="9.54296875" style="3" customWidth="1"/>
    <col min="14854" max="14854" width="11" style="3" customWidth="1"/>
    <col min="14855" max="14855" width="8.7265625" style="3" customWidth="1"/>
    <col min="14856" max="14856" width="12" style="3" customWidth="1"/>
    <col min="14857" max="14857" width="8.7265625" style="3" customWidth="1"/>
    <col min="14858" max="14858" width="7.7265625" style="3" customWidth="1"/>
    <col min="14859" max="14859" width="7.81640625" style="3" customWidth="1"/>
    <col min="14860" max="14875" width="7.7265625" style="3" customWidth="1"/>
    <col min="14876" max="14882" width="8.7265625" style="3" customWidth="1"/>
    <col min="14883" max="14883" width="16.1796875" style="3" customWidth="1"/>
    <col min="14884" max="14884" width="15" style="3" customWidth="1"/>
    <col min="14885" max="14887" width="8.7265625" style="3" customWidth="1"/>
    <col min="14888" max="14890" width="9.1796875" style="3"/>
    <col min="14891" max="14891" width="10.54296875" style="3" bestFit="1" customWidth="1"/>
    <col min="14892" max="15105" width="9.1796875" style="3"/>
    <col min="15106" max="15106" width="5.7265625" style="3" customWidth="1"/>
    <col min="15107" max="15107" width="19" style="3" customWidth="1"/>
    <col min="15108" max="15108" width="20.1796875" style="3" customWidth="1"/>
    <col min="15109" max="15109" width="9.54296875" style="3" customWidth="1"/>
    <col min="15110" max="15110" width="11" style="3" customWidth="1"/>
    <col min="15111" max="15111" width="8.7265625" style="3" customWidth="1"/>
    <col min="15112" max="15112" width="12" style="3" customWidth="1"/>
    <col min="15113" max="15113" width="8.7265625" style="3" customWidth="1"/>
    <col min="15114" max="15114" width="7.7265625" style="3" customWidth="1"/>
    <col min="15115" max="15115" width="7.81640625" style="3" customWidth="1"/>
    <col min="15116" max="15131" width="7.7265625" style="3" customWidth="1"/>
    <col min="15132" max="15138" width="8.7265625" style="3" customWidth="1"/>
    <col min="15139" max="15139" width="16.1796875" style="3" customWidth="1"/>
    <col min="15140" max="15140" width="15" style="3" customWidth="1"/>
    <col min="15141" max="15143" width="8.7265625" style="3" customWidth="1"/>
    <col min="15144" max="15146" width="9.1796875" style="3"/>
    <col min="15147" max="15147" width="10.54296875" style="3" bestFit="1" customWidth="1"/>
    <col min="15148" max="15361" width="9.1796875" style="3"/>
    <col min="15362" max="15362" width="5.7265625" style="3" customWidth="1"/>
    <col min="15363" max="15363" width="19" style="3" customWidth="1"/>
    <col min="15364" max="15364" width="20.1796875" style="3" customWidth="1"/>
    <col min="15365" max="15365" width="9.54296875" style="3" customWidth="1"/>
    <col min="15366" max="15366" width="11" style="3" customWidth="1"/>
    <col min="15367" max="15367" width="8.7265625" style="3" customWidth="1"/>
    <col min="15368" max="15368" width="12" style="3" customWidth="1"/>
    <col min="15369" max="15369" width="8.7265625" style="3" customWidth="1"/>
    <col min="15370" max="15370" width="7.7265625" style="3" customWidth="1"/>
    <col min="15371" max="15371" width="7.81640625" style="3" customWidth="1"/>
    <col min="15372" max="15387" width="7.7265625" style="3" customWidth="1"/>
    <col min="15388" max="15394" width="8.7265625" style="3" customWidth="1"/>
    <col min="15395" max="15395" width="16.1796875" style="3" customWidth="1"/>
    <col min="15396" max="15396" width="15" style="3" customWidth="1"/>
    <col min="15397" max="15399" width="8.7265625" style="3" customWidth="1"/>
    <col min="15400" max="15402" width="9.1796875" style="3"/>
    <col min="15403" max="15403" width="10.54296875" style="3" bestFit="1" customWidth="1"/>
    <col min="15404" max="15617" width="9.1796875" style="3"/>
    <col min="15618" max="15618" width="5.7265625" style="3" customWidth="1"/>
    <col min="15619" max="15619" width="19" style="3" customWidth="1"/>
    <col min="15620" max="15620" width="20.1796875" style="3" customWidth="1"/>
    <col min="15621" max="15621" width="9.54296875" style="3" customWidth="1"/>
    <col min="15622" max="15622" width="11" style="3" customWidth="1"/>
    <col min="15623" max="15623" width="8.7265625" style="3" customWidth="1"/>
    <col min="15624" max="15624" width="12" style="3" customWidth="1"/>
    <col min="15625" max="15625" width="8.7265625" style="3" customWidth="1"/>
    <col min="15626" max="15626" width="7.7265625" style="3" customWidth="1"/>
    <col min="15627" max="15627" width="7.81640625" style="3" customWidth="1"/>
    <col min="15628" max="15643" width="7.7265625" style="3" customWidth="1"/>
    <col min="15644" max="15650" width="8.7265625" style="3" customWidth="1"/>
    <col min="15651" max="15651" width="16.1796875" style="3" customWidth="1"/>
    <col min="15652" max="15652" width="15" style="3" customWidth="1"/>
    <col min="15653" max="15655" width="8.7265625" style="3" customWidth="1"/>
    <col min="15656" max="15658" width="9.1796875" style="3"/>
    <col min="15659" max="15659" width="10.54296875" style="3" bestFit="1" customWidth="1"/>
    <col min="15660" max="15873" width="9.1796875" style="3"/>
    <col min="15874" max="15874" width="5.7265625" style="3" customWidth="1"/>
    <col min="15875" max="15875" width="19" style="3" customWidth="1"/>
    <col min="15876" max="15876" width="20.1796875" style="3" customWidth="1"/>
    <col min="15877" max="15877" width="9.54296875" style="3" customWidth="1"/>
    <col min="15878" max="15878" width="11" style="3" customWidth="1"/>
    <col min="15879" max="15879" width="8.7265625" style="3" customWidth="1"/>
    <col min="15880" max="15880" width="12" style="3" customWidth="1"/>
    <col min="15881" max="15881" width="8.7265625" style="3" customWidth="1"/>
    <col min="15882" max="15882" width="7.7265625" style="3" customWidth="1"/>
    <col min="15883" max="15883" width="7.81640625" style="3" customWidth="1"/>
    <col min="15884" max="15899" width="7.7265625" style="3" customWidth="1"/>
    <col min="15900" max="15906" width="8.7265625" style="3" customWidth="1"/>
    <col min="15907" max="15907" width="16.1796875" style="3" customWidth="1"/>
    <col min="15908" max="15908" width="15" style="3" customWidth="1"/>
    <col min="15909" max="15911" width="8.7265625" style="3" customWidth="1"/>
    <col min="15912" max="15914" width="9.1796875" style="3"/>
    <col min="15915" max="15915" width="10.54296875" style="3" bestFit="1" customWidth="1"/>
    <col min="15916" max="16129" width="9.1796875" style="3"/>
    <col min="16130" max="16130" width="5.7265625" style="3" customWidth="1"/>
    <col min="16131" max="16131" width="19" style="3" customWidth="1"/>
    <col min="16132" max="16132" width="20.1796875" style="3" customWidth="1"/>
    <col min="16133" max="16133" width="9.54296875" style="3" customWidth="1"/>
    <col min="16134" max="16134" width="11" style="3" customWidth="1"/>
    <col min="16135" max="16135" width="8.7265625" style="3" customWidth="1"/>
    <col min="16136" max="16136" width="12" style="3" customWidth="1"/>
    <col min="16137" max="16137" width="8.7265625" style="3" customWidth="1"/>
    <col min="16138" max="16138" width="7.7265625" style="3" customWidth="1"/>
    <col min="16139" max="16139" width="7.81640625" style="3" customWidth="1"/>
    <col min="16140" max="16155" width="7.7265625" style="3" customWidth="1"/>
    <col min="16156" max="16162" width="8.7265625" style="3" customWidth="1"/>
    <col min="16163" max="16163" width="16.1796875" style="3" customWidth="1"/>
    <col min="16164" max="16164" width="15" style="3" customWidth="1"/>
    <col min="16165" max="16167" width="8.7265625" style="3" customWidth="1"/>
    <col min="16168" max="16170" width="9.1796875" style="3"/>
    <col min="16171" max="16171" width="10.54296875" style="3" bestFit="1" customWidth="1"/>
    <col min="16172" max="16384" width="9.1796875" style="3"/>
  </cols>
  <sheetData>
    <row r="1" spans="1:40" x14ac:dyDescent="0.35">
      <c r="A1" s="2" t="s">
        <v>1356</v>
      </c>
      <c r="D1" s="3" t="s">
        <v>58</v>
      </c>
    </row>
    <row r="3" spans="1:40" x14ac:dyDescent="0.35">
      <c r="A3" s="4" t="s">
        <v>1357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N3" s="5"/>
    </row>
    <row r="4" spans="1:40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  <c r="Z4" s="1615"/>
      <c r="AA4" s="1615"/>
      <c r="AD4" s="562"/>
      <c r="AH4" s="230"/>
      <c r="AI4" s="5"/>
      <c r="AJ4" s="5"/>
      <c r="AK4" s="5"/>
      <c r="AL4" s="5"/>
      <c r="AM4" s="5"/>
    </row>
    <row r="5" spans="1:40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D5" s="562"/>
      <c r="AH5" s="230"/>
      <c r="AI5" s="5"/>
      <c r="AJ5" s="5"/>
      <c r="AK5" s="5"/>
      <c r="AL5" s="5"/>
      <c r="AM5" s="5"/>
    </row>
    <row r="6" spans="1:40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40" ht="18" customHeight="1" x14ac:dyDescent="0.35">
      <c r="A7" s="1597" t="s">
        <v>5</v>
      </c>
      <c r="B7" s="1597" t="s">
        <v>6</v>
      </c>
      <c r="C7" s="12"/>
      <c r="D7" s="1597" t="s">
        <v>61</v>
      </c>
      <c r="E7" s="1597" t="s">
        <v>1358</v>
      </c>
      <c r="F7" s="1597"/>
      <c r="G7" s="1597"/>
      <c r="H7" s="1597"/>
      <c r="I7" s="1597"/>
      <c r="J7" s="1597"/>
      <c r="K7" s="1597"/>
      <c r="L7" s="1597"/>
      <c r="M7" s="1597"/>
      <c r="N7" s="1597"/>
      <c r="O7" s="1597"/>
      <c r="P7" s="1597"/>
      <c r="Q7" s="1600"/>
      <c r="R7" s="1597"/>
      <c r="S7" s="1597"/>
      <c r="T7" s="1597"/>
      <c r="U7" s="1597"/>
      <c r="V7" s="1597"/>
      <c r="W7" s="1597"/>
      <c r="X7" s="1597"/>
      <c r="Y7" s="1597"/>
      <c r="Z7" s="1597"/>
      <c r="AA7" s="1597"/>
    </row>
    <row r="8" spans="1:40" ht="46.5" customHeight="1" x14ac:dyDescent="0.35">
      <c r="A8" s="1674"/>
      <c r="B8" s="1674"/>
      <c r="C8" s="32" t="s">
        <v>1595</v>
      </c>
      <c r="D8" s="1674"/>
      <c r="E8" s="1601" t="s">
        <v>1359</v>
      </c>
      <c r="F8" s="1601" t="s">
        <v>1360</v>
      </c>
      <c r="G8" s="1604" t="s">
        <v>65</v>
      </c>
      <c r="H8" s="1601" t="s">
        <v>1361</v>
      </c>
      <c r="I8" s="1604" t="s">
        <v>65</v>
      </c>
      <c r="J8" s="1606" t="s">
        <v>1362</v>
      </c>
      <c r="K8" s="1796"/>
      <c r="L8" s="1797"/>
      <c r="M8" s="1598" t="s">
        <v>1363</v>
      </c>
      <c r="N8" s="1599"/>
      <c r="O8" s="1599"/>
      <c r="P8" s="1600"/>
      <c r="Q8" s="1599"/>
      <c r="R8" s="1600"/>
      <c r="S8" s="1606" t="s">
        <v>1364</v>
      </c>
      <c r="T8" s="1796"/>
      <c r="U8" s="1797"/>
      <c r="V8" s="1606" t="s">
        <v>1365</v>
      </c>
      <c r="W8" s="1796"/>
      <c r="X8" s="1796"/>
      <c r="Y8" s="1796"/>
      <c r="Z8" s="1796"/>
      <c r="AA8" s="1797"/>
    </row>
    <row r="9" spans="1:40" ht="33" customHeight="1" x14ac:dyDescent="0.35">
      <c r="A9" s="1674"/>
      <c r="B9" s="1674"/>
      <c r="C9" s="32" t="s">
        <v>6</v>
      </c>
      <c r="D9" s="1674"/>
      <c r="E9" s="1602"/>
      <c r="F9" s="1602"/>
      <c r="G9" s="1602"/>
      <c r="H9" s="1602"/>
      <c r="I9" s="1602"/>
      <c r="J9" s="61" t="s">
        <v>130</v>
      </c>
      <c r="K9" s="61" t="s">
        <v>131</v>
      </c>
      <c r="L9" s="61" t="s">
        <v>132</v>
      </c>
      <c r="M9" s="61" t="s">
        <v>130</v>
      </c>
      <c r="N9" s="125" t="s">
        <v>894</v>
      </c>
      <c r="O9" s="61" t="s">
        <v>131</v>
      </c>
      <c r="P9" s="125" t="s">
        <v>894</v>
      </c>
      <c r="Q9" s="416" t="s">
        <v>132</v>
      </c>
      <c r="R9" s="125" t="s">
        <v>894</v>
      </c>
      <c r="S9" s="61" t="s">
        <v>130</v>
      </c>
      <c r="T9" s="61" t="s">
        <v>131</v>
      </c>
      <c r="U9" s="61" t="s">
        <v>132</v>
      </c>
      <c r="V9" s="61" t="s">
        <v>130</v>
      </c>
      <c r="W9" s="125" t="s">
        <v>894</v>
      </c>
      <c r="X9" s="61" t="s">
        <v>131</v>
      </c>
      <c r="Y9" s="125" t="s">
        <v>894</v>
      </c>
      <c r="Z9" s="61" t="s">
        <v>132</v>
      </c>
      <c r="AA9" s="125" t="s">
        <v>894</v>
      </c>
    </row>
    <row r="10" spans="1:40" s="15" customFormat="1" ht="11.5" x14ac:dyDescent="0.35">
      <c r="A10" s="378">
        <v>1</v>
      </c>
      <c r="B10" s="13">
        <v>2</v>
      </c>
      <c r="C10" s="295"/>
      <c r="D10" s="1038">
        <v>3</v>
      </c>
      <c r="E10" s="295">
        <v>4</v>
      </c>
      <c r="F10" s="1038">
        <v>5</v>
      </c>
      <c r="G10" s="295">
        <v>6</v>
      </c>
      <c r="H10" s="1038">
        <v>7</v>
      </c>
      <c r="I10" s="295">
        <v>8</v>
      </c>
      <c r="J10" s="1038">
        <v>9</v>
      </c>
      <c r="K10" s="295">
        <v>10</v>
      </c>
      <c r="L10" s="1038">
        <v>11</v>
      </c>
      <c r="M10" s="295">
        <v>12</v>
      </c>
      <c r="N10" s="1038">
        <v>13</v>
      </c>
      <c r="O10" s="295">
        <v>14</v>
      </c>
      <c r="P10" s="1038">
        <v>15</v>
      </c>
      <c r="Q10" s="1114">
        <v>16</v>
      </c>
      <c r="R10" s="1038">
        <v>17</v>
      </c>
      <c r="S10" s="295">
        <v>18</v>
      </c>
      <c r="T10" s="1038">
        <v>19</v>
      </c>
      <c r="U10" s="295">
        <v>20</v>
      </c>
      <c r="V10" s="1038">
        <v>21</v>
      </c>
      <c r="W10" s="295">
        <v>22</v>
      </c>
      <c r="X10" s="1038">
        <v>23</v>
      </c>
      <c r="Y10" s="295">
        <v>24</v>
      </c>
      <c r="Z10" s="1038">
        <v>25</v>
      </c>
      <c r="AA10" s="295">
        <v>26</v>
      </c>
    </row>
    <row r="11" spans="1:40" x14ac:dyDescent="0.35">
      <c r="A11" s="33">
        <v>1</v>
      </c>
      <c r="B11" s="1339" t="s">
        <v>110</v>
      </c>
      <c r="C11" s="1570" t="s">
        <v>1596</v>
      </c>
      <c r="D11" s="796" t="s">
        <v>592</v>
      </c>
      <c r="E11" s="1314">
        <v>10</v>
      </c>
      <c r="F11" s="1314">
        <v>10</v>
      </c>
      <c r="G11" s="1340">
        <f>F11/E11*100</f>
        <v>100</v>
      </c>
      <c r="H11" s="1314">
        <v>10</v>
      </c>
      <c r="I11" s="1340">
        <f>H11/E11*100</f>
        <v>100</v>
      </c>
      <c r="J11" s="1101"/>
      <c r="K11" s="1101"/>
      <c r="L11" s="1314">
        <v>660</v>
      </c>
      <c r="M11" s="1101"/>
      <c r="N11" s="1219"/>
      <c r="O11" s="1101"/>
      <c r="P11" s="1219"/>
      <c r="Q11" s="1314">
        <v>634</v>
      </c>
      <c r="R11" s="1219">
        <f>Q11/L11*100</f>
        <v>96.060606060606062</v>
      </c>
      <c r="S11" s="1101"/>
      <c r="T11" s="1101"/>
      <c r="U11" s="1101">
        <v>42</v>
      </c>
      <c r="V11" s="1101"/>
      <c r="W11" s="1219"/>
      <c r="X11" s="1101"/>
      <c r="Y11" s="1219"/>
      <c r="Z11" s="1101">
        <v>42</v>
      </c>
      <c r="AA11" s="1219">
        <f>Z11/U11*100</f>
        <v>100</v>
      </c>
    </row>
    <row r="12" spans="1:40" x14ac:dyDescent="0.35">
      <c r="A12" s="16">
        <v>2</v>
      </c>
      <c r="B12" s="1339" t="s">
        <v>109</v>
      </c>
      <c r="C12" s="1571" t="s">
        <v>1597</v>
      </c>
      <c r="D12" s="1295" t="s">
        <v>109</v>
      </c>
      <c r="E12" s="1315">
        <v>9</v>
      </c>
      <c r="F12" s="1315">
        <v>9</v>
      </c>
      <c r="G12" s="536">
        <f t="shared" ref="G12:G31" si="0">F12/E12*100</f>
        <v>100</v>
      </c>
      <c r="H12" s="1315">
        <v>9</v>
      </c>
      <c r="I12" s="536">
        <f t="shared" ref="I12:I31" si="1">H12/E12*100</f>
        <v>100</v>
      </c>
      <c r="J12" s="1102"/>
      <c r="K12" s="1102"/>
      <c r="L12" s="1315">
        <v>435</v>
      </c>
      <c r="M12" s="1102"/>
      <c r="N12" s="1210"/>
      <c r="O12" s="1102"/>
      <c r="P12" s="1210"/>
      <c r="Q12" s="1315">
        <v>405</v>
      </c>
      <c r="R12" s="1210">
        <f t="shared" ref="R12:R33" si="2">Q12/L12*100</f>
        <v>93.103448275862064</v>
      </c>
      <c r="S12" s="1102"/>
      <c r="T12" s="1102"/>
      <c r="U12" s="1102">
        <v>26</v>
      </c>
      <c r="V12" s="1102"/>
      <c r="W12" s="1210"/>
      <c r="X12" s="1102"/>
      <c r="Y12" s="1210"/>
      <c r="Z12" s="1102">
        <v>26</v>
      </c>
      <c r="AA12" s="1210">
        <f t="shared" ref="AA12:AA30" si="3">Z12/U12*100</f>
        <v>100</v>
      </c>
    </row>
    <row r="13" spans="1:40" x14ac:dyDescent="0.35">
      <c r="A13" s="16">
        <v>3</v>
      </c>
      <c r="B13" s="1339" t="s">
        <v>114</v>
      </c>
      <c r="C13" s="1571" t="s">
        <v>1599</v>
      </c>
      <c r="D13" s="1295" t="s">
        <v>114</v>
      </c>
      <c r="E13" s="1315">
        <v>6</v>
      </c>
      <c r="F13" s="1315">
        <v>6</v>
      </c>
      <c r="G13" s="536">
        <f t="shared" si="0"/>
        <v>100</v>
      </c>
      <c r="H13" s="1315">
        <v>6</v>
      </c>
      <c r="I13" s="536">
        <f t="shared" si="1"/>
        <v>100</v>
      </c>
      <c r="J13" s="1102"/>
      <c r="K13" s="1102"/>
      <c r="L13" s="1315">
        <v>360</v>
      </c>
      <c r="M13" s="1102"/>
      <c r="N13" s="1210"/>
      <c r="O13" s="1102"/>
      <c r="P13" s="1210"/>
      <c r="Q13" s="1315">
        <v>328</v>
      </c>
      <c r="R13" s="1210">
        <f t="shared" si="2"/>
        <v>91.111111111111114</v>
      </c>
      <c r="S13" s="1102"/>
      <c r="T13" s="1102"/>
      <c r="U13" s="1102">
        <v>30</v>
      </c>
      <c r="V13" s="1102"/>
      <c r="W13" s="1210"/>
      <c r="X13" s="1102"/>
      <c r="Y13" s="1210"/>
      <c r="Z13" s="1102">
        <v>30</v>
      </c>
      <c r="AA13" s="1210">
        <f t="shared" si="3"/>
        <v>100</v>
      </c>
    </row>
    <row r="14" spans="1:40" x14ac:dyDescent="0.35">
      <c r="A14" s="16">
        <v>4</v>
      </c>
      <c r="B14" s="1339" t="s">
        <v>113</v>
      </c>
      <c r="C14" s="1571" t="s">
        <v>1601</v>
      </c>
      <c r="D14" s="1295" t="s">
        <v>113</v>
      </c>
      <c r="E14" s="1315">
        <v>3</v>
      </c>
      <c r="F14" s="1315">
        <v>3</v>
      </c>
      <c r="G14" s="536">
        <f t="shared" si="0"/>
        <v>100</v>
      </c>
      <c r="H14" s="1315">
        <v>3</v>
      </c>
      <c r="I14" s="536">
        <f t="shared" si="1"/>
        <v>100</v>
      </c>
      <c r="J14" s="1102"/>
      <c r="K14" s="1102"/>
      <c r="L14" s="1315">
        <v>293</v>
      </c>
      <c r="M14" s="1102"/>
      <c r="N14" s="1210"/>
      <c r="O14" s="1102"/>
      <c r="P14" s="1210"/>
      <c r="Q14" s="1315">
        <v>251</v>
      </c>
      <c r="R14" s="1210">
        <f t="shared" si="2"/>
        <v>85.665529010238899</v>
      </c>
      <c r="S14" s="1102"/>
      <c r="T14" s="1102"/>
      <c r="U14" s="1102">
        <v>18</v>
      </c>
      <c r="V14" s="1102"/>
      <c r="W14" s="1210"/>
      <c r="X14" s="1102"/>
      <c r="Y14" s="1210"/>
      <c r="Z14" s="1102">
        <v>18</v>
      </c>
      <c r="AA14" s="1210">
        <f t="shared" si="3"/>
        <v>100</v>
      </c>
    </row>
    <row r="15" spans="1:40" x14ac:dyDescent="0.35">
      <c r="A15" s="16">
        <v>5</v>
      </c>
      <c r="B15" s="1339" t="s">
        <v>111</v>
      </c>
      <c r="C15" s="1571" t="s">
        <v>1598</v>
      </c>
      <c r="D15" s="1295" t="s">
        <v>111</v>
      </c>
      <c r="E15" s="1315">
        <v>6</v>
      </c>
      <c r="F15" s="1315">
        <v>6</v>
      </c>
      <c r="G15" s="536">
        <f t="shared" si="0"/>
        <v>100</v>
      </c>
      <c r="H15" s="1315">
        <v>6</v>
      </c>
      <c r="I15" s="536">
        <f t="shared" si="1"/>
        <v>100</v>
      </c>
      <c r="J15" s="1102"/>
      <c r="K15" s="1102"/>
      <c r="L15" s="1315">
        <v>385</v>
      </c>
      <c r="M15" s="1102"/>
      <c r="N15" s="1210"/>
      <c r="O15" s="1102"/>
      <c r="P15" s="1210"/>
      <c r="Q15" s="1315">
        <v>362</v>
      </c>
      <c r="R15" s="1210">
        <f t="shared" si="2"/>
        <v>94.025974025974023</v>
      </c>
      <c r="S15" s="1102"/>
      <c r="T15" s="1102"/>
      <c r="U15" s="1102">
        <v>34</v>
      </c>
      <c r="V15" s="1102"/>
      <c r="W15" s="1210"/>
      <c r="X15" s="1102"/>
      <c r="Y15" s="1210"/>
      <c r="Z15" s="1102">
        <v>34</v>
      </c>
      <c r="AA15" s="1210">
        <f t="shared" si="3"/>
        <v>100</v>
      </c>
    </row>
    <row r="16" spans="1:40" x14ac:dyDescent="0.35">
      <c r="A16" s="16">
        <v>6</v>
      </c>
      <c r="B16" s="1339" t="s">
        <v>112</v>
      </c>
      <c r="C16" s="1571" t="s">
        <v>1600</v>
      </c>
      <c r="D16" s="1295" t="s">
        <v>112</v>
      </c>
      <c r="E16" s="1315">
        <v>4</v>
      </c>
      <c r="F16" s="1315">
        <v>4</v>
      </c>
      <c r="G16" s="536">
        <f t="shared" si="0"/>
        <v>100</v>
      </c>
      <c r="H16" s="1315">
        <v>4</v>
      </c>
      <c r="I16" s="536">
        <f t="shared" si="1"/>
        <v>100</v>
      </c>
      <c r="J16" s="1102"/>
      <c r="K16" s="1102"/>
      <c r="L16" s="1315">
        <v>210</v>
      </c>
      <c r="M16" s="1102"/>
      <c r="N16" s="1210"/>
      <c r="O16" s="1102"/>
      <c r="P16" s="1210"/>
      <c r="Q16" s="1315">
        <v>193</v>
      </c>
      <c r="R16" s="1210">
        <f t="shared" si="2"/>
        <v>91.904761904761898</v>
      </c>
      <c r="S16" s="1102"/>
      <c r="T16" s="1102"/>
      <c r="U16" s="1102">
        <v>22</v>
      </c>
      <c r="V16" s="1102"/>
      <c r="W16" s="1210"/>
      <c r="X16" s="1102"/>
      <c r="Y16" s="1210"/>
      <c r="Z16" s="1102">
        <v>22</v>
      </c>
      <c r="AA16" s="1210">
        <f t="shared" si="3"/>
        <v>100</v>
      </c>
    </row>
    <row r="17" spans="1:27" x14ac:dyDescent="0.35">
      <c r="A17" s="16">
        <v>7</v>
      </c>
      <c r="B17" s="1339" t="s">
        <v>98</v>
      </c>
      <c r="C17" s="1571" t="s">
        <v>1602</v>
      </c>
      <c r="D17" s="1295" t="s">
        <v>98</v>
      </c>
      <c r="E17" s="1315">
        <v>9</v>
      </c>
      <c r="F17" s="1315">
        <v>9</v>
      </c>
      <c r="G17" s="536">
        <f t="shared" si="0"/>
        <v>100</v>
      </c>
      <c r="H17" s="1315">
        <v>9</v>
      </c>
      <c r="I17" s="536">
        <f t="shared" si="1"/>
        <v>100</v>
      </c>
      <c r="J17" s="1102"/>
      <c r="K17" s="1102"/>
      <c r="L17" s="1315">
        <v>1214</v>
      </c>
      <c r="M17" s="1102"/>
      <c r="N17" s="1210"/>
      <c r="O17" s="1102"/>
      <c r="P17" s="1210"/>
      <c r="Q17" s="1315">
        <v>1174</v>
      </c>
      <c r="R17" s="1210">
        <f t="shared" si="2"/>
        <v>96.705107084019772</v>
      </c>
      <c r="S17" s="1102"/>
      <c r="T17" s="1102"/>
      <c r="U17" s="1102">
        <v>43</v>
      </c>
      <c r="V17" s="1102"/>
      <c r="W17" s="1210"/>
      <c r="X17" s="1102"/>
      <c r="Y17" s="1210"/>
      <c r="Z17" s="1102">
        <v>43</v>
      </c>
      <c r="AA17" s="1210">
        <f t="shared" si="3"/>
        <v>100</v>
      </c>
    </row>
    <row r="18" spans="1:27" x14ac:dyDescent="0.35">
      <c r="A18" s="16">
        <v>8</v>
      </c>
      <c r="B18" s="1339" t="s">
        <v>99</v>
      </c>
      <c r="C18" s="1571" t="s">
        <v>1603</v>
      </c>
      <c r="D18" s="1295" t="s">
        <v>593</v>
      </c>
      <c r="E18" s="1315">
        <v>4</v>
      </c>
      <c r="F18" s="1315">
        <v>4</v>
      </c>
      <c r="G18" s="536">
        <f t="shared" si="0"/>
        <v>100</v>
      </c>
      <c r="H18" s="1315">
        <v>4</v>
      </c>
      <c r="I18" s="536">
        <f t="shared" si="1"/>
        <v>100</v>
      </c>
      <c r="J18" s="1102"/>
      <c r="K18" s="1102"/>
      <c r="L18" s="1315">
        <v>324</v>
      </c>
      <c r="M18" s="1102"/>
      <c r="N18" s="1210"/>
      <c r="O18" s="1102"/>
      <c r="P18" s="1210"/>
      <c r="Q18" s="1315">
        <v>305</v>
      </c>
      <c r="R18" s="1210">
        <f t="shared" si="2"/>
        <v>94.135802469135797</v>
      </c>
      <c r="S18" s="1102"/>
      <c r="T18" s="1102"/>
      <c r="U18" s="1102">
        <v>21</v>
      </c>
      <c r="V18" s="1102"/>
      <c r="W18" s="1210"/>
      <c r="X18" s="1102"/>
      <c r="Y18" s="1210"/>
      <c r="Z18" s="1102">
        <v>21</v>
      </c>
      <c r="AA18" s="1210">
        <f t="shared" si="3"/>
        <v>100</v>
      </c>
    </row>
    <row r="19" spans="1:27" x14ac:dyDescent="0.35">
      <c r="A19" s="16">
        <v>9</v>
      </c>
      <c r="B19" s="1339" t="s">
        <v>100</v>
      </c>
      <c r="C19" s="1571" t="s">
        <v>1609</v>
      </c>
      <c r="D19" s="1295" t="s">
        <v>100</v>
      </c>
      <c r="E19" s="1315">
        <v>3</v>
      </c>
      <c r="F19" s="1315">
        <v>3</v>
      </c>
      <c r="G19" s="536">
        <f t="shared" si="0"/>
        <v>100</v>
      </c>
      <c r="H19" s="1315">
        <v>3</v>
      </c>
      <c r="I19" s="536">
        <f t="shared" si="1"/>
        <v>100</v>
      </c>
      <c r="J19" s="1102"/>
      <c r="K19" s="1102"/>
      <c r="L19" s="1315">
        <v>280</v>
      </c>
      <c r="M19" s="1102"/>
      <c r="N19" s="1210"/>
      <c r="O19" s="1102"/>
      <c r="P19" s="1210"/>
      <c r="Q19" s="1315">
        <v>269</v>
      </c>
      <c r="R19" s="1210">
        <f t="shared" si="2"/>
        <v>96.071428571428569</v>
      </c>
      <c r="S19" s="1102"/>
      <c r="T19" s="1102"/>
      <c r="U19" s="1102">
        <v>16</v>
      </c>
      <c r="V19" s="1102"/>
      <c r="W19" s="1210"/>
      <c r="X19" s="1102"/>
      <c r="Y19" s="1210"/>
      <c r="Z19" s="1102">
        <v>16</v>
      </c>
      <c r="AA19" s="1210">
        <f t="shared" si="3"/>
        <v>100</v>
      </c>
    </row>
    <row r="20" spans="1:27" x14ac:dyDescent="0.35">
      <c r="A20" s="16">
        <v>10</v>
      </c>
      <c r="B20" s="1339" t="s">
        <v>101</v>
      </c>
      <c r="C20" s="1571" t="s">
        <v>1607</v>
      </c>
      <c r="D20" s="1295" t="s">
        <v>101</v>
      </c>
      <c r="E20" s="1315">
        <v>10</v>
      </c>
      <c r="F20" s="1315">
        <v>10</v>
      </c>
      <c r="G20" s="536">
        <f t="shared" si="0"/>
        <v>100</v>
      </c>
      <c r="H20" s="1315">
        <v>10</v>
      </c>
      <c r="I20" s="536">
        <f t="shared" si="1"/>
        <v>100</v>
      </c>
      <c r="J20" s="1102"/>
      <c r="K20" s="1102"/>
      <c r="L20" s="1315">
        <v>738</v>
      </c>
      <c r="M20" s="1102"/>
      <c r="N20" s="1210"/>
      <c r="O20" s="1102"/>
      <c r="P20" s="1210"/>
      <c r="Q20" s="1315">
        <v>718</v>
      </c>
      <c r="R20" s="1210">
        <f t="shared" si="2"/>
        <v>97.289972899728994</v>
      </c>
      <c r="S20" s="1102"/>
      <c r="T20" s="1102"/>
      <c r="U20" s="1102">
        <v>38</v>
      </c>
      <c r="V20" s="1102"/>
      <c r="W20" s="1210"/>
      <c r="X20" s="1102"/>
      <c r="Y20" s="1210"/>
      <c r="Z20" s="1102">
        <v>38</v>
      </c>
      <c r="AA20" s="1210">
        <f t="shared" si="3"/>
        <v>100</v>
      </c>
    </row>
    <row r="21" spans="1:27" x14ac:dyDescent="0.35">
      <c r="A21" s="16">
        <v>11</v>
      </c>
      <c r="B21" s="1339" t="s">
        <v>599</v>
      </c>
      <c r="C21" s="1571" t="s">
        <v>1608</v>
      </c>
      <c r="D21" s="1295" t="s">
        <v>599</v>
      </c>
      <c r="E21" s="1315">
        <v>8</v>
      </c>
      <c r="F21" s="1315">
        <v>8</v>
      </c>
      <c r="G21" s="536">
        <f t="shared" si="0"/>
        <v>100</v>
      </c>
      <c r="H21" s="1315">
        <v>8</v>
      </c>
      <c r="I21" s="536">
        <f t="shared" si="1"/>
        <v>100</v>
      </c>
      <c r="J21" s="1102"/>
      <c r="K21" s="1102"/>
      <c r="L21" s="1315">
        <v>564</v>
      </c>
      <c r="M21" s="1102"/>
      <c r="N21" s="1210"/>
      <c r="O21" s="1102"/>
      <c r="P21" s="1210"/>
      <c r="Q21" s="1315">
        <v>532</v>
      </c>
      <c r="R21" s="1210">
        <f t="shared" si="2"/>
        <v>94.326241134751783</v>
      </c>
      <c r="S21" s="1102"/>
      <c r="T21" s="1102"/>
      <c r="U21" s="1102">
        <v>28</v>
      </c>
      <c r="V21" s="1102"/>
      <c r="W21" s="1210"/>
      <c r="X21" s="1102"/>
      <c r="Y21" s="1210"/>
      <c r="Z21" s="1102">
        <v>28</v>
      </c>
      <c r="AA21" s="1210">
        <f t="shared" si="3"/>
        <v>100</v>
      </c>
    </row>
    <row r="22" spans="1:27" x14ac:dyDescent="0.35">
      <c r="A22" s="16">
        <v>12</v>
      </c>
      <c r="B22" s="1339" t="s">
        <v>103</v>
      </c>
      <c r="C22" s="1571" t="s">
        <v>1612</v>
      </c>
      <c r="D22" s="1295" t="s">
        <v>103</v>
      </c>
      <c r="E22" s="1315">
        <v>12</v>
      </c>
      <c r="F22" s="1315">
        <v>12</v>
      </c>
      <c r="G22" s="536">
        <f t="shared" si="0"/>
        <v>100</v>
      </c>
      <c r="H22" s="1315">
        <v>12</v>
      </c>
      <c r="I22" s="536">
        <f t="shared" si="1"/>
        <v>100</v>
      </c>
      <c r="J22" s="1102"/>
      <c r="K22" s="1102"/>
      <c r="L22" s="1315">
        <v>528</v>
      </c>
      <c r="M22" s="1102"/>
      <c r="N22" s="1210"/>
      <c r="O22" s="1102"/>
      <c r="P22" s="1210"/>
      <c r="Q22" s="1315">
        <v>506</v>
      </c>
      <c r="R22" s="1210">
        <f t="shared" si="2"/>
        <v>95.833333333333343</v>
      </c>
      <c r="S22" s="1102"/>
      <c r="T22" s="1102"/>
      <c r="U22" s="1102">
        <v>48</v>
      </c>
      <c r="V22" s="1102"/>
      <c r="W22" s="1210"/>
      <c r="X22" s="1102"/>
      <c r="Y22" s="1210"/>
      <c r="Z22" s="1102">
        <v>48</v>
      </c>
      <c r="AA22" s="1210">
        <f t="shared" si="3"/>
        <v>100</v>
      </c>
    </row>
    <row r="23" spans="1:27" x14ac:dyDescent="0.35">
      <c r="A23" s="16">
        <v>13</v>
      </c>
      <c r="B23" s="1339" t="s">
        <v>115</v>
      </c>
      <c r="C23" s="1571" t="s">
        <v>1613</v>
      </c>
      <c r="D23" s="1295" t="s">
        <v>594</v>
      </c>
      <c r="E23" s="1315">
        <v>2</v>
      </c>
      <c r="F23" s="1315">
        <v>2</v>
      </c>
      <c r="G23" s="536">
        <f t="shared" si="0"/>
        <v>100</v>
      </c>
      <c r="H23" s="1315">
        <v>2</v>
      </c>
      <c r="I23" s="536">
        <f t="shared" si="1"/>
        <v>100</v>
      </c>
      <c r="J23" s="1102"/>
      <c r="K23" s="1102"/>
      <c r="L23" s="1315">
        <v>145</v>
      </c>
      <c r="M23" s="1102"/>
      <c r="N23" s="1210"/>
      <c r="O23" s="1102"/>
      <c r="P23" s="1210"/>
      <c r="Q23" s="1315">
        <v>138</v>
      </c>
      <c r="R23" s="1210">
        <f t="shared" si="2"/>
        <v>95.172413793103445</v>
      </c>
      <c r="S23" s="1102"/>
      <c r="T23" s="1102"/>
      <c r="U23" s="1102">
        <v>9</v>
      </c>
      <c r="V23" s="1102"/>
      <c r="W23" s="1210"/>
      <c r="X23" s="1102"/>
      <c r="Y23" s="1210"/>
      <c r="Z23" s="1102">
        <v>9</v>
      </c>
      <c r="AA23" s="1210">
        <f t="shared" si="3"/>
        <v>100</v>
      </c>
    </row>
    <row r="24" spans="1:27" x14ac:dyDescent="0.35">
      <c r="A24" s="16">
        <v>14</v>
      </c>
      <c r="B24" s="1339" t="s">
        <v>116</v>
      </c>
      <c r="C24" s="1571" t="s">
        <v>1614</v>
      </c>
      <c r="D24" s="1295" t="s">
        <v>116</v>
      </c>
      <c r="E24" s="1315">
        <v>1</v>
      </c>
      <c r="F24" s="1315">
        <v>1</v>
      </c>
      <c r="G24" s="536">
        <f t="shared" si="0"/>
        <v>100</v>
      </c>
      <c r="H24" s="1315">
        <v>1</v>
      </c>
      <c r="I24" s="536">
        <f t="shared" si="1"/>
        <v>100</v>
      </c>
      <c r="J24" s="1102"/>
      <c r="K24" s="1102"/>
      <c r="L24" s="1315">
        <v>82</v>
      </c>
      <c r="M24" s="1102"/>
      <c r="N24" s="1210"/>
      <c r="O24" s="1102"/>
      <c r="P24" s="1210"/>
      <c r="Q24" s="1315">
        <v>71</v>
      </c>
      <c r="R24" s="1210">
        <f t="shared" si="2"/>
        <v>86.58536585365853</v>
      </c>
      <c r="S24" s="1102"/>
      <c r="T24" s="1102"/>
      <c r="U24" s="1102">
        <v>7</v>
      </c>
      <c r="V24" s="1102"/>
      <c r="W24" s="1210"/>
      <c r="X24" s="1102"/>
      <c r="Y24" s="1210"/>
      <c r="Z24" s="1102">
        <v>7</v>
      </c>
      <c r="AA24" s="1210">
        <f t="shared" si="3"/>
        <v>100</v>
      </c>
    </row>
    <row r="25" spans="1:27" x14ac:dyDescent="0.35">
      <c r="A25" s="16">
        <v>15</v>
      </c>
      <c r="B25" s="1339" t="s">
        <v>105</v>
      </c>
      <c r="C25" s="1571" t="s">
        <v>1610</v>
      </c>
      <c r="D25" s="1295" t="s">
        <v>591</v>
      </c>
      <c r="E25" s="1315">
        <v>5</v>
      </c>
      <c r="F25" s="1315">
        <v>5</v>
      </c>
      <c r="G25" s="536">
        <f t="shared" si="0"/>
        <v>100</v>
      </c>
      <c r="H25" s="1315">
        <v>5</v>
      </c>
      <c r="I25" s="536">
        <f t="shared" si="1"/>
        <v>100</v>
      </c>
      <c r="J25" s="1102"/>
      <c r="K25" s="1102"/>
      <c r="L25" s="1315">
        <v>271</v>
      </c>
      <c r="M25" s="1102"/>
      <c r="N25" s="1210"/>
      <c r="O25" s="1102"/>
      <c r="P25" s="1210"/>
      <c r="Q25" s="1315">
        <v>249</v>
      </c>
      <c r="R25" s="1210">
        <f t="shared" si="2"/>
        <v>91.881918819188186</v>
      </c>
      <c r="S25" s="1102"/>
      <c r="T25" s="1102"/>
      <c r="U25" s="1102">
        <v>28</v>
      </c>
      <c r="V25" s="1102"/>
      <c r="W25" s="1210"/>
      <c r="X25" s="1102"/>
      <c r="Y25" s="1210"/>
      <c r="Z25" s="1102">
        <v>28</v>
      </c>
      <c r="AA25" s="1210">
        <f t="shared" si="3"/>
        <v>100</v>
      </c>
    </row>
    <row r="26" spans="1:27" x14ac:dyDescent="0.35">
      <c r="A26" s="16">
        <v>16</v>
      </c>
      <c r="B26" s="1339" t="s">
        <v>104</v>
      </c>
      <c r="C26" s="1571" t="s">
        <v>1611</v>
      </c>
      <c r="D26" s="1295" t="s">
        <v>104</v>
      </c>
      <c r="E26" s="1315">
        <v>5</v>
      </c>
      <c r="F26" s="1315">
        <v>5</v>
      </c>
      <c r="G26" s="536">
        <f t="shared" si="0"/>
        <v>100</v>
      </c>
      <c r="H26" s="1315">
        <v>5</v>
      </c>
      <c r="I26" s="536">
        <f t="shared" si="1"/>
        <v>100</v>
      </c>
      <c r="J26" s="1102"/>
      <c r="K26" s="1102"/>
      <c r="L26" s="1315">
        <v>350</v>
      </c>
      <c r="M26" s="1102"/>
      <c r="N26" s="1210"/>
      <c r="O26" s="1102"/>
      <c r="P26" s="1210"/>
      <c r="Q26" s="1315">
        <v>330</v>
      </c>
      <c r="R26" s="1210">
        <f t="shared" si="2"/>
        <v>94.285714285714278</v>
      </c>
      <c r="S26" s="1102"/>
      <c r="T26" s="1102"/>
      <c r="U26" s="1102">
        <v>31</v>
      </c>
      <c r="V26" s="1102"/>
      <c r="W26" s="1210"/>
      <c r="X26" s="1102"/>
      <c r="Y26" s="1210"/>
      <c r="Z26" s="1102">
        <v>31</v>
      </c>
      <c r="AA26" s="1210">
        <f t="shared" si="3"/>
        <v>100</v>
      </c>
    </row>
    <row r="27" spans="1:27" x14ac:dyDescent="0.35">
      <c r="A27" s="16">
        <v>17</v>
      </c>
      <c r="B27" s="1339" t="s">
        <v>106</v>
      </c>
      <c r="C27" s="1571" t="s">
        <v>1605</v>
      </c>
      <c r="D27" s="1295" t="s">
        <v>1344</v>
      </c>
      <c r="E27" s="1315">
        <v>8</v>
      </c>
      <c r="F27" s="1315">
        <v>8</v>
      </c>
      <c r="G27" s="536">
        <f t="shared" si="0"/>
        <v>100</v>
      </c>
      <c r="H27" s="1315">
        <v>8</v>
      </c>
      <c r="I27" s="536">
        <f t="shared" si="1"/>
        <v>100</v>
      </c>
      <c r="J27" s="1102"/>
      <c r="K27" s="1102"/>
      <c r="L27" s="1315">
        <v>318</v>
      </c>
      <c r="M27" s="1102"/>
      <c r="N27" s="1210"/>
      <c r="O27" s="1102"/>
      <c r="P27" s="1210"/>
      <c r="Q27" s="1315">
        <v>295</v>
      </c>
      <c r="R27" s="1210">
        <f t="shared" si="2"/>
        <v>92.767295597484278</v>
      </c>
      <c r="S27" s="1102"/>
      <c r="T27" s="1102"/>
      <c r="U27" s="1102">
        <v>32</v>
      </c>
      <c r="V27" s="1102"/>
      <c r="W27" s="1210"/>
      <c r="X27" s="1102"/>
      <c r="Y27" s="1210"/>
      <c r="Z27" s="1102">
        <v>32</v>
      </c>
      <c r="AA27" s="1210">
        <f t="shared" si="3"/>
        <v>100</v>
      </c>
    </row>
    <row r="28" spans="1:27" x14ac:dyDescent="0.35">
      <c r="A28" s="16">
        <v>18</v>
      </c>
      <c r="B28" s="1339" t="s">
        <v>587</v>
      </c>
      <c r="C28" s="1571" t="s">
        <v>1604</v>
      </c>
      <c r="D28" s="1295" t="s">
        <v>587</v>
      </c>
      <c r="E28" s="1315">
        <v>6</v>
      </c>
      <c r="F28" s="1315">
        <v>6</v>
      </c>
      <c r="G28" s="536">
        <f t="shared" si="0"/>
        <v>100</v>
      </c>
      <c r="H28" s="1315">
        <v>6</v>
      </c>
      <c r="I28" s="536">
        <f t="shared" si="1"/>
        <v>100</v>
      </c>
      <c r="J28" s="1102"/>
      <c r="K28" s="1102"/>
      <c r="L28" s="1315">
        <v>362</v>
      </c>
      <c r="M28" s="1102"/>
      <c r="N28" s="1210"/>
      <c r="O28" s="1102"/>
      <c r="P28" s="1210"/>
      <c r="Q28" s="1315">
        <v>348</v>
      </c>
      <c r="R28" s="1210">
        <f t="shared" si="2"/>
        <v>96.132596685082873</v>
      </c>
      <c r="S28" s="1102"/>
      <c r="T28" s="1102"/>
      <c r="U28" s="1102">
        <v>28</v>
      </c>
      <c r="V28" s="1102"/>
      <c r="W28" s="1210"/>
      <c r="X28" s="1102"/>
      <c r="Y28" s="1210"/>
      <c r="Z28" s="1102">
        <v>28</v>
      </c>
      <c r="AA28" s="1210">
        <f t="shared" si="3"/>
        <v>100</v>
      </c>
    </row>
    <row r="29" spans="1:27" x14ac:dyDescent="0.35">
      <c r="A29" s="16">
        <v>19</v>
      </c>
      <c r="B29" s="1339" t="s">
        <v>108</v>
      </c>
      <c r="C29" s="1571" t="s">
        <v>1606</v>
      </c>
      <c r="D29" s="1295" t="s">
        <v>589</v>
      </c>
      <c r="E29" s="1315">
        <v>6</v>
      </c>
      <c r="F29" s="1315">
        <v>6</v>
      </c>
      <c r="G29" s="536">
        <f t="shared" si="0"/>
        <v>100</v>
      </c>
      <c r="H29" s="1315">
        <v>6</v>
      </c>
      <c r="I29" s="536">
        <f t="shared" si="1"/>
        <v>100</v>
      </c>
      <c r="J29" s="1102"/>
      <c r="K29" s="1102"/>
      <c r="L29" s="1315">
        <v>249</v>
      </c>
      <c r="M29" s="1102"/>
      <c r="N29" s="1210"/>
      <c r="O29" s="1102"/>
      <c r="P29" s="1210"/>
      <c r="Q29" s="1315">
        <v>229</v>
      </c>
      <c r="R29" s="1210">
        <f t="shared" si="2"/>
        <v>91.967871485943775</v>
      </c>
      <c r="S29" s="1102"/>
      <c r="T29" s="1102"/>
      <c r="U29" s="1102">
        <v>36</v>
      </c>
      <c r="V29" s="1102"/>
      <c r="W29" s="1210"/>
      <c r="X29" s="1102"/>
      <c r="Y29" s="1210"/>
      <c r="Z29" s="1102">
        <v>36</v>
      </c>
      <c r="AA29" s="1210">
        <f t="shared" si="3"/>
        <v>100</v>
      </c>
    </row>
    <row r="30" spans="1:27" x14ac:dyDescent="0.35">
      <c r="A30" s="16">
        <v>20</v>
      </c>
      <c r="B30" s="1339" t="s">
        <v>115</v>
      </c>
      <c r="C30" s="1571" t="s">
        <v>1613</v>
      </c>
      <c r="D30" s="1295" t="s">
        <v>595</v>
      </c>
      <c r="E30" s="1315">
        <v>2</v>
      </c>
      <c r="F30" s="1315">
        <v>2</v>
      </c>
      <c r="G30" s="536">
        <f t="shared" si="0"/>
        <v>100</v>
      </c>
      <c r="H30" s="1315">
        <v>2</v>
      </c>
      <c r="I30" s="536">
        <f t="shared" si="1"/>
        <v>100</v>
      </c>
      <c r="J30" s="1102"/>
      <c r="K30" s="1102"/>
      <c r="L30" s="1315">
        <v>70</v>
      </c>
      <c r="M30" s="1102"/>
      <c r="N30" s="1210"/>
      <c r="O30" s="1102"/>
      <c r="P30" s="1210"/>
      <c r="Q30" s="1315">
        <v>58</v>
      </c>
      <c r="R30" s="1210">
        <f t="shared" si="2"/>
        <v>82.857142857142861</v>
      </c>
      <c r="S30" s="1102"/>
      <c r="T30" s="1102"/>
      <c r="U30" s="1102">
        <v>12</v>
      </c>
      <c r="V30" s="1102"/>
      <c r="W30" s="1210"/>
      <c r="X30" s="1102"/>
      <c r="Y30" s="1210"/>
      <c r="Z30" s="1102">
        <v>12</v>
      </c>
      <c r="AA30" s="1210">
        <f t="shared" si="3"/>
        <v>100</v>
      </c>
    </row>
    <row r="31" spans="1:27" x14ac:dyDescent="0.35">
      <c r="A31" s="16">
        <v>21</v>
      </c>
      <c r="B31" s="1288" t="s">
        <v>115</v>
      </c>
      <c r="C31" s="1571" t="s">
        <v>1613</v>
      </c>
      <c r="D31" s="1295" t="s">
        <v>597</v>
      </c>
      <c r="E31" s="1315">
        <v>3</v>
      </c>
      <c r="F31" s="1315">
        <v>3</v>
      </c>
      <c r="G31" s="536">
        <f t="shared" si="0"/>
        <v>100</v>
      </c>
      <c r="H31" s="1315">
        <v>3</v>
      </c>
      <c r="I31" s="536">
        <f t="shared" si="1"/>
        <v>100</v>
      </c>
      <c r="J31" s="1102"/>
      <c r="K31" s="1102"/>
      <c r="L31" s="1315">
        <v>162</v>
      </c>
      <c r="M31" s="1102"/>
      <c r="N31" s="1210"/>
      <c r="O31" s="1102"/>
      <c r="P31" s="1210"/>
      <c r="Q31" s="1315">
        <v>136</v>
      </c>
      <c r="R31" s="1210">
        <f t="shared" si="2"/>
        <v>83.950617283950606</v>
      </c>
      <c r="S31" s="1102"/>
      <c r="T31" s="1102"/>
      <c r="U31" s="1102">
        <v>18</v>
      </c>
      <c r="V31" s="1102"/>
      <c r="W31" s="1210"/>
      <c r="X31" s="1102"/>
      <c r="Y31" s="1210"/>
      <c r="Z31" s="1102">
        <v>18</v>
      </c>
      <c r="AA31" s="1210"/>
    </row>
    <row r="32" spans="1:27" x14ac:dyDescent="0.35">
      <c r="A32" s="21"/>
      <c r="B32" s="1002"/>
      <c r="C32" s="1002"/>
      <c r="D32" s="21"/>
      <c r="E32" s="1349">
        <f>SUM(E11:E31)</f>
        <v>122</v>
      </c>
      <c r="F32" s="1349">
        <f>SUM(F11:F31)</f>
        <v>122</v>
      </c>
      <c r="G32" s="457"/>
      <c r="H32" s="1349">
        <f>SUM(H11:H31)</f>
        <v>122</v>
      </c>
      <c r="I32" s="457"/>
      <c r="J32" s="1100"/>
      <c r="K32" s="1100"/>
      <c r="L32" s="1316">
        <f>SUM(L11:L31)</f>
        <v>8000</v>
      </c>
      <c r="M32" s="1100"/>
      <c r="N32" s="1341"/>
      <c r="O32" s="1100"/>
      <c r="P32" s="1341"/>
      <c r="Q32" s="1350">
        <f>SUM(Q11:Q31)</f>
        <v>7531</v>
      </c>
      <c r="R32" s="1341">
        <f t="shared" si="2"/>
        <v>94.137500000000003</v>
      </c>
      <c r="S32" s="1100"/>
      <c r="T32" s="1100"/>
      <c r="U32" s="1100"/>
      <c r="V32" s="1100"/>
      <c r="W32" s="1341"/>
      <c r="X32" s="1100"/>
      <c r="Y32" s="1341"/>
      <c r="Z32" s="1100"/>
      <c r="AA32" s="1341"/>
    </row>
    <row r="33" spans="1:38" ht="20.149999999999999" customHeight="1" thickBot="1" x14ac:dyDescent="0.35">
      <c r="A33" s="508" t="s">
        <v>1354</v>
      </c>
      <c r="B33" s="808"/>
      <c r="C33" s="1579"/>
      <c r="D33" s="809"/>
      <c r="E33" s="1327"/>
      <c r="F33" s="1327"/>
      <c r="G33" s="1342"/>
      <c r="H33" s="1343"/>
      <c r="I33" s="1342"/>
      <c r="J33" s="1344">
        <f>SUM(J11:J32)</f>
        <v>0</v>
      </c>
      <c r="K33" s="1344">
        <f>SUM(K11:K32)</f>
        <v>0</v>
      </c>
      <c r="L33" s="1345"/>
      <c r="M33" s="1344">
        <f>SUM(M11:M32)</f>
        <v>0</v>
      </c>
      <c r="N33" s="1346"/>
      <c r="O33" s="1344">
        <f>SUM(O11:O32)</f>
        <v>0</v>
      </c>
      <c r="P33" s="1346"/>
      <c r="Q33" s="1347"/>
      <c r="R33" s="1341"/>
      <c r="S33" s="1344">
        <f>SUM(S11:S32)</f>
        <v>0</v>
      </c>
      <c r="T33" s="1344">
        <f>SUM(T11:T32)</f>
        <v>0</v>
      </c>
      <c r="U33" s="1344">
        <f>SUM(U11:U32)</f>
        <v>567</v>
      </c>
      <c r="V33" s="1344">
        <f>SUM(V11:V32)</f>
        <v>0</v>
      </c>
      <c r="W33" s="1348"/>
      <c r="X33" s="1344">
        <f>SUM(X11:X32)</f>
        <v>0</v>
      </c>
      <c r="Y33" s="1348"/>
      <c r="Z33" s="1344">
        <f>SUM(Z11:Z32)</f>
        <v>567</v>
      </c>
      <c r="AA33" s="1346">
        <f>Z33/U33*100</f>
        <v>100</v>
      </c>
    </row>
    <row r="34" spans="1:38" x14ac:dyDescent="0.35">
      <c r="A34" s="50"/>
      <c r="B34" s="396"/>
      <c r="C34" s="396"/>
      <c r="D34" s="396"/>
      <c r="E34" s="994"/>
      <c r="F34" s="994"/>
      <c r="G34" s="396"/>
      <c r="H34" s="994"/>
      <c r="I34" s="396"/>
      <c r="J34" s="396"/>
      <c r="K34" s="396"/>
      <c r="L34" s="992"/>
      <c r="M34" s="396"/>
      <c r="N34" s="396"/>
      <c r="O34" s="396"/>
      <c r="P34" s="396"/>
      <c r="Q34" s="990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K34" s="430"/>
      <c r="AL34" s="430"/>
    </row>
    <row r="35" spans="1:38" x14ac:dyDescent="0.35">
      <c r="A35" s="27" t="s">
        <v>1529</v>
      </c>
      <c r="E35" s="991"/>
      <c r="F35" s="991"/>
      <c r="H35" s="991"/>
      <c r="L35" s="993"/>
      <c r="Q35" s="991"/>
    </row>
  </sheetData>
  <sheetProtection algorithmName="SHA-512" hashValue="cjym6jL0cNzjHu4lFydUo8OJ/yKMFj8SxdyDcIUcUPBWgOc+aGL87KgXoqgAV6jYF7goabGK461wF8MbdDKSWw==" saltValue="DZ74vophbul6XIq3rGqt8A==" spinCount="100000" sheet="1" objects="1" scenarios="1" sort="0" autoFilter="0" pivotTables="0"/>
  <mergeCells count="15">
    <mergeCell ref="A4:AA4"/>
    <mergeCell ref="A5:AA5"/>
    <mergeCell ref="M8:R8"/>
    <mergeCell ref="S8:U8"/>
    <mergeCell ref="V8:AA8"/>
    <mergeCell ref="A7:A9"/>
    <mergeCell ref="B7:B9"/>
    <mergeCell ref="D7:D9"/>
    <mergeCell ref="E7:AA7"/>
    <mergeCell ref="E8:E9"/>
    <mergeCell ref="F8:F9"/>
    <mergeCell ref="G8:G9"/>
    <mergeCell ref="H8:H9"/>
    <mergeCell ref="I8:I9"/>
    <mergeCell ref="J8:L8"/>
  </mergeCells>
  <pageMargins left="0.7" right="0.7" top="0.7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T42"/>
  <sheetViews>
    <sheetView topLeftCell="A13" zoomScale="70" zoomScaleNormal="70" workbookViewId="0">
      <selection activeCell="G29" sqref="G29"/>
    </sheetView>
  </sheetViews>
  <sheetFormatPr defaultRowHeight="15.5" x14ac:dyDescent="0.35"/>
  <cols>
    <col min="1" max="1" width="5.7265625" style="264" customWidth="1"/>
    <col min="2" max="4" width="21.7265625" style="264" customWidth="1"/>
    <col min="5" max="5" width="13.7265625" style="264" customWidth="1"/>
    <col min="6" max="6" width="15.26953125" style="264" bestFit="1" customWidth="1"/>
    <col min="7" max="7" width="14.81640625" style="264" customWidth="1"/>
    <col min="8" max="19" width="13.7265625" style="264" customWidth="1"/>
    <col min="20" max="20" width="9.1796875" style="264"/>
    <col min="21" max="21" width="11.54296875" style="264" customWidth="1"/>
    <col min="22" max="257" width="9.1796875" style="264"/>
    <col min="258" max="258" width="5.7265625" style="264" customWidth="1"/>
    <col min="259" max="260" width="21.7265625" style="264" customWidth="1"/>
    <col min="261" max="275" width="13.7265625" style="264" customWidth="1"/>
    <col min="276" max="513" width="9.1796875" style="264"/>
    <col min="514" max="514" width="5.7265625" style="264" customWidth="1"/>
    <col min="515" max="516" width="21.7265625" style="264" customWidth="1"/>
    <col min="517" max="531" width="13.7265625" style="264" customWidth="1"/>
    <col min="532" max="769" width="9.1796875" style="264"/>
    <col min="770" max="770" width="5.7265625" style="264" customWidth="1"/>
    <col min="771" max="772" width="21.7265625" style="264" customWidth="1"/>
    <col min="773" max="787" width="13.7265625" style="264" customWidth="1"/>
    <col min="788" max="1025" width="9.1796875" style="264"/>
    <col min="1026" max="1026" width="5.7265625" style="264" customWidth="1"/>
    <col min="1027" max="1028" width="21.7265625" style="264" customWidth="1"/>
    <col min="1029" max="1043" width="13.7265625" style="264" customWidth="1"/>
    <col min="1044" max="1281" width="9.1796875" style="264"/>
    <col min="1282" max="1282" width="5.7265625" style="264" customWidth="1"/>
    <col min="1283" max="1284" width="21.7265625" style="264" customWidth="1"/>
    <col min="1285" max="1299" width="13.7265625" style="264" customWidth="1"/>
    <col min="1300" max="1537" width="9.1796875" style="264"/>
    <col min="1538" max="1538" width="5.7265625" style="264" customWidth="1"/>
    <col min="1539" max="1540" width="21.7265625" style="264" customWidth="1"/>
    <col min="1541" max="1555" width="13.7265625" style="264" customWidth="1"/>
    <col min="1556" max="1793" width="9.1796875" style="264"/>
    <col min="1794" max="1794" width="5.7265625" style="264" customWidth="1"/>
    <col min="1795" max="1796" width="21.7265625" style="264" customWidth="1"/>
    <col min="1797" max="1811" width="13.7265625" style="264" customWidth="1"/>
    <col min="1812" max="2049" width="9.1796875" style="264"/>
    <col min="2050" max="2050" width="5.7265625" style="264" customWidth="1"/>
    <col min="2051" max="2052" width="21.7265625" style="264" customWidth="1"/>
    <col min="2053" max="2067" width="13.7265625" style="264" customWidth="1"/>
    <col min="2068" max="2305" width="9.1796875" style="264"/>
    <col min="2306" max="2306" width="5.7265625" style="264" customWidth="1"/>
    <col min="2307" max="2308" width="21.7265625" style="264" customWidth="1"/>
    <col min="2309" max="2323" width="13.7265625" style="264" customWidth="1"/>
    <col min="2324" max="2561" width="9.1796875" style="264"/>
    <col min="2562" max="2562" width="5.7265625" style="264" customWidth="1"/>
    <col min="2563" max="2564" width="21.7265625" style="264" customWidth="1"/>
    <col min="2565" max="2579" width="13.7265625" style="264" customWidth="1"/>
    <col min="2580" max="2817" width="9.1796875" style="264"/>
    <col min="2818" max="2818" width="5.7265625" style="264" customWidth="1"/>
    <col min="2819" max="2820" width="21.7265625" style="264" customWidth="1"/>
    <col min="2821" max="2835" width="13.7265625" style="264" customWidth="1"/>
    <col min="2836" max="3073" width="9.1796875" style="264"/>
    <col min="3074" max="3074" width="5.7265625" style="264" customWidth="1"/>
    <col min="3075" max="3076" width="21.7265625" style="264" customWidth="1"/>
    <col min="3077" max="3091" width="13.7265625" style="264" customWidth="1"/>
    <col min="3092" max="3329" width="9.1796875" style="264"/>
    <col min="3330" max="3330" width="5.7265625" style="264" customWidth="1"/>
    <col min="3331" max="3332" width="21.7265625" style="264" customWidth="1"/>
    <col min="3333" max="3347" width="13.7265625" style="264" customWidth="1"/>
    <col min="3348" max="3585" width="9.1796875" style="264"/>
    <col min="3586" max="3586" width="5.7265625" style="264" customWidth="1"/>
    <col min="3587" max="3588" width="21.7265625" style="264" customWidth="1"/>
    <col min="3589" max="3603" width="13.7265625" style="264" customWidth="1"/>
    <col min="3604" max="3841" width="9.1796875" style="264"/>
    <col min="3842" max="3842" width="5.7265625" style="264" customWidth="1"/>
    <col min="3843" max="3844" width="21.7265625" style="264" customWidth="1"/>
    <col min="3845" max="3859" width="13.7265625" style="264" customWidth="1"/>
    <col min="3860" max="4097" width="9.1796875" style="264"/>
    <col min="4098" max="4098" width="5.7265625" style="264" customWidth="1"/>
    <col min="4099" max="4100" width="21.7265625" style="264" customWidth="1"/>
    <col min="4101" max="4115" width="13.7265625" style="264" customWidth="1"/>
    <col min="4116" max="4353" width="9.1796875" style="264"/>
    <col min="4354" max="4354" width="5.7265625" style="264" customWidth="1"/>
    <col min="4355" max="4356" width="21.7265625" style="264" customWidth="1"/>
    <col min="4357" max="4371" width="13.7265625" style="264" customWidth="1"/>
    <col min="4372" max="4609" width="9.1796875" style="264"/>
    <col min="4610" max="4610" width="5.7265625" style="264" customWidth="1"/>
    <col min="4611" max="4612" width="21.7265625" style="264" customWidth="1"/>
    <col min="4613" max="4627" width="13.7265625" style="264" customWidth="1"/>
    <col min="4628" max="4865" width="9.1796875" style="264"/>
    <col min="4866" max="4866" width="5.7265625" style="264" customWidth="1"/>
    <col min="4867" max="4868" width="21.7265625" style="264" customWidth="1"/>
    <col min="4869" max="4883" width="13.7265625" style="264" customWidth="1"/>
    <col min="4884" max="5121" width="9.1796875" style="264"/>
    <col min="5122" max="5122" width="5.7265625" style="264" customWidth="1"/>
    <col min="5123" max="5124" width="21.7265625" style="264" customWidth="1"/>
    <col min="5125" max="5139" width="13.7265625" style="264" customWidth="1"/>
    <col min="5140" max="5377" width="9.1796875" style="264"/>
    <col min="5378" max="5378" width="5.7265625" style="264" customWidth="1"/>
    <col min="5379" max="5380" width="21.7265625" style="264" customWidth="1"/>
    <col min="5381" max="5395" width="13.7265625" style="264" customWidth="1"/>
    <col min="5396" max="5633" width="9.1796875" style="264"/>
    <col min="5634" max="5634" width="5.7265625" style="264" customWidth="1"/>
    <col min="5635" max="5636" width="21.7265625" style="264" customWidth="1"/>
    <col min="5637" max="5651" width="13.7265625" style="264" customWidth="1"/>
    <col min="5652" max="5889" width="9.1796875" style="264"/>
    <col min="5890" max="5890" width="5.7265625" style="264" customWidth="1"/>
    <col min="5891" max="5892" width="21.7265625" style="264" customWidth="1"/>
    <col min="5893" max="5907" width="13.7265625" style="264" customWidth="1"/>
    <col min="5908" max="6145" width="9.1796875" style="264"/>
    <col min="6146" max="6146" width="5.7265625" style="264" customWidth="1"/>
    <col min="6147" max="6148" width="21.7265625" style="264" customWidth="1"/>
    <col min="6149" max="6163" width="13.7265625" style="264" customWidth="1"/>
    <col min="6164" max="6401" width="9.1796875" style="264"/>
    <col min="6402" max="6402" width="5.7265625" style="264" customWidth="1"/>
    <col min="6403" max="6404" width="21.7265625" style="264" customWidth="1"/>
    <col min="6405" max="6419" width="13.7265625" style="264" customWidth="1"/>
    <col min="6420" max="6657" width="9.1796875" style="264"/>
    <col min="6658" max="6658" width="5.7265625" style="264" customWidth="1"/>
    <col min="6659" max="6660" width="21.7265625" style="264" customWidth="1"/>
    <col min="6661" max="6675" width="13.7265625" style="264" customWidth="1"/>
    <col min="6676" max="6913" width="9.1796875" style="264"/>
    <col min="6914" max="6914" width="5.7265625" style="264" customWidth="1"/>
    <col min="6915" max="6916" width="21.7265625" style="264" customWidth="1"/>
    <col min="6917" max="6931" width="13.7265625" style="264" customWidth="1"/>
    <col min="6932" max="7169" width="9.1796875" style="264"/>
    <col min="7170" max="7170" width="5.7265625" style="264" customWidth="1"/>
    <col min="7171" max="7172" width="21.7265625" style="264" customWidth="1"/>
    <col min="7173" max="7187" width="13.7265625" style="264" customWidth="1"/>
    <col min="7188" max="7425" width="9.1796875" style="264"/>
    <col min="7426" max="7426" width="5.7265625" style="264" customWidth="1"/>
    <col min="7427" max="7428" width="21.7265625" style="264" customWidth="1"/>
    <col min="7429" max="7443" width="13.7265625" style="264" customWidth="1"/>
    <col min="7444" max="7681" width="9.1796875" style="264"/>
    <col min="7682" max="7682" width="5.7265625" style="264" customWidth="1"/>
    <col min="7683" max="7684" width="21.7265625" style="264" customWidth="1"/>
    <col min="7685" max="7699" width="13.7265625" style="264" customWidth="1"/>
    <col min="7700" max="7937" width="9.1796875" style="264"/>
    <col min="7938" max="7938" width="5.7265625" style="264" customWidth="1"/>
    <col min="7939" max="7940" width="21.7265625" style="264" customWidth="1"/>
    <col min="7941" max="7955" width="13.7265625" style="264" customWidth="1"/>
    <col min="7956" max="8193" width="9.1796875" style="264"/>
    <col min="8194" max="8194" width="5.7265625" style="264" customWidth="1"/>
    <col min="8195" max="8196" width="21.7265625" style="264" customWidth="1"/>
    <col min="8197" max="8211" width="13.7265625" style="264" customWidth="1"/>
    <col min="8212" max="8449" width="9.1796875" style="264"/>
    <col min="8450" max="8450" width="5.7265625" style="264" customWidth="1"/>
    <col min="8451" max="8452" width="21.7265625" style="264" customWidth="1"/>
    <col min="8453" max="8467" width="13.7265625" style="264" customWidth="1"/>
    <col min="8468" max="8705" width="9.1796875" style="264"/>
    <col min="8706" max="8706" width="5.7265625" style="264" customWidth="1"/>
    <col min="8707" max="8708" width="21.7265625" style="264" customWidth="1"/>
    <col min="8709" max="8723" width="13.7265625" style="264" customWidth="1"/>
    <col min="8724" max="8961" width="9.1796875" style="264"/>
    <col min="8962" max="8962" width="5.7265625" style="264" customWidth="1"/>
    <col min="8963" max="8964" width="21.7265625" style="264" customWidth="1"/>
    <col min="8965" max="8979" width="13.7265625" style="264" customWidth="1"/>
    <col min="8980" max="9217" width="9.1796875" style="264"/>
    <col min="9218" max="9218" width="5.7265625" style="264" customWidth="1"/>
    <col min="9219" max="9220" width="21.7265625" style="264" customWidth="1"/>
    <col min="9221" max="9235" width="13.7265625" style="264" customWidth="1"/>
    <col min="9236" max="9473" width="9.1796875" style="264"/>
    <col min="9474" max="9474" width="5.7265625" style="264" customWidth="1"/>
    <col min="9475" max="9476" width="21.7265625" style="264" customWidth="1"/>
    <col min="9477" max="9491" width="13.7265625" style="264" customWidth="1"/>
    <col min="9492" max="9729" width="9.1796875" style="264"/>
    <col min="9730" max="9730" width="5.7265625" style="264" customWidth="1"/>
    <col min="9731" max="9732" width="21.7265625" style="264" customWidth="1"/>
    <col min="9733" max="9747" width="13.7265625" style="264" customWidth="1"/>
    <col min="9748" max="9985" width="9.1796875" style="264"/>
    <col min="9986" max="9986" width="5.7265625" style="264" customWidth="1"/>
    <col min="9987" max="9988" width="21.7265625" style="264" customWidth="1"/>
    <col min="9989" max="10003" width="13.7265625" style="264" customWidth="1"/>
    <col min="10004" max="10241" width="9.1796875" style="264"/>
    <col min="10242" max="10242" width="5.7265625" style="264" customWidth="1"/>
    <col min="10243" max="10244" width="21.7265625" style="264" customWidth="1"/>
    <col min="10245" max="10259" width="13.7265625" style="264" customWidth="1"/>
    <col min="10260" max="10497" width="9.1796875" style="264"/>
    <col min="10498" max="10498" width="5.7265625" style="264" customWidth="1"/>
    <col min="10499" max="10500" width="21.7265625" style="264" customWidth="1"/>
    <col min="10501" max="10515" width="13.7265625" style="264" customWidth="1"/>
    <col min="10516" max="10753" width="9.1796875" style="264"/>
    <col min="10754" max="10754" width="5.7265625" style="264" customWidth="1"/>
    <col min="10755" max="10756" width="21.7265625" style="264" customWidth="1"/>
    <col min="10757" max="10771" width="13.7265625" style="264" customWidth="1"/>
    <col min="10772" max="11009" width="9.1796875" style="264"/>
    <col min="11010" max="11010" width="5.7265625" style="264" customWidth="1"/>
    <col min="11011" max="11012" width="21.7265625" style="264" customWidth="1"/>
    <col min="11013" max="11027" width="13.7265625" style="264" customWidth="1"/>
    <col min="11028" max="11265" width="9.1796875" style="264"/>
    <col min="11266" max="11266" width="5.7265625" style="264" customWidth="1"/>
    <col min="11267" max="11268" width="21.7265625" style="264" customWidth="1"/>
    <col min="11269" max="11283" width="13.7265625" style="264" customWidth="1"/>
    <col min="11284" max="11521" width="9.1796875" style="264"/>
    <col min="11522" max="11522" width="5.7265625" style="264" customWidth="1"/>
    <col min="11523" max="11524" width="21.7265625" style="264" customWidth="1"/>
    <col min="11525" max="11539" width="13.7265625" style="264" customWidth="1"/>
    <col min="11540" max="11777" width="9.1796875" style="264"/>
    <col min="11778" max="11778" width="5.7265625" style="264" customWidth="1"/>
    <col min="11779" max="11780" width="21.7265625" style="264" customWidth="1"/>
    <col min="11781" max="11795" width="13.7265625" style="264" customWidth="1"/>
    <col min="11796" max="12033" width="9.1796875" style="264"/>
    <col min="12034" max="12034" width="5.7265625" style="264" customWidth="1"/>
    <col min="12035" max="12036" width="21.7265625" style="264" customWidth="1"/>
    <col min="12037" max="12051" width="13.7265625" style="264" customWidth="1"/>
    <col min="12052" max="12289" width="9.1796875" style="264"/>
    <col min="12290" max="12290" width="5.7265625" style="264" customWidth="1"/>
    <col min="12291" max="12292" width="21.7265625" style="264" customWidth="1"/>
    <col min="12293" max="12307" width="13.7265625" style="264" customWidth="1"/>
    <col min="12308" max="12545" width="9.1796875" style="264"/>
    <col min="12546" max="12546" width="5.7265625" style="264" customWidth="1"/>
    <col min="12547" max="12548" width="21.7265625" style="264" customWidth="1"/>
    <col min="12549" max="12563" width="13.7265625" style="264" customWidth="1"/>
    <col min="12564" max="12801" width="9.1796875" style="264"/>
    <col min="12802" max="12802" width="5.7265625" style="264" customWidth="1"/>
    <col min="12803" max="12804" width="21.7265625" style="264" customWidth="1"/>
    <col min="12805" max="12819" width="13.7265625" style="264" customWidth="1"/>
    <col min="12820" max="13057" width="9.1796875" style="264"/>
    <col min="13058" max="13058" width="5.7265625" style="264" customWidth="1"/>
    <col min="13059" max="13060" width="21.7265625" style="264" customWidth="1"/>
    <col min="13061" max="13075" width="13.7265625" style="264" customWidth="1"/>
    <col min="13076" max="13313" width="9.1796875" style="264"/>
    <col min="13314" max="13314" width="5.7265625" style="264" customWidth="1"/>
    <col min="13315" max="13316" width="21.7265625" style="264" customWidth="1"/>
    <col min="13317" max="13331" width="13.7265625" style="264" customWidth="1"/>
    <col min="13332" max="13569" width="9.1796875" style="264"/>
    <col min="13570" max="13570" width="5.7265625" style="264" customWidth="1"/>
    <col min="13571" max="13572" width="21.7265625" style="264" customWidth="1"/>
    <col min="13573" max="13587" width="13.7265625" style="264" customWidth="1"/>
    <col min="13588" max="13825" width="9.1796875" style="264"/>
    <col min="13826" max="13826" width="5.7265625" style="264" customWidth="1"/>
    <col min="13827" max="13828" width="21.7265625" style="264" customWidth="1"/>
    <col min="13829" max="13843" width="13.7265625" style="264" customWidth="1"/>
    <col min="13844" max="14081" width="9.1796875" style="264"/>
    <col min="14082" max="14082" width="5.7265625" style="264" customWidth="1"/>
    <col min="14083" max="14084" width="21.7265625" style="264" customWidth="1"/>
    <col min="14085" max="14099" width="13.7265625" style="264" customWidth="1"/>
    <col min="14100" max="14337" width="9.1796875" style="264"/>
    <col min="14338" max="14338" width="5.7265625" style="264" customWidth="1"/>
    <col min="14339" max="14340" width="21.7265625" style="264" customWidth="1"/>
    <col min="14341" max="14355" width="13.7265625" style="264" customWidth="1"/>
    <col min="14356" max="14593" width="9.1796875" style="264"/>
    <col min="14594" max="14594" width="5.7265625" style="264" customWidth="1"/>
    <col min="14595" max="14596" width="21.7265625" style="264" customWidth="1"/>
    <col min="14597" max="14611" width="13.7265625" style="264" customWidth="1"/>
    <col min="14612" max="14849" width="9.1796875" style="264"/>
    <col min="14850" max="14850" width="5.7265625" style="264" customWidth="1"/>
    <col min="14851" max="14852" width="21.7265625" style="264" customWidth="1"/>
    <col min="14853" max="14867" width="13.7265625" style="264" customWidth="1"/>
    <col min="14868" max="15105" width="9.1796875" style="264"/>
    <col min="15106" max="15106" width="5.7265625" style="264" customWidth="1"/>
    <col min="15107" max="15108" width="21.7265625" style="264" customWidth="1"/>
    <col min="15109" max="15123" width="13.7265625" style="264" customWidth="1"/>
    <col min="15124" max="15361" width="9.1796875" style="264"/>
    <col min="15362" max="15362" width="5.7265625" style="264" customWidth="1"/>
    <col min="15363" max="15364" width="21.7265625" style="264" customWidth="1"/>
    <col min="15365" max="15379" width="13.7265625" style="264" customWidth="1"/>
    <col min="15380" max="15617" width="9.1796875" style="264"/>
    <col min="15618" max="15618" width="5.7265625" style="264" customWidth="1"/>
    <col min="15619" max="15620" width="21.7265625" style="264" customWidth="1"/>
    <col min="15621" max="15635" width="13.7265625" style="264" customWidth="1"/>
    <col min="15636" max="15873" width="9.1796875" style="264"/>
    <col min="15874" max="15874" width="5.7265625" style="264" customWidth="1"/>
    <col min="15875" max="15876" width="21.7265625" style="264" customWidth="1"/>
    <col min="15877" max="15891" width="13.7265625" style="264" customWidth="1"/>
    <col min="15892" max="16129" width="9.1796875" style="264"/>
    <col min="16130" max="16130" width="5.7265625" style="264" customWidth="1"/>
    <col min="16131" max="16132" width="21.7265625" style="264" customWidth="1"/>
    <col min="16133" max="16147" width="13.7265625" style="264" customWidth="1"/>
    <col min="16148" max="16384" width="9.1796875" style="264"/>
  </cols>
  <sheetData>
    <row r="1" spans="1:20" x14ac:dyDescent="0.35">
      <c r="A1" s="259" t="s">
        <v>1366</v>
      </c>
      <c r="B1" s="811"/>
      <c r="C1" s="811"/>
      <c r="D1" s="812"/>
    </row>
    <row r="2" spans="1:20" x14ac:dyDescent="0.35">
      <c r="A2" s="260" t="s">
        <v>58</v>
      </c>
      <c r="B2" s="260"/>
      <c r="C2" s="260"/>
    </row>
    <row r="3" spans="1:20" x14ac:dyDescent="0.35">
      <c r="A3" s="263" t="s">
        <v>1367</v>
      </c>
      <c r="B3" s="263"/>
      <c r="C3" s="26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  <c r="O3" s="263"/>
      <c r="P3" s="263"/>
      <c r="Q3" s="263"/>
      <c r="R3" s="263"/>
      <c r="S3" s="263"/>
    </row>
    <row r="4" spans="1:20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</row>
    <row r="5" spans="1:20" x14ac:dyDescent="0.35">
      <c r="A5" s="1615" t="s">
        <v>762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</row>
    <row r="6" spans="1:20" ht="16" thickBot="1" x14ac:dyDescent="0.4">
      <c r="E6" s="691"/>
      <c r="F6" s="691"/>
      <c r="G6" s="691"/>
    </row>
    <row r="7" spans="1:20" ht="15" customHeight="1" x14ac:dyDescent="0.35">
      <c r="A7" s="1625" t="s">
        <v>5</v>
      </c>
      <c r="B7" s="1625" t="s">
        <v>6</v>
      </c>
      <c r="C7" s="1542"/>
      <c r="D7" s="1625" t="s">
        <v>61</v>
      </c>
      <c r="E7" s="1631" t="s">
        <v>1368</v>
      </c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632"/>
    </row>
    <row r="8" spans="1:20" ht="21.75" customHeight="1" x14ac:dyDescent="0.35">
      <c r="A8" s="1719"/>
      <c r="B8" s="1719"/>
      <c r="C8" s="1552"/>
      <c r="D8" s="1719"/>
      <c r="E8" s="1833" t="s">
        <v>8</v>
      </c>
      <c r="F8" s="1834"/>
      <c r="G8" s="1835"/>
      <c r="H8" s="1770" t="s">
        <v>1369</v>
      </c>
      <c r="I8" s="1771"/>
      <c r="J8" s="1771"/>
      <c r="K8" s="1771"/>
      <c r="L8" s="1771"/>
      <c r="M8" s="1771"/>
      <c r="N8" s="1770" t="s">
        <v>1370</v>
      </c>
      <c r="O8" s="1771"/>
      <c r="P8" s="1771"/>
      <c r="Q8" s="1771"/>
      <c r="R8" s="1771"/>
      <c r="S8" s="1772"/>
    </row>
    <row r="9" spans="1:20" ht="34.15" customHeight="1" x14ac:dyDescent="0.35">
      <c r="A9" s="1719"/>
      <c r="B9" s="1719"/>
      <c r="C9" s="1552" t="s">
        <v>1616</v>
      </c>
      <c r="D9" s="1719"/>
      <c r="E9" s="1750"/>
      <c r="F9" s="1836"/>
      <c r="G9" s="1751"/>
      <c r="H9" s="1722" t="s">
        <v>855</v>
      </c>
      <c r="I9" s="1722"/>
      <c r="J9" s="1722" t="s">
        <v>856</v>
      </c>
      <c r="K9" s="1722"/>
      <c r="L9" s="1722" t="s">
        <v>857</v>
      </c>
      <c r="M9" s="1722"/>
      <c r="N9" s="1722" t="s">
        <v>855</v>
      </c>
      <c r="O9" s="1722"/>
      <c r="P9" s="1722" t="s">
        <v>856</v>
      </c>
      <c r="Q9" s="1722"/>
      <c r="R9" s="1722" t="s">
        <v>857</v>
      </c>
      <c r="S9" s="1722"/>
    </row>
    <row r="10" spans="1:20" ht="37.5" customHeight="1" x14ac:dyDescent="0.35">
      <c r="A10" s="1719"/>
      <c r="B10" s="1719"/>
      <c r="C10" s="1552" t="s">
        <v>6</v>
      </c>
      <c r="D10" s="1719"/>
      <c r="E10" s="814" t="s">
        <v>855</v>
      </c>
      <c r="F10" s="814" t="s">
        <v>856</v>
      </c>
      <c r="G10" s="815" t="s">
        <v>857</v>
      </c>
      <c r="H10" s="692" t="s">
        <v>8</v>
      </c>
      <c r="I10" s="692" t="s">
        <v>65</v>
      </c>
      <c r="J10" s="692" t="s">
        <v>8</v>
      </c>
      <c r="K10" s="692" t="s">
        <v>65</v>
      </c>
      <c r="L10" s="692" t="s">
        <v>8</v>
      </c>
      <c r="M10" s="692" t="s">
        <v>65</v>
      </c>
      <c r="N10" s="692" t="s">
        <v>8</v>
      </c>
      <c r="O10" s="692" t="s">
        <v>65</v>
      </c>
      <c r="P10" s="692" t="s">
        <v>8</v>
      </c>
      <c r="Q10" s="692" t="s">
        <v>65</v>
      </c>
      <c r="R10" s="692" t="s">
        <v>8</v>
      </c>
      <c r="S10" s="692" t="s">
        <v>65</v>
      </c>
    </row>
    <row r="11" spans="1:20" s="268" customFormat="1" ht="19.149999999999999" customHeight="1" x14ac:dyDescent="0.35">
      <c r="A11" s="266">
        <v>1</v>
      </c>
      <c r="B11" s="266">
        <v>2</v>
      </c>
      <c r="C11" s="266"/>
      <c r="D11" s="266">
        <v>3</v>
      </c>
      <c r="E11" s="266">
        <v>4</v>
      </c>
      <c r="F11" s="266">
        <v>5</v>
      </c>
      <c r="G11" s="1207">
        <v>6</v>
      </c>
      <c r="H11" s="266">
        <v>7</v>
      </c>
      <c r="I11" s="266">
        <v>8</v>
      </c>
      <c r="J11" s="266">
        <v>9</v>
      </c>
      <c r="K11" s="266">
        <v>10</v>
      </c>
      <c r="L11" s="266">
        <v>11</v>
      </c>
      <c r="M11" s="266">
        <v>12</v>
      </c>
      <c r="N11" s="266">
        <v>13</v>
      </c>
      <c r="O11" s="266">
        <v>14</v>
      </c>
      <c r="P11" s="266">
        <v>15</v>
      </c>
      <c r="Q11" s="266">
        <v>16</v>
      </c>
      <c r="R11" s="266">
        <v>17</v>
      </c>
      <c r="S11" s="266">
        <v>18</v>
      </c>
    </row>
    <row r="12" spans="1:20" x14ac:dyDescent="0.35">
      <c r="A12" s="33">
        <v>1</v>
      </c>
      <c r="B12" s="1339" t="s">
        <v>110</v>
      </c>
      <c r="C12" s="1570" t="s">
        <v>1596</v>
      </c>
      <c r="D12" s="64" t="s">
        <v>592</v>
      </c>
      <c r="E12" s="816"/>
      <c r="F12" s="1352"/>
      <c r="G12" s="1357">
        <v>1440</v>
      </c>
      <c r="H12" s="1354"/>
      <c r="I12" s="817"/>
      <c r="J12" s="816"/>
      <c r="K12" s="817"/>
      <c r="L12" s="816">
        <v>846</v>
      </c>
      <c r="M12" s="817">
        <f t="shared" ref="M12:M31" si="0">L12/G12*100</f>
        <v>58.75</v>
      </c>
      <c r="N12" s="726"/>
      <c r="O12" s="818"/>
      <c r="P12" s="726"/>
      <c r="Q12" s="818" t="e">
        <f>P12/J12*100</f>
        <v>#DIV/0!</v>
      </c>
      <c r="R12" s="726">
        <v>125</v>
      </c>
      <c r="S12" s="818">
        <f>R12/L12*100</f>
        <v>14.775413711583923</v>
      </c>
      <c r="T12" s="816"/>
    </row>
    <row r="13" spans="1:20" x14ac:dyDescent="0.35">
      <c r="A13" s="16">
        <v>2</v>
      </c>
      <c r="B13" s="1339" t="s">
        <v>109</v>
      </c>
      <c r="C13" s="1571" t="s">
        <v>1597</v>
      </c>
      <c r="D13" s="64" t="s">
        <v>109</v>
      </c>
      <c r="E13" s="819"/>
      <c r="F13" s="1353"/>
      <c r="G13" s="1358">
        <v>1082</v>
      </c>
      <c r="H13" s="1355"/>
      <c r="I13" s="686"/>
      <c r="J13" s="819"/>
      <c r="K13" s="686"/>
      <c r="L13" s="819">
        <v>672</v>
      </c>
      <c r="M13" s="686">
        <f t="shared" si="0"/>
        <v>62.107208872458408</v>
      </c>
      <c r="N13" s="726"/>
      <c r="O13" s="818"/>
      <c r="P13" s="726"/>
      <c r="Q13" s="818"/>
      <c r="R13" s="726">
        <v>103</v>
      </c>
      <c r="S13" s="818">
        <f t="shared" ref="S13:S31" si="1">R13/L13*100</f>
        <v>15.327380952380953</v>
      </c>
      <c r="T13" s="819"/>
    </row>
    <row r="14" spans="1:20" x14ac:dyDescent="0.35">
      <c r="A14" s="16">
        <v>3</v>
      </c>
      <c r="B14" s="1339" t="s">
        <v>114</v>
      </c>
      <c r="C14" s="1571" t="s">
        <v>1599</v>
      </c>
      <c r="D14" s="64" t="s">
        <v>114</v>
      </c>
      <c r="E14" s="819"/>
      <c r="F14" s="1353"/>
      <c r="G14" s="1358">
        <v>1364</v>
      </c>
      <c r="H14" s="1355"/>
      <c r="I14" s="686"/>
      <c r="J14" s="819"/>
      <c r="K14" s="686"/>
      <c r="L14" s="819">
        <v>783</v>
      </c>
      <c r="M14" s="686">
        <f t="shared" si="0"/>
        <v>57.404692082111438</v>
      </c>
      <c r="N14" s="726"/>
      <c r="O14" s="818"/>
      <c r="P14" s="726"/>
      <c r="Q14" s="818"/>
      <c r="R14" s="726">
        <v>112</v>
      </c>
      <c r="S14" s="818">
        <f t="shared" si="1"/>
        <v>14.303959131545337</v>
      </c>
      <c r="T14" s="819"/>
    </row>
    <row r="15" spans="1:20" x14ac:dyDescent="0.35">
      <c r="A15" s="16">
        <v>4</v>
      </c>
      <c r="B15" s="1339" t="s">
        <v>113</v>
      </c>
      <c r="C15" s="1571" t="s">
        <v>1601</v>
      </c>
      <c r="D15" s="64" t="s">
        <v>113</v>
      </c>
      <c r="E15" s="819"/>
      <c r="F15" s="1353"/>
      <c r="G15" s="1358">
        <v>1260</v>
      </c>
      <c r="H15" s="1355"/>
      <c r="I15" s="686"/>
      <c r="J15" s="819"/>
      <c r="K15" s="686"/>
      <c r="L15" s="819">
        <v>574</v>
      </c>
      <c r="M15" s="686">
        <f t="shared" si="0"/>
        <v>45.555555555555557</v>
      </c>
      <c r="N15" s="726"/>
      <c r="O15" s="818"/>
      <c r="P15" s="726"/>
      <c r="Q15" s="818"/>
      <c r="R15" s="726">
        <v>75</v>
      </c>
      <c r="S15" s="818">
        <f t="shared" si="1"/>
        <v>13.066202090592336</v>
      </c>
      <c r="T15" s="819"/>
    </row>
    <row r="16" spans="1:20" x14ac:dyDescent="0.35">
      <c r="A16" s="16">
        <v>5</v>
      </c>
      <c r="B16" s="1339" t="s">
        <v>111</v>
      </c>
      <c r="C16" s="1571" t="s">
        <v>1598</v>
      </c>
      <c r="D16" s="64" t="s">
        <v>111</v>
      </c>
      <c r="E16" s="819"/>
      <c r="F16" s="1353"/>
      <c r="G16" s="1358">
        <v>1373</v>
      </c>
      <c r="H16" s="1355"/>
      <c r="I16" s="686"/>
      <c r="J16" s="819"/>
      <c r="K16" s="686"/>
      <c r="L16" s="819">
        <v>748</v>
      </c>
      <c r="M16" s="686">
        <f t="shared" si="0"/>
        <v>54.47924253459577</v>
      </c>
      <c r="N16" s="726"/>
      <c r="O16" s="818"/>
      <c r="P16" s="726"/>
      <c r="Q16" s="818"/>
      <c r="R16" s="726">
        <v>92</v>
      </c>
      <c r="S16" s="818">
        <f t="shared" si="1"/>
        <v>12.299465240641712</v>
      </c>
      <c r="T16" s="819"/>
    </row>
    <row r="17" spans="1:20" x14ac:dyDescent="0.35">
      <c r="A17" s="16">
        <v>6</v>
      </c>
      <c r="B17" s="1339" t="s">
        <v>112</v>
      </c>
      <c r="C17" s="1571" t="s">
        <v>1600</v>
      </c>
      <c r="D17" s="64" t="s">
        <v>112</v>
      </c>
      <c r="E17" s="819"/>
      <c r="F17" s="1353"/>
      <c r="G17" s="1358">
        <v>1147</v>
      </c>
      <c r="H17" s="1355"/>
      <c r="I17" s="686"/>
      <c r="J17" s="819"/>
      <c r="K17" s="686"/>
      <c r="L17" s="819">
        <v>672</v>
      </c>
      <c r="M17" s="686">
        <f t="shared" si="0"/>
        <v>58.587619877942451</v>
      </c>
      <c r="N17" s="726"/>
      <c r="O17" s="818"/>
      <c r="P17" s="726"/>
      <c r="Q17" s="818"/>
      <c r="R17" s="726">
        <v>83</v>
      </c>
      <c r="S17" s="818">
        <f t="shared" si="1"/>
        <v>12.351190476190476</v>
      </c>
      <c r="T17" s="819"/>
    </row>
    <row r="18" spans="1:20" x14ac:dyDescent="0.35">
      <c r="A18" s="16">
        <v>7</v>
      </c>
      <c r="B18" s="1339" t="s">
        <v>98</v>
      </c>
      <c r="C18" s="1571" t="s">
        <v>1602</v>
      </c>
      <c r="D18" s="64" t="s">
        <v>98</v>
      </c>
      <c r="E18" s="819"/>
      <c r="F18" s="1353"/>
      <c r="G18" s="1358">
        <v>2135</v>
      </c>
      <c r="H18" s="1355"/>
      <c r="I18" s="686"/>
      <c r="J18" s="819"/>
      <c r="K18" s="686"/>
      <c r="L18" s="819">
        <v>1271</v>
      </c>
      <c r="M18" s="686">
        <f t="shared" si="0"/>
        <v>59.531615925058546</v>
      </c>
      <c r="N18" s="726"/>
      <c r="O18" s="818"/>
      <c r="P18" s="726"/>
      <c r="Q18" s="818"/>
      <c r="R18" s="726">
        <v>178</v>
      </c>
      <c r="S18" s="818">
        <f t="shared" si="1"/>
        <v>14.004720692368213</v>
      </c>
      <c r="T18" s="819"/>
    </row>
    <row r="19" spans="1:20" x14ac:dyDescent="0.35">
      <c r="A19" s="16">
        <v>8</v>
      </c>
      <c r="B19" s="1339" t="s">
        <v>99</v>
      </c>
      <c r="C19" s="1571" t="s">
        <v>1603</v>
      </c>
      <c r="D19" s="64" t="s">
        <v>593</v>
      </c>
      <c r="E19" s="819"/>
      <c r="F19" s="1353"/>
      <c r="G19" s="1358">
        <v>1125</v>
      </c>
      <c r="H19" s="1355"/>
      <c r="I19" s="686"/>
      <c r="J19" s="819"/>
      <c r="K19" s="686"/>
      <c r="L19" s="819">
        <v>623</v>
      </c>
      <c r="M19" s="686">
        <f t="shared" si="0"/>
        <v>55.37777777777778</v>
      </c>
      <c r="N19" s="726"/>
      <c r="O19" s="818"/>
      <c r="P19" s="726"/>
      <c r="Q19" s="818"/>
      <c r="R19" s="726">
        <v>75</v>
      </c>
      <c r="S19" s="818">
        <f t="shared" si="1"/>
        <v>12.038523274478331</v>
      </c>
      <c r="T19" s="819"/>
    </row>
    <row r="20" spans="1:20" x14ac:dyDescent="0.35">
      <c r="A20" s="16">
        <v>9</v>
      </c>
      <c r="B20" s="1339" t="s">
        <v>100</v>
      </c>
      <c r="C20" s="1571" t="s">
        <v>1609</v>
      </c>
      <c r="D20" s="64" t="s">
        <v>1316</v>
      </c>
      <c r="E20" s="819"/>
      <c r="F20" s="1353"/>
      <c r="G20" s="1358">
        <v>1150</v>
      </c>
      <c r="H20" s="1355"/>
      <c r="I20" s="686"/>
      <c r="J20" s="819"/>
      <c r="K20" s="686"/>
      <c r="L20" s="819">
        <v>560</v>
      </c>
      <c r="M20" s="686">
        <f t="shared" si="0"/>
        <v>48.695652173913047</v>
      </c>
      <c r="N20" s="726"/>
      <c r="O20" s="818"/>
      <c r="P20" s="726"/>
      <c r="Q20" s="818"/>
      <c r="R20" s="726">
        <v>62</v>
      </c>
      <c r="S20" s="818">
        <f t="shared" si="1"/>
        <v>11.071428571428571</v>
      </c>
      <c r="T20" s="819"/>
    </row>
    <row r="21" spans="1:20" x14ac:dyDescent="0.35">
      <c r="A21" s="16">
        <v>10</v>
      </c>
      <c r="B21" s="1339" t="s">
        <v>101</v>
      </c>
      <c r="C21" s="1571" t="s">
        <v>1607</v>
      </c>
      <c r="D21" s="64" t="s">
        <v>101</v>
      </c>
      <c r="E21" s="819"/>
      <c r="F21" s="1353"/>
      <c r="G21" s="1358">
        <v>1638</v>
      </c>
      <c r="H21" s="1355"/>
      <c r="I21" s="686"/>
      <c r="J21" s="819"/>
      <c r="K21" s="686"/>
      <c r="L21" s="819">
        <v>847</v>
      </c>
      <c r="M21" s="686">
        <f t="shared" si="0"/>
        <v>51.709401709401718</v>
      </c>
      <c r="N21" s="726"/>
      <c r="O21" s="818"/>
      <c r="P21" s="726"/>
      <c r="Q21" s="818"/>
      <c r="R21" s="726">
        <v>96</v>
      </c>
      <c r="S21" s="818">
        <f t="shared" si="1"/>
        <v>11.334120425029516</v>
      </c>
      <c r="T21" s="819"/>
    </row>
    <row r="22" spans="1:20" x14ac:dyDescent="0.35">
      <c r="A22" s="16">
        <v>11</v>
      </c>
      <c r="B22" s="1339" t="s">
        <v>599</v>
      </c>
      <c r="C22" s="1571" t="s">
        <v>1608</v>
      </c>
      <c r="D22" s="64" t="s">
        <v>599</v>
      </c>
      <c r="E22" s="819"/>
      <c r="F22" s="1353"/>
      <c r="G22" s="1358">
        <v>1425</v>
      </c>
      <c r="H22" s="1355"/>
      <c r="I22" s="686"/>
      <c r="J22" s="819"/>
      <c r="K22" s="686"/>
      <c r="L22" s="819">
        <v>653</v>
      </c>
      <c r="M22" s="686">
        <f t="shared" si="0"/>
        <v>45.824561403508774</v>
      </c>
      <c r="N22" s="726"/>
      <c r="O22" s="818"/>
      <c r="P22" s="726"/>
      <c r="Q22" s="818"/>
      <c r="R22" s="726">
        <v>79</v>
      </c>
      <c r="S22" s="818">
        <f t="shared" si="1"/>
        <v>12.098009188361408</v>
      </c>
      <c r="T22" s="819"/>
    </row>
    <row r="23" spans="1:20" x14ac:dyDescent="0.35">
      <c r="A23" s="16">
        <v>12</v>
      </c>
      <c r="B23" s="1339" t="s">
        <v>103</v>
      </c>
      <c r="C23" s="1571" t="s">
        <v>1612</v>
      </c>
      <c r="D23" s="64" t="s">
        <v>103</v>
      </c>
      <c r="E23" s="819"/>
      <c r="F23" s="1353"/>
      <c r="G23" s="1358">
        <v>1620</v>
      </c>
      <c r="H23" s="1355"/>
      <c r="I23" s="686"/>
      <c r="J23" s="819"/>
      <c r="K23" s="686"/>
      <c r="L23" s="819">
        <v>785</v>
      </c>
      <c r="M23" s="686">
        <f t="shared" si="0"/>
        <v>48.456790123456791</v>
      </c>
      <c r="N23" s="726"/>
      <c r="O23" s="818"/>
      <c r="P23" s="726"/>
      <c r="Q23" s="818"/>
      <c r="R23" s="726">
        <v>85</v>
      </c>
      <c r="S23" s="818">
        <f t="shared" si="1"/>
        <v>10.828025477707007</v>
      </c>
      <c r="T23" s="819"/>
    </row>
    <row r="24" spans="1:20" x14ac:dyDescent="0.35">
      <c r="A24" s="16">
        <v>13</v>
      </c>
      <c r="B24" s="1339" t="s">
        <v>115</v>
      </c>
      <c r="C24" s="1571" t="s">
        <v>1613</v>
      </c>
      <c r="D24" s="64" t="s">
        <v>594</v>
      </c>
      <c r="E24" s="819"/>
      <c r="F24" s="1353"/>
      <c r="G24" s="1359">
        <v>678</v>
      </c>
      <c r="H24" s="1355"/>
      <c r="I24" s="686"/>
      <c r="J24" s="819"/>
      <c r="K24" s="686"/>
      <c r="L24" s="819">
        <v>247</v>
      </c>
      <c r="M24" s="686">
        <f t="shared" si="0"/>
        <v>36.430678466076692</v>
      </c>
      <c r="N24" s="726"/>
      <c r="O24" s="818"/>
      <c r="P24" s="726"/>
      <c r="Q24" s="818"/>
      <c r="R24" s="726">
        <v>26</v>
      </c>
      <c r="S24" s="818">
        <f t="shared" si="1"/>
        <v>10.526315789473683</v>
      </c>
      <c r="T24" s="819"/>
    </row>
    <row r="25" spans="1:20" x14ac:dyDescent="0.35">
      <c r="A25" s="16">
        <v>14</v>
      </c>
      <c r="B25" s="1339" t="s">
        <v>116</v>
      </c>
      <c r="C25" s="1571" t="s">
        <v>1614</v>
      </c>
      <c r="D25" s="64" t="s">
        <v>116</v>
      </c>
      <c r="E25" s="819"/>
      <c r="F25" s="1353"/>
      <c r="G25" s="1358">
        <v>536</v>
      </c>
      <c r="H25" s="1355"/>
      <c r="I25" s="686"/>
      <c r="J25" s="819"/>
      <c r="K25" s="686"/>
      <c r="L25" s="819">
        <v>146</v>
      </c>
      <c r="M25" s="686">
        <f t="shared" si="0"/>
        <v>27.238805970149254</v>
      </c>
      <c r="N25" s="726"/>
      <c r="O25" s="818"/>
      <c r="P25" s="726"/>
      <c r="Q25" s="818"/>
      <c r="R25" s="726">
        <v>9</v>
      </c>
      <c r="S25" s="818">
        <f t="shared" si="1"/>
        <v>6.1643835616438354</v>
      </c>
      <c r="T25" s="819"/>
    </row>
    <row r="26" spans="1:20" x14ac:dyDescent="0.35">
      <c r="A26" s="16">
        <v>15</v>
      </c>
      <c r="B26" s="1339" t="s">
        <v>1592</v>
      </c>
      <c r="C26" s="1571" t="s">
        <v>1611</v>
      </c>
      <c r="D26" s="64" t="s">
        <v>104</v>
      </c>
      <c r="E26" s="819"/>
      <c r="F26" s="1353"/>
      <c r="G26" s="1358">
        <v>1228</v>
      </c>
      <c r="H26" s="1355"/>
      <c r="I26" s="686"/>
      <c r="J26" s="819"/>
      <c r="K26" s="686"/>
      <c r="L26" s="819">
        <v>724</v>
      </c>
      <c r="M26" s="686">
        <f t="shared" si="0"/>
        <v>58.957654723127042</v>
      </c>
      <c r="N26" s="726"/>
      <c r="O26" s="818"/>
      <c r="P26" s="726"/>
      <c r="Q26" s="818"/>
      <c r="R26" s="726">
        <v>73</v>
      </c>
      <c r="S26" s="818">
        <f t="shared" si="1"/>
        <v>10.082872928176796</v>
      </c>
      <c r="T26" s="819"/>
    </row>
    <row r="27" spans="1:20" x14ac:dyDescent="0.35">
      <c r="A27" s="16">
        <v>16</v>
      </c>
      <c r="B27" s="1339" t="s">
        <v>105</v>
      </c>
      <c r="C27" s="1571" t="s">
        <v>1610</v>
      </c>
      <c r="D27" s="64" t="s">
        <v>591</v>
      </c>
      <c r="E27" s="819"/>
      <c r="F27" s="1353"/>
      <c r="G27" s="1358">
        <v>1150</v>
      </c>
      <c r="H27" s="1355"/>
      <c r="I27" s="686"/>
      <c r="J27" s="819"/>
      <c r="K27" s="686"/>
      <c r="L27" s="819">
        <v>652</v>
      </c>
      <c r="M27" s="686">
        <f t="shared" si="0"/>
        <v>56.695652173913047</v>
      </c>
      <c r="N27" s="726"/>
      <c r="O27" s="818"/>
      <c r="P27" s="726"/>
      <c r="Q27" s="818"/>
      <c r="R27" s="726">
        <v>59</v>
      </c>
      <c r="S27" s="818">
        <f t="shared" si="1"/>
        <v>9.0490797546012267</v>
      </c>
      <c r="T27" s="819"/>
    </row>
    <row r="28" spans="1:20" x14ac:dyDescent="0.35">
      <c r="A28" s="16">
        <v>17</v>
      </c>
      <c r="B28" s="1339" t="s">
        <v>106</v>
      </c>
      <c r="C28" s="1571" t="s">
        <v>1605</v>
      </c>
      <c r="D28" s="64" t="s">
        <v>590</v>
      </c>
      <c r="E28" s="819"/>
      <c r="F28" s="1353"/>
      <c r="G28" s="1358">
        <v>1190</v>
      </c>
      <c r="H28" s="1355"/>
      <c r="I28" s="686"/>
      <c r="J28" s="819"/>
      <c r="K28" s="686"/>
      <c r="L28" s="819">
        <v>608</v>
      </c>
      <c r="M28" s="686">
        <f t="shared" si="0"/>
        <v>51.092436974789912</v>
      </c>
      <c r="N28" s="726"/>
      <c r="O28" s="818"/>
      <c r="P28" s="726"/>
      <c r="Q28" s="818"/>
      <c r="R28" s="726">
        <v>64</v>
      </c>
      <c r="S28" s="818">
        <f t="shared" si="1"/>
        <v>10.526315789473683</v>
      </c>
      <c r="T28" s="819"/>
    </row>
    <row r="29" spans="1:20" x14ac:dyDescent="0.35">
      <c r="A29" s="16">
        <v>18</v>
      </c>
      <c r="B29" s="1339" t="s">
        <v>587</v>
      </c>
      <c r="C29" s="1571" t="s">
        <v>1604</v>
      </c>
      <c r="D29" s="64" t="s">
        <v>587</v>
      </c>
      <c r="E29" s="819"/>
      <c r="F29" s="1353"/>
      <c r="G29" s="1358">
        <v>1285</v>
      </c>
      <c r="H29" s="1355"/>
      <c r="I29" s="686"/>
      <c r="J29" s="819"/>
      <c r="K29" s="686"/>
      <c r="L29" s="819">
        <v>780</v>
      </c>
      <c r="M29" s="686">
        <f t="shared" si="0"/>
        <v>60.700389105058363</v>
      </c>
      <c r="N29" s="726"/>
      <c r="O29" s="818"/>
      <c r="P29" s="726"/>
      <c r="Q29" s="818"/>
      <c r="R29" s="726">
        <v>56</v>
      </c>
      <c r="S29" s="818">
        <f t="shared" si="1"/>
        <v>7.1794871794871788</v>
      </c>
      <c r="T29" s="819"/>
    </row>
    <row r="30" spans="1:20" x14ac:dyDescent="0.35">
      <c r="A30" s="16">
        <v>19</v>
      </c>
      <c r="B30" s="1339" t="s">
        <v>108</v>
      </c>
      <c r="C30" s="1571" t="s">
        <v>1606</v>
      </c>
      <c r="D30" s="64" t="s">
        <v>589</v>
      </c>
      <c r="E30" s="819"/>
      <c r="F30" s="1353"/>
      <c r="G30" s="1358">
        <v>1167</v>
      </c>
      <c r="H30" s="1355"/>
      <c r="I30" s="686"/>
      <c r="J30" s="819"/>
      <c r="K30" s="686"/>
      <c r="L30" s="819">
        <v>568</v>
      </c>
      <c r="M30" s="686">
        <f t="shared" si="0"/>
        <v>48.671808054841478</v>
      </c>
      <c r="N30" s="726"/>
      <c r="O30" s="818"/>
      <c r="P30" s="726"/>
      <c r="Q30" s="818"/>
      <c r="R30" s="726">
        <v>55</v>
      </c>
      <c r="S30" s="818">
        <f t="shared" si="1"/>
        <v>9.683098591549296</v>
      </c>
      <c r="T30" s="819"/>
    </row>
    <row r="31" spans="1:20" x14ac:dyDescent="0.35">
      <c r="A31" s="16">
        <v>20</v>
      </c>
      <c r="B31" s="1339" t="s">
        <v>115</v>
      </c>
      <c r="C31" s="1571" t="s">
        <v>1613</v>
      </c>
      <c r="D31" s="64" t="s">
        <v>597</v>
      </c>
      <c r="E31" s="819"/>
      <c r="F31" s="1353"/>
      <c r="G31" s="1358">
        <v>575</v>
      </c>
      <c r="H31" s="1355"/>
      <c r="I31" s="686"/>
      <c r="J31" s="819"/>
      <c r="K31" s="686"/>
      <c r="L31" s="819">
        <v>275</v>
      </c>
      <c r="M31" s="686">
        <f t="shared" si="0"/>
        <v>47.826086956521742</v>
      </c>
      <c r="N31" s="726"/>
      <c r="O31" s="818"/>
      <c r="P31" s="726"/>
      <c r="Q31" s="818"/>
      <c r="R31" s="726">
        <v>18</v>
      </c>
      <c r="S31" s="818">
        <f t="shared" si="1"/>
        <v>6.5454545454545459</v>
      </c>
      <c r="T31" s="819"/>
    </row>
    <row r="32" spans="1:20" x14ac:dyDescent="0.35">
      <c r="A32" s="719">
        <v>21</v>
      </c>
      <c r="B32" s="1288" t="s">
        <v>115</v>
      </c>
      <c r="C32" s="1571" t="s">
        <v>1613</v>
      </c>
      <c r="D32" s="1351" t="s">
        <v>595</v>
      </c>
      <c r="E32" s="819"/>
      <c r="F32" s="1353"/>
      <c r="G32" s="1360">
        <v>432</v>
      </c>
      <c r="H32" s="1355"/>
      <c r="I32" s="686"/>
      <c r="J32" s="819"/>
      <c r="K32" s="686"/>
      <c r="L32" s="819">
        <v>132</v>
      </c>
      <c r="M32" s="686"/>
      <c r="N32" s="726"/>
      <c r="O32" s="818"/>
      <c r="P32" s="726"/>
      <c r="Q32" s="818"/>
      <c r="R32" s="726"/>
      <c r="S32" s="818"/>
      <c r="T32" s="819"/>
    </row>
    <row r="33" spans="1:19" x14ac:dyDescent="0.35">
      <c r="A33" s="719"/>
      <c r="B33" s="269"/>
      <c r="C33" s="269"/>
      <c r="D33" s="269"/>
      <c r="E33" s="819"/>
      <c r="F33" s="819"/>
      <c r="G33" s="1356"/>
      <c r="H33" s="819"/>
      <c r="I33" s="686"/>
      <c r="J33" s="819"/>
      <c r="K33" s="686"/>
      <c r="L33" s="819"/>
      <c r="M33" s="686"/>
      <c r="N33" s="726"/>
      <c r="O33" s="818"/>
      <c r="P33" s="726"/>
      <c r="Q33" s="818"/>
      <c r="R33" s="726"/>
      <c r="S33" s="818"/>
    </row>
    <row r="34" spans="1:19" x14ac:dyDescent="0.35">
      <c r="A34" s="719"/>
      <c r="B34" s="269"/>
      <c r="C34" s="269"/>
      <c r="D34" s="269"/>
      <c r="E34" s="819"/>
      <c r="F34" s="819"/>
      <c r="G34" s="819"/>
      <c r="H34" s="819"/>
      <c r="I34" s="686"/>
      <c r="J34" s="819"/>
      <c r="K34" s="686"/>
      <c r="L34" s="819"/>
      <c r="M34" s="686"/>
      <c r="N34" s="726"/>
      <c r="O34" s="818"/>
      <c r="P34" s="726"/>
      <c r="Q34" s="818"/>
      <c r="R34" s="726"/>
      <c r="S34" s="818"/>
    </row>
    <row r="35" spans="1:19" x14ac:dyDescent="0.35">
      <c r="A35" s="719"/>
      <c r="B35" s="269"/>
      <c r="C35" s="269"/>
      <c r="D35" s="269"/>
      <c r="E35" s="819"/>
      <c r="F35" s="819"/>
      <c r="G35" s="819"/>
      <c r="H35" s="819"/>
      <c r="I35" s="686"/>
      <c r="J35" s="819"/>
      <c r="K35" s="686"/>
      <c r="L35" s="819"/>
      <c r="M35" s="686"/>
      <c r="N35" s="726"/>
      <c r="O35" s="818"/>
      <c r="P35" s="726"/>
      <c r="Q35" s="818"/>
      <c r="R35" s="726"/>
      <c r="S35" s="818"/>
    </row>
    <row r="36" spans="1:19" x14ac:dyDescent="0.35">
      <c r="A36" s="719"/>
      <c r="B36" s="269"/>
      <c r="C36" s="269"/>
      <c r="D36" s="269"/>
      <c r="E36" s="819"/>
      <c r="F36" s="819"/>
      <c r="G36" s="819"/>
      <c r="H36" s="819"/>
      <c r="I36" s="686"/>
      <c r="J36" s="819"/>
      <c r="K36" s="686"/>
      <c r="L36" s="819"/>
      <c r="M36" s="686"/>
      <c r="N36" s="726"/>
      <c r="O36" s="818"/>
      <c r="P36" s="726"/>
      <c r="Q36" s="818"/>
      <c r="R36" s="726"/>
      <c r="S36" s="818"/>
    </row>
    <row r="37" spans="1:19" ht="16" thickBot="1" x14ac:dyDescent="0.4">
      <c r="A37" s="703" t="s">
        <v>713</v>
      </c>
      <c r="B37" s="703"/>
      <c r="C37" s="703"/>
      <c r="D37" s="820"/>
      <c r="E37" s="821">
        <f>SUM(E12:E36)</f>
        <v>0</v>
      </c>
      <c r="F37" s="822">
        <f>SUM(F12:F36)</f>
        <v>0</v>
      </c>
      <c r="G37" s="822">
        <f>SUM(G12:G36)</f>
        <v>25000</v>
      </c>
      <c r="H37" s="822">
        <f>SUM(H12:H36)</f>
        <v>0</v>
      </c>
      <c r="I37" s="823"/>
      <c r="J37" s="822">
        <f>SUM(J12:J36)</f>
        <v>0</v>
      </c>
      <c r="K37" s="823"/>
      <c r="L37" s="822">
        <f t="shared" ref="L37" si="2">SUM(H37,J37)</f>
        <v>0</v>
      </c>
      <c r="M37" s="823">
        <f>L37/G37*100</f>
        <v>0</v>
      </c>
      <c r="N37" s="822">
        <f>SUM(N12:N36)</f>
        <v>0</v>
      </c>
      <c r="O37" s="824"/>
      <c r="P37" s="822">
        <f>SUM(P12:P36)</f>
        <v>0</v>
      </c>
      <c r="Q37" s="824"/>
      <c r="R37" s="822">
        <f>SUM(R12:R36)</f>
        <v>1525</v>
      </c>
      <c r="S37" s="824"/>
    </row>
    <row r="38" spans="1:19" x14ac:dyDescent="0.35">
      <c r="A38" s="277"/>
      <c r="B38" s="277"/>
      <c r="C38" s="277"/>
      <c r="D38" s="825"/>
      <c r="E38" s="826"/>
      <c r="F38" s="826"/>
      <c r="G38" s="826"/>
      <c r="H38" s="826"/>
      <c r="I38" s="826"/>
      <c r="J38" s="826"/>
      <c r="K38" s="826"/>
      <c r="L38" s="826"/>
      <c r="M38" s="826"/>
    </row>
    <row r="39" spans="1:19" x14ac:dyDescent="0.35">
      <c r="A39" s="277" t="s">
        <v>1529</v>
      </c>
      <c r="B39" s="277"/>
      <c r="C39" s="277"/>
      <c r="D39" s="277"/>
    </row>
    <row r="40" spans="1:19" x14ac:dyDescent="0.35">
      <c r="A40" s="277"/>
      <c r="B40" s="277"/>
      <c r="C40" s="277"/>
      <c r="D40" s="277"/>
    </row>
    <row r="41" spans="1:19" x14ac:dyDescent="0.35">
      <c r="A41" s="277"/>
      <c r="B41" s="277"/>
      <c r="C41" s="277"/>
      <c r="D41" s="277"/>
    </row>
    <row r="42" spans="1:19" x14ac:dyDescent="0.35">
      <c r="A42" s="277"/>
      <c r="B42" s="277"/>
      <c r="C42" s="277"/>
      <c r="D42" s="277"/>
    </row>
  </sheetData>
  <sheetProtection algorithmName="SHA-512" hashValue="zpP7o6OQKoVhR6OpRsazsj2gpqcOTo4SsuIDgnGJ3MO8FiwzDNXMZkdXLiAx3ZdyJNUs68S+ZVtrk6+EKseCcg==" saltValue="caAatPxMPNk9BT8xMi4O0A==" spinCount="100000" sheet="1" objects="1" scenarios="1" sort="0" autoFilter="0" pivotTables="0"/>
  <mergeCells count="15">
    <mergeCell ref="A4:S4"/>
    <mergeCell ref="A5:S5"/>
    <mergeCell ref="N9:O9"/>
    <mergeCell ref="P9:Q9"/>
    <mergeCell ref="R9:S9"/>
    <mergeCell ref="A7:A10"/>
    <mergeCell ref="B7:B10"/>
    <mergeCell ref="D7:D10"/>
    <mergeCell ref="E7:S7"/>
    <mergeCell ref="E8:G9"/>
    <mergeCell ref="H8:M8"/>
    <mergeCell ref="N8:S8"/>
    <mergeCell ref="H9:I9"/>
    <mergeCell ref="J9:K9"/>
    <mergeCell ref="L9:M9"/>
  </mergeCells>
  <pageMargins left="0.7" right="0.7" top="0.75" bottom="0.75" header="0.3" footer="0.3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38"/>
  <sheetViews>
    <sheetView topLeftCell="A2" zoomScale="70" zoomScaleNormal="70" workbookViewId="0">
      <selection activeCell="Q11" sqref="Q11:Q36"/>
    </sheetView>
  </sheetViews>
  <sheetFormatPr defaultColWidth="9.1796875" defaultRowHeight="15.5" x14ac:dyDescent="0.35"/>
  <cols>
    <col min="1" max="1" width="5.7265625" style="264" customWidth="1"/>
    <col min="2" max="4" width="21.7265625" style="264" customWidth="1"/>
    <col min="5" max="5" width="13.7265625" style="264" customWidth="1"/>
    <col min="6" max="6" width="15.26953125" style="264" customWidth="1"/>
    <col min="7" max="7" width="16.26953125" style="264" customWidth="1"/>
    <col min="8" max="12" width="13.7265625" style="264" customWidth="1"/>
    <col min="13" max="13" width="17.81640625" style="264" customWidth="1"/>
    <col min="14" max="16" width="13.7265625" style="264" customWidth="1"/>
    <col min="17" max="17" width="19.54296875" style="264" customWidth="1"/>
    <col min="18" max="257" width="9.1796875" style="264"/>
    <col min="258" max="258" width="5.7265625" style="264" customWidth="1"/>
    <col min="259" max="260" width="21.7265625" style="264" customWidth="1"/>
    <col min="261" max="268" width="13.7265625" style="264" customWidth="1"/>
    <col min="269" max="269" width="17.81640625" style="264" customWidth="1"/>
    <col min="270" max="272" width="13.7265625" style="264" customWidth="1"/>
    <col min="273" max="273" width="19.54296875" style="264" customWidth="1"/>
    <col min="274" max="513" width="9.1796875" style="264"/>
    <col min="514" max="514" width="5.7265625" style="264" customWidth="1"/>
    <col min="515" max="516" width="21.7265625" style="264" customWidth="1"/>
    <col min="517" max="524" width="13.7265625" style="264" customWidth="1"/>
    <col min="525" max="525" width="17.81640625" style="264" customWidth="1"/>
    <col min="526" max="528" width="13.7265625" style="264" customWidth="1"/>
    <col min="529" max="529" width="19.54296875" style="264" customWidth="1"/>
    <col min="530" max="769" width="9.1796875" style="264"/>
    <col min="770" max="770" width="5.7265625" style="264" customWidth="1"/>
    <col min="771" max="772" width="21.7265625" style="264" customWidth="1"/>
    <col min="773" max="780" width="13.7265625" style="264" customWidth="1"/>
    <col min="781" max="781" width="17.81640625" style="264" customWidth="1"/>
    <col min="782" max="784" width="13.7265625" style="264" customWidth="1"/>
    <col min="785" max="785" width="19.54296875" style="264" customWidth="1"/>
    <col min="786" max="1025" width="9.1796875" style="264"/>
    <col min="1026" max="1026" width="5.7265625" style="264" customWidth="1"/>
    <col min="1027" max="1028" width="21.7265625" style="264" customWidth="1"/>
    <col min="1029" max="1036" width="13.7265625" style="264" customWidth="1"/>
    <col min="1037" max="1037" width="17.81640625" style="264" customWidth="1"/>
    <col min="1038" max="1040" width="13.7265625" style="264" customWidth="1"/>
    <col min="1041" max="1041" width="19.54296875" style="264" customWidth="1"/>
    <col min="1042" max="1281" width="9.1796875" style="264"/>
    <col min="1282" max="1282" width="5.7265625" style="264" customWidth="1"/>
    <col min="1283" max="1284" width="21.7265625" style="264" customWidth="1"/>
    <col min="1285" max="1292" width="13.7265625" style="264" customWidth="1"/>
    <col min="1293" max="1293" width="17.81640625" style="264" customWidth="1"/>
    <col min="1294" max="1296" width="13.7265625" style="264" customWidth="1"/>
    <col min="1297" max="1297" width="19.54296875" style="264" customWidth="1"/>
    <col min="1298" max="1537" width="9.1796875" style="264"/>
    <col min="1538" max="1538" width="5.7265625" style="264" customWidth="1"/>
    <col min="1539" max="1540" width="21.7265625" style="264" customWidth="1"/>
    <col min="1541" max="1548" width="13.7265625" style="264" customWidth="1"/>
    <col min="1549" max="1549" width="17.81640625" style="264" customWidth="1"/>
    <col min="1550" max="1552" width="13.7265625" style="264" customWidth="1"/>
    <col min="1553" max="1553" width="19.54296875" style="264" customWidth="1"/>
    <col min="1554" max="1793" width="9.1796875" style="264"/>
    <col min="1794" max="1794" width="5.7265625" style="264" customWidth="1"/>
    <col min="1795" max="1796" width="21.7265625" style="264" customWidth="1"/>
    <col min="1797" max="1804" width="13.7265625" style="264" customWidth="1"/>
    <col min="1805" max="1805" width="17.81640625" style="264" customWidth="1"/>
    <col min="1806" max="1808" width="13.7265625" style="264" customWidth="1"/>
    <col min="1809" max="1809" width="19.54296875" style="264" customWidth="1"/>
    <col min="1810" max="2049" width="9.1796875" style="264"/>
    <col min="2050" max="2050" width="5.7265625" style="264" customWidth="1"/>
    <col min="2051" max="2052" width="21.7265625" style="264" customWidth="1"/>
    <col min="2053" max="2060" width="13.7265625" style="264" customWidth="1"/>
    <col min="2061" max="2061" width="17.81640625" style="264" customWidth="1"/>
    <col min="2062" max="2064" width="13.7265625" style="264" customWidth="1"/>
    <col min="2065" max="2065" width="19.54296875" style="264" customWidth="1"/>
    <col min="2066" max="2305" width="9.1796875" style="264"/>
    <col min="2306" max="2306" width="5.7265625" style="264" customWidth="1"/>
    <col min="2307" max="2308" width="21.7265625" style="264" customWidth="1"/>
    <col min="2309" max="2316" width="13.7265625" style="264" customWidth="1"/>
    <col min="2317" max="2317" width="17.81640625" style="264" customWidth="1"/>
    <col min="2318" max="2320" width="13.7265625" style="264" customWidth="1"/>
    <col min="2321" max="2321" width="19.54296875" style="264" customWidth="1"/>
    <col min="2322" max="2561" width="9.1796875" style="264"/>
    <col min="2562" max="2562" width="5.7265625" style="264" customWidth="1"/>
    <col min="2563" max="2564" width="21.7265625" style="264" customWidth="1"/>
    <col min="2565" max="2572" width="13.7265625" style="264" customWidth="1"/>
    <col min="2573" max="2573" width="17.81640625" style="264" customWidth="1"/>
    <col min="2574" max="2576" width="13.7265625" style="264" customWidth="1"/>
    <col min="2577" max="2577" width="19.54296875" style="264" customWidth="1"/>
    <col min="2578" max="2817" width="9.1796875" style="264"/>
    <col min="2818" max="2818" width="5.7265625" style="264" customWidth="1"/>
    <col min="2819" max="2820" width="21.7265625" style="264" customWidth="1"/>
    <col min="2821" max="2828" width="13.7265625" style="264" customWidth="1"/>
    <col min="2829" max="2829" width="17.81640625" style="264" customWidth="1"/>
    <col min="2830" max="2832" width="13.7265625" style="264" customWidth="1"/>
    <col min="2833" max="2833" width="19.54296875" style="264" customWidth="1"/>
    <col min="2834" max="3073" width="9.1796875" style="264"/>
    <col min="3074" max="3074" width="5.7265625" style="264" customWidth="1"/>
    <col min="3075" max="3076" width="21.7265625" style="264" customWidth="1"/>
    <col min="3077" max="3084" width="13.7265625" style="264" customWidth="1"/>
    <col min="3085" max="3085" width="17.81640625" style="264" customWidth="1"/>
    <col min="3086" max="3088" width="13.7265625" style="264" customWidth="1"/>
    <col min="3089" max="3089" width="19.54296875" style="264" customWidth="1"/>
    <col min="3090" max="3329" width="9.1796875" style="264"/>
    <col min="3330" max="3330" width="5.7265625" style="264" customWidth="1"/>
    <col min="3331" max="3332" width="21.7265625" style="264" customWidth="1"/>
    <col min="3333" max="3340" width="13.7265625" style="264" customWidth="1"/>
    <col min="3341" max="3341" width="17.81640625" style="264" customWidth="1"/>
    <col min="3342" max="3344" width="13.7265625" style="264" customWidth="1"/>
    <col min="3345" max="3345" width="19.54296875" style="264" customWidth="1"/>
    <col min="3346" max="3585" width="9.1796875" style="264"/>
    <col min="3586" max="3586" width="5.7265625" style="264" customWidth="1"/>
    <col min="3587" max="3588" width="21.7265625" style="264" customWidth="1"/>
    <col min="3589" max="3596" width="13.7265625" style="264" customWidth="1"/>
    <col min="3597" max="3597" width="17.81640625" style="264" customWidth="1"/>
    <col min="3598" max="3600" width="13.7265625" style="264" customWidth="1"/>
    <col min="3601" max="3601" width="19.54296875" style="264" customWidth="1"/>
    <col min="3602" max="3841" width="9.1796875" style="264"/>
    <col min="3842" max="3842" width="5.7265625" style="264" customWidth="1"/>
    <col min="3843" max="3844" width="21.7265625" style="264" customWidth="1"/>
    <col min="3845" max="3852" width="13.7265625" style="264" customWidth="1"/>
    <col min="3853" max="3853" width="17.81640625" style="264" customWidth="1"/>
    <col min="3854" max="3856" width="13.7265625" style="264" customWidth="1"/>
    <col min="3857" max="3857" width="19.54296875" style="264" customWidth="1"/>
    <col min="3858" max="4097" width="9.1796875" style="264"/>
    <col min="4098" max="4098" width="5.7265625" style="264" customWidth="1"/>
    <col min="4099" max="4100" width="21.7265625" style="264" customWidth="1"/>
    <col min="4101" max="4108" width="13.7265625" style="264" customWidth="1"/>
    <col min="4109" max="4109" width="17.81640625" style="264" customWidth="1"/>
    <col min="4110" max="4112" width="13.7265625" style="264" customWidth="1"/>
    <col min="4113" max="4113" width="19.54296875" style="264" customWidth="1"/>
    <col min="4114" max="4353" width="9.1796875" style="264"/>
    <col min="4354" max="4354" width="5.7265625" style="264" customWidth="1"/>
    <col min="4355" max="4356" width="21.7265625" style="264" customWidth="1"/>
    <col min="4357" max="4364" width="13.7265625" style="264" customWidth="1"/>
    <col min="4365" max="4365" width="17.81640625" style="264" customWidth="1"/>
    <col min="4366" max="4368" width="13.7265625" style="264" customWidth="1"/>
    <col min="4369" max="4369" width="19.54296875" style="264" customWidth="1"/>
    <col min="4370" max="4609" width="9.1796875" style="264"/>
    <col min="4610" max="4610" width="5.7265625" style="264" customWidth="1"/>
    <col min="4611" max="4612" width="21.7265625" style="264" customWidth="1"/>
    <col min="4613" max="4620" width="13.7265625" style="264" customWidth="1"/>
    <col min="4621" max="4621" width="17.81640625" style="264" customWidth="1"/>
    <col min="4622" max="4624" width="13.7265625" style="264" customWidth="1"/>
    <col min="4625" max="4625" width="19.54296875" style="264" customWidth="1"/>
    <col min="4626" max="4865" width="9.1796875" style="264"/>
    <col min="4866" max="4866" width="5.7265625" style="264" customWidth="1"/>
    <col min="4867" max="4868" width="21.7265625" style="264" customWidth="1"/>
    <col min="4869" max="4876" width="13.7265625" style="264" customWidth="1"/>
    <col min="4877" max="4877" width="17.81640625" style="264" customWidth="1"/>
    <col min="4878" max="4880" width="13.7265625" style="264" customWidth="1"/>
    <col min="4881" max="4881" width="19.54296875" style="264" customWidth="1"/>
    <col min="4882" max="5121" width="9.1796875" style="264"/>
    <col min="5122" max="5122" width="5.7265625" style="264" customWidth="1"/>
    <col min="5123" max="5124" width="21.7265625" style="264" customWidth="1"/>
    <col min="5125" max="5132" width="13.7265625" style="264" customWidth="1"/>
    <col min="5133" max="5133" width="17.81640625" style="264" customWidth="1"/>
    <col min="5134" max="5136" width="13.7265625" style="264" customWidth="1"/>
    <col min="5137" max="5137" width="19.54296875" style="264" customWidth="1"/>
    <col min="5138" max="5377" width="9.1796875" style="264"/>
    <col min="5378" max="5378" width="5.7265625" style="264" customWidth="1"/>
    <col min="5379" max="5380" width="21.7265625" style="264" customWidth="1"/>
    <col min="5381" max="5388" width="13.7265625" style="264" customWidth="1"/>
    <col min="5389" max="5389" width="17.81640625" style="264" customWidth="1"/>
    <col min="5390" max="5392" width="13.7265625" style="264" customWidth="1"/>
    <col min="5393" max="5393" width="19.54296875" style="264" customWidth="1"/>
    <col min="5394" max="5633" width="9.1796875" style="264"/>
    <col min="5634" max="5634" width="5.7265625" style="264" customWidth="1"/>
    <col min="5635" max="5636" width="21.7265625" style="264" customWidth="1"/>
    <col min="5637" max="5644" width="13.7265625" style="264" customWidth="1"/>
    <col min="5645" max="5645" width="17.81640625" style="264" customWidth="1"/>
    <col min="5646" max="5648" width="13.7265625" style="264" customWidth="1"/>
    <col min="5649" max="5649" width="19.54296875" style="264" customWidth="1"/>
    <col min="5650" max="5889" width="9.1796875" style="264"/>
    <col min="5890" max="5890" width="5.7265625" style="264" customWidth="1"/>
    <col min="5891" max="5892" width="21.7265625" style="264" customWidth="1"/>
    <col min="5893" max="5900" width="13.7265625" style="264" customWidth="1"/>
    <col min="5901" max="5901" width="17.81640625" style="264" customWidth="1"/>
    <col min="5902" max="5904" width="13.7265625" style="264" customWidth="1"/>
    <col min="5905" max="5905" width="19.54296875" style="264" customWidth="1"/>
    <col min="5906" max="6145" width="9.1796875" style="264"/>
    <col min="6146" max="6146" width="5.7265625" style="264" customWidth="1"/>
    <col min="6147" max="6148" width="21.7265625" style="264" customWidth="1"/>
    <col min="6149" max="6156" width="13.7265625" style="264" customWidth="1"/>
    <col min="6157" max="6157" width="17.81640625" style="264" customWidth="1"/>
    <col min="6158" max="6160" width="13.7265625" style="264" customWidth="1"/>
    <col min="6161" max="6161" width="19.54296875" style="264" customWidth="1"/>
    <col min="6162" max="6401" width="9.1796875" style="264"/>
    <col min="6402" max="6402" width="5.7265625" style="264" customWidth="1"/>
    <col min="6403" max="6404" width="21.7265625" style="264" customWidth="1"/>
    <col min="6405" max="6412" width="13.7265625" style="264" customWidth="1"/>
    <col min="6413" max="6413" width="17.81640625" style="264" customWidth="1"/>
    <col min="6414" max="6416" width="13.7265625" style="264" customWidth="1"/>
    <col min="6417" max="6417" width="19.54296875" style="264" customWidth="1"/>
    <col min="6418" max="6657" width="9.1796875" style="264"/>
    <col min="6658" max="6658" width="5.7265625" style="264" customWidth="1"/>
    <col min="6659" max="6660" width="21.7265625" style="264" customWidth="1"/>
    <col min="6661" max="6668" width="13.7265625" style="264" customWidth="1"/>
    <col min="6669" max="6669" width="17.81640625" style="264" customWidth="1"/>
    <col min="6670" max="6672" width="13.7265625" style="264" customWidth="1"/>
    <col min="6673" max="6673" width="19.54296875" style="264" customWidth="1"/>
    <col min="6674" max="6913" width="9.1796875" style="264"/>
    <col min="6914" max="6914" width="5.7265625" style="264" customWidth="1"/>
    <col min="6915" max="6916" width="21.7265625" style="264" customWidth="1"/>
    <col min="6917" max="6924" width="13.7265625" style="264" customWidth="1"/>
    <col min="6925" max="6925" width="17.81640625" style="264" customWidth="1"/>
    <col min="6926" max="6928" width="13.7265625" style="264" customWidth="1"/>
    <col min="6929" max="6929" width="19.54296875" style="264" customWidth="1"/>
    <col min="6930" max="7169" width="9.1796875" style="264"/>
    <col min="7170" max="7170" width="5.7265625" style="264" customWidth="1"/>
    <col min="7171" max="7172" width="21.7265625" style="264" customWidth="1"/>
    <col min="7173" max="7180" width="13.7265625" style="264" customWidth="1"/>
    <col min="7181" max="7181" width="17.81640625" style="264" customWidth="1"/>
    <col min="7182" max="7184" width="13.7265625" style="264" customWidth="1"/>
    <col min="7185" max="7185" width="19.54296875" style="264" customWidth="1"/>
    <col min="7186" max="7425" width="9.1796875" style="264"/>
    <col min="7426" max="7426" width="5.7265625" style="264" customWidth="1"/>
    <col min="7427" max="7428" width="21.7265625" style="264" customWidth="1"/>
    <col min="7429" max="7436" width="13.7265625" style="264" customWidth="1"/>
    <col min="7437" max="7437" width="17.81640625" style="264" customWidth="1"/>
    <col min="7438" max="7440" width="13.7265625" style="264" customWidth="1"/>
    <col min="7441" max="7441" width="19.54296875" style="264" customWidth="1"/>
    <col min="7442" max="7681" width="9.1796875" style="264"/>
    <col min="7682" max="7682" width="5.7265625" style="264" customWidth="1"/>
    <col min="7683" max="7684" width="21.7265625" style="264" customWidth="1"/>
    <col min="7685" max="7692" width="13.7265625" style="264" customWidth="1"/>
    <col min="7693" max="7693" width="17.81640625" style="264" customWidth="1"/>
    <col min="7694" max="7696" width="13.7265625" style="264" customWidth="1"/>
    <col min="7697" max="7697" width="19.54296875" style="264" customWidth="1"/>
    <col min="7698" max="7937" width="9.1796875" style="264"/>
    <col min="7938" max="7938" width="5.7265625" style="264" customWidth="1"/>
    <col min="7939" max="7940" width="21.7265625" style="264" customWidth="1"/>
    <col min="7941" max="7948" width="13.7265625" style="264" customWidth="1"/>
    <col min="7949" max="7949" width="17.81640625" style="264" customWidth="1"/>
    <col min="7950" max="7952" width="13.7265625" style="264" customWidth="1"/>
    <col min="7953" max="7953" width="19.54296875" style="264" customWidth="1"/>
    <col min="7954" max="8193" width="9.1796875" style="264"/>
    <col min="8194" max="8194" width="5.7265625" style="264" customWidth="1"/>
    <col min="8195" max="8196" width="21.7265625" style="264" customWidth="1"/>
    <col min="8197" max="8204" width="13.7265625" style="264" customWidth="1"/>
    <col min="8205" max="8205" width="17.81640625" style="264" customWidth="1"/>
    <col min="8206" max="8208" width="13.7265625" style="264" customWidth="1"/>
    <col min="8209" max="8209" width="19.54296875" style="264" customWidth="1"/>
    <col min="8210" max="8449" width="9.1796875" style="264"/>
    <col min="8450" max="8450" width="5.7265625" style="264" customWidth="1"/>
    <col min="8451" max="8452" width="21.7265625" style="264" customWidth="1"/>
    <col min="8453" max="8460" width="13.7265625" style="264" customWidth="1"/>
    <col min="8461" max="8461" width="17.81640625" style="264" customWidth="1"/>
    <col min="8462" max="8464" width="13.7265625" style="264" customWidth="1"/>
    <col min="8465" max="8465" width="19.54296875" style="264" customWidth="1"/>
    <col min="8466" max="8705" width="9.1796875" style="264"/>
    <col min="8706" max="8706" width="5.7265625" style="264" customWidth="1"/>
    <col min="8707" max="8708" width="21.7265625" style="264" customWidth="1"/>
    <col min="8709" max="8716" width="13.7265625" style="264" customWidth="1"/>
    <col min="8717" max="8717" width="17.81640625" style="264" customWidth="1"/>
    <col min="8718" max="8720" width="13.7265625" style="264" customWidth="1"/>
    <col min="8721" max="8721" width="19.54296875" style="264" customWidth="1"/>
    <col min="8722" max="8961" width="9.1796875" style="264"/>
    <col min="8962" max="8962" width="5.7265625" style="264" customWidth="1"/>
    <col min="8963" max="8964" width="21.7265625" style="264" customWidth="1"/>
    <col min="8965" max="8972" width="13.7265625" style="264" customWidth="1"/>
    <col min="8973" max="8973" width="17.81640625" style="264" customWidth="1"/>
    <col min="8974" max="8976" width="13.7265625" style="264" customWidth="1"/>
    <col min="8977" max="8977" width="19.54296875" style="264" customWidth="1"/>
    <col min="8978" max="9217" width="9.1796875" style="264"/>
    <col min="9218" max="9218" width="5.7265625" style="264" customWidth="1"/>
    <col min="9219" max="9220" width="21.7265625" style="264" customWidth="1"/>
    <col min="9221" max="9228" width="13.7265625" style="264" customWidth="1"/>
    <col min="9229" max="9229" width="17.81640625" style="264" customWidth="1"/>
    <col min="9230" max="9232" width="13.7265625" style="264" customWidth="1"/>
    <col min="9233" max="9233" width="19.54296875" style="264" customWidth="1"/>
    <col min="9234" max="9473" width="9.1796875" style="264"/>
    <col min="9474" max="9474" width="5.7265625" style="264" customWidth="1"/>
    <col min="9475" max="9476" width="21.7265625" style="264" customWidth="1"/>
    <col min="9477" max="9484" width="13.7265625" style="264" customWidth="1"/>
    <col min="9485" max="9485" width="17.81640625" style="264" customWidth="1"/>
    <col min="9486" max="9488" width="13.7265625" style="264" customWidth="1"/>
    <col min="9489" max="9489" width="19.54296875" style="264" customWidth="1"/>
    <col min="9490" max="9729" width="9.1796875" style="264"/>
    <col min="9730" max="9730" width="5.7265625" style="264" customWidth="1"/>
    <col min="9731" max="9732" width="21.7265625" style="264" customWidth="1"/>
    <col min="9733" max="9740" width="13.7265625" style="264" customWidth="1"/>
    <col min="9741" max="9741" width="17.81640625" style="264" customWidth="1"/>
    <col min="9742" max="9744" width="13.7265625" style="264" customWidth="1"/>
    <col min="9745" max="9745" width="19.54296875" style="264" customWidth="1"/>
    <col min="9746" max="9985" width="9.1796875" style="264"/>
    <col min="9986" max="9986" width="5.7265625" style="264" customWidth="1"/>
    <col min="9987" max="9988" width="21.7265625" style="264" customWidth="1"/>
    <col min="9989" max="9996" width="13.7265625" style="264" customWidth="1"/>
    <col min="9997" max="9997" width="17.81640625" style="264" customWidth="1"/>
    <col min="9998" max="10000" width="13.7265625" style="264" customWidth="1"/>
    <col min="10001" max="10001" width="19.54296875" style="264" customWidth="1"/>
    <col min="10002" max="10241" width="9.1796875" style="264"/>
    <col min="10242" max="10242" width="5.7265625" style="264" customWidth="1"/>
    <col min="10243" max="10244" width="21.7265625" style="264" customWidth="1"/>
    <col min="10245" max="10252" width="13.7265625" style="264" customWidth="1"/>
    <col min="10253" max="10253" width="17.81640625" style="264" customWidth="1"/>
    <col min="10254" max="10256" width="13.7265625" style="264" customWidth="1"/>
    <col min="10257" max="10257" width="19.54296875" style="264" customWidth="1"/>
    <col min="10258" max="10497" width="9.1796875" style="264"/>
    <col min="10498" max="10498" width="5.7265625" style="264" customWidth="1"/>
    <col min="10499" max="10500" width="21.7265625" style="264" customWidth="1"/>
    <col min="10501" max="10508" width="13.7265625" style="264" customWidth="1"/>
    <col min="10509" max="10509" width="17.81640625" style="264" customWidth="1"/>
    <col min="10510" max="10512" width="13.7265625" style="264" customWidth="1"/>
    <col min="10513" max="10513" width="19.54296875" style="264" customWidth="1"/>
    <col min="10514" max="10753" width="9.1796875" style="264"/>
    <col min="10754" max="10754" width="5.7265625" style="264" customWidth="1"/>
    <col min="10755" max="10756" width="21.7265625" style="264" customWidth="1"/>
    <col min="10757" max="10764" width="13.7265625" style="264" customWidth="1"/>
    <col min="10765" max="10765" width="17.81640625" style="264" customWidth="1"/>
    <col min="10766" max="10768" width="13.7265625" style="264" customWidth="1"/>
    <col min="10769" max="10769" width="19.54296875" style="264" customWidth="1"/>
    <col min="10770" max="11009" width="9.1796875" style="264"/>
    <col min="11010" max="11010" width="5.7265625" style="264" customWidth="1"/>
    <col min="11011" max="11012" width="21.7265625" style="264" customWidth="1"/>
    <col min="11013" max="11020" width="13.7265625" style="264" customWidth="1"/>
    <col min="11021" max="11021" width="17.81640625" style="264" customWidth="1"/>
    <col min="11022" max="11024" width="13.7265625" style="264" customWidth="1"/>
    <col min="11025" max="11025" width="19.54296875" style="264" customWidth="1"/>
    <col min="11026" max="11265" width="9.1796875" style="264"/>
    <col min="11266" max="11266" width="5.7265625" style="264" customWidth="1"/>
    <col min="11267" max="11268" width="21.7265625" style="264" customWidth="1"/>
    <col min="11269" max="11276" width="13.7265625" style="264" customWidth="1"/>
    <col min="11277" max="11277" width="17.81640625" style="264" customWidth="1"/>
    <col min="11278" max="11280" width="13.7265625" style="264" customWidth="1"/>
    <col min="11281" max="11281" width="19.54296875" style="264" customWidth="1"/>
    <col min="11282" max="11521" width="9.1796875" style="264"/>
    <col min="11522" max="11522" width="5.7265625" style="264" customWidth="1"/>
    <col min="11523" max="11524" width="21.7265625" style="264" customWidth="1"/>
    <col min="11525" max="11532" width="13.7265625" style="264" customWidth="1"/>
    <col min="11533" max="11533" width="17.81640625" style="264" customWidth="1"/>
    <col min="11534" max="11536" width="13.7265625" style="264" customWidth="1"/>
    <col min="11537" max="11537" width="19.54296875" style="264" customWidth="1"/>
    <col min="11538" max="11777" width="9.1796875" style="264"/>
    <col min="11778" max="11778" width="5.7265625" style="264" customWidth="1"/>
    <col min="11779" max="11780" width="21.7265625" style="264" customWidth="1"/>
    <col min="11781" max="11788" width="13.7265625" style="264" customWidth="1"/>
    <col min="11789" max="11789" width="17.81640625" style="264" customWidth="1"/>
    <col min="11790" max="11792" width="13.7265625" style="264" customWidth="1"/>
    <col min="11793" max="11793" width="19.54296875" style="264" customWidth="1"/>
    <col min="11794" max="12033" width="9.1796875" style="264"/>
    <col min="12034" max="12034" width="5.7265625" style="264" customWidth="1"/>
    <col min="12035" max="12036" width="21.7265625" style="264" customWidth="1"/>
    <col min="12037" max="12044" width="13.7265625" style="264" customWidth="1"/>
    <col min="12045" max="12045" width="17.81640625" style="264" customWidth="1"/>
    <col min="12046" max="12048" width="13.7265625" style="264" customWidth="1"/>
    <col min="12049" max="12049" width="19.54296875" style="264" customWidth="1"/>
    <col min="12050" max="12289" width="9.1796875" style="264"/>
    <col min="12290" max="12290" width="5.7265625" style="264" customWidth="1"/>
    <col min="12291" max="12292" width="21.7265625" style="264" customWidth="1"/>
    <col min="12293" max="12300" width="13.7265625" style="264" customWidth="1"/>
    <col min="12301" max="12301" width="17.81640625" style="264" customWidth="1"/>
    <col min="12302" max="12304" width="13.7265625" style="264" customWidth="1"/>
    <col min="12305" max="12305" width="19.54296875" style="264" customWidth="1"/>
    <col min="12306" max="12545" width="9.1796875" style="264"/>
    <col min="12546" max="12546" width="5.7265625" style="264" customWidth="1"/>
    <col min="12547" max="12548" width="21.7265625" style="264" customWidth="1"/>
    <col min="12549" max="12556" width="13.7265625" style="264" customWidth="1"/>
    <col min="12557" max="12557" width="17.81640625" style="264" customWidth="1"/>
    <col min="12558" max="12560" width="13.7265625" style="264" customWidth="1"/>
    <col min="12561" max="12561" width="19.54296875" style="264" customWidth="1"/>
    <col min="12562" max="12801" width="9.1796875" style="264"/>
    <col min="12802" max="12802" width="5.7265625" style="264" customWidth="1"/>
    <col min="12803" max="12804" width="21.7265625" style="264" customWidth="1"/>
    <col min="12805" max="12812" width="13.7265625" style="264" customWidth="1"/>
    <col min="12813" max="12813" width="17.81640625" style="264" customWidth="1"/>
    <col min="12814" max="12816" width="13.7265625" style="264" customWidth="1"/>
    <col min="12817" max="12817" width="19.54296875" style="264" customWidth="1"/>
    <col min="12818" max="13057" width="9.1796875" style="264"/>
    <col min="13058" max="13058" width="5.7265625" style="264" customWidth="1"/>
    <col min="13059" max="13060" width="21.7265625" style="264" customWidth="1"/>
    <col min="13061" max="13068" width="13.7265625" style="264" customWidth="1"/>
    <col min="13069" max="13069" width="17.81640625" style="264" customWidth="1"/>
    <col min="13070" max="13072" width="13.7265625" style="264" customWidth="1"/>
    <col min="13073" max="13073" width="19.54296875" style="264" customWidth="1"/>
    <col min="13074" max="13313" width="9.1796875" style="264"/>
    <col min="13314" max="13314" width="5.7265625" style="264" customWidth="1"/>
    <col min="13315" max="13316" width="21.7265625" style="264" customWidth="1"/>
    <col min="13317" max="13324" width="13.7265625" style="264" customWidth="1"/>
    <col min="13325" max="13325" width="17.81640625" style="264" customWidth="1"/>
    <col min="13326" max="13328" width="13.7265625" style="264" customWidth="1"/>
    <col min="13329" max="13329" width="19.54296875" style="264" customWidth="1"/>
    <col min="13330" max="13569" width="9.1796875" style="264"/>
    <col min="13570" max="13570" width="5.7265625" style="264" customWidth="1"/>
    <col min="13571" max="13572" width="21.7265625" style="264" customWidth="1"/>
    <col min="13573" max="13580" width="13.7265625" style="264" customWidth="1"/>
    <col min="13581" max="13581" width="17.81640625" style="264" customWidth="1"/>
    <col min="13582" max="13584" width="13.7265625" style="264" customWidth="1"/>
    <col min="13585" max="13585" width="19.54296875" style="264" customWidth="1"/>
    <col min="13586" max="13825" width="9.1796875" style="264"/>
    <col min="13826" max="13826" width="5.7265625" style="264" customWidth="1"/>
    <col min="13827" max="13828" width="21.7265625" style="264" customWidth="1"/>
    <col min="13829" max="13836" width="13.7265625" style="264" customWidth="1"/>
    <col min="13837" max="13837" width="17.81640625" style="264" customWidth="1"/>
    <col min="13838" max="13840" width="13.7265625" style="264" customWidth="1"/>
    <col min="13841" max="13841" width="19.54296875" style="264" customWidth="1"/>
    <col min="13842" max="14081" width="9.1796875" style="264"/>
    <col min="14082" max="14082" width="5.7265625" style="264" customWidth="1"/>
    <col min="14083" max="14084" width="21.7265625" style="264" customWidth="1"/>
    <col min="14085" max="14092" width="13.7265625" style="264" customWidth="1"/>
    <col min="14093" max="14093" width="17.81640625" style="264" customWidth="1"/>
    <col min="14094" max="14096" width="13.7265625" style="264" customWidth="1"/>
    <col min="14097" max="14097" width="19.54296875" style="264" customWidth="1"/>
    <col min="14098" max="14337" width="9.1796875" style="264"/>
    <col min="14338" max="14338" width="5.7265625" style="264" customWidth="1"/>
    <col min="14339" max="14340" width="21.7265625" style="264" customWidth="1"/>
    <col min="14341" max="14348" width="13.7265625" style="264" customWidth="1"/>
    <col min="14349" max="14349" width="17.81640625" style="264" customWidth="1"/>
    <col min="14350" max="14352" width="13.7265625" style="264" customWidth="1"/>
    <col min="14353" max="14353" width="19.54296875" style="264" customWidth="1"/>
    <col min="14354" max="14593" width="9.1796875" style="264"/>
    <col min="14594" max="14594" width="5.7265625" style="264" customWidth="1"/>
    <col min="14595" max="14596" width="21.7265625" style="264" customWidth="1"/>
    <col min="14597" max="14604" width="13.7265625" style="264" customWidth="1"/>
    <col min="14605" max="14605" width="17.81640625" style="264" customWidth="1"/>
    <col min="14606" max="14608" width="13.7265625" style="264" customWidth="1"/>
    <col min="14609" max="14609" width="19.54296875" style="264" customWidth="1"/>
    <col min="14610" max="14849" width="9.1796875" style="264"/>
    <col min="14850" max="14850" width="5.7265625" style="264" customWidth="1"/>
    <col min="14851" max="14852" width="21.7265625" style="264" customWidth="1"/>
    <col min="14853" max="14860" width="13.7265625" style="264" customWidth="1"/>
    <col min="14861" max="14861" width="17.81640625" style="264" customWidth="1"/>
    <col min="14862" max="14864" width="13.7265625" style="264" customWidth="1"/>
    <col min="14865" max="14865" width="19.54296875" style="264" customWidth="1"/>
    <col min="14866" max="15105" width="9.1796875" style="264"/>
    <col min="15106" max="15106" width="5.7265625" style="264" customWidth="1"/>
    <col min="15107" max="15108" width="21.7265625" style="264" customWidth="1"/>
    <col min="15109" max="15116" width="13.7265625" style="264" customWidth="1"/>
    <col min="15117" max="15117" width="17.81640625" style="264" customWidth="1"/>
    <col min="15118" max="15120" width="13.7265625" style="264" customWidth="1"/>
    <col min="15121" max="15121" width="19.54296875" style="264" customWidth="1"/>
    <col min="15122" max="15361" width="9.1796875" style="264"/>
    <col min="15362" max="15362" width="5.7265625" style="264" customWidth="1"/>
    <col min="15363" max="15364" width="21.7265625" style="264" customWidth="1"/>
    <col min="15365" max="15372" width="13.7265625" style="264" customWidth="1"/>
    <col min="15373" max="15373" width="17.81640625" style="264" customWidth="1"/>
    <col min="15374" max="15376" width="13.7265625" style="264" customWidth="1"/>
    <col min="15377" max="15377" width="19.54296875" style="264" customWidth="1"/>
    <col min="15378" max="15617" width="9.1796875" style="264"/>
    <col min="15618" max="15618" width="5.7265625" style="264" customWidth="1"/>
    <col min="15619" max="15620" width="21.7265625" style="264" customWidth="1"/>
    <col min="15621" max="15628" width="13.7265625" style="264" customWidth="1"/>
    <col min="15629" max="15629" width="17.81640625" style="264" customWidth="1"/>
    <col min="15630" max="15632" width="13.7265625" style="264" customWidth="1"/>
    <col min="15633" max="15633" width="19.54296875" style="264" customWidth="1"/>
    <col min="15634" max="15873" width="9.1796875" style="264"/>
    <col min="15874" max="15874" width="5.7265625" style="264" customWidth="1"/>
    <col min="15875" max="15876" width="21.7265625" style="264" customWidth="1"/>
    <col min="15877" max="15884" width="13.7265625" style="264" customWidth="1"/>
    <col min="15885" max="15885" width="17.81640625" style="264" customWidth="1"/>
    <col min="15886" max="15888" width="13.7265625" style="264" customWidth="1"/>
    <col min="15889" max="15889" width="19.54296875" style="264" customWidth="1"/>
    <col min="15890" max="16129" width="9.1796875" style="264"/>
    <col min="16130" max="16130" width="5.7265625" style="264" customWidth="1"/>
    <col min="16131" max="16132" width="21.7265625" style="264" customWidth="1"/>
    <col min="16133" max="16140" width="13.7265625" style="264" customWidth="1"/>
    <col min="16141" max="16141" width="17.81640625" style="264" customWidth="1"/>
    <col min="16142" max="16144" width="13.7265625" style="264" customWidth="1"/>
    <col min="16145" max="16145" width="19.54296875" style="264" customWidth="1"/>
    <col min="16146" max="16384" width="9.1796875" style="264"/>
  </cols>
  <sheetData>
    <row r="1" spans="1:17" s="262" customFormat="1" x14ac:dyDescent="0.35">
      <c r="A1" s="259" t="s">
        <v>1371</v>
      </c>
      <c r="B1" s="259"/>
      <c r="C1" s="259"/>
      <c r="D1" s="827"/>
    </row>
    <row r="2" spans="1:17" s="262" customFormat="1" x14ac:dyDescent="0.35">
      <c r="A2" s="690" t="s">
        <v>58</v>
      </c>
      <c r="B2" s="690"/>
      <c r="C2" s="690"/>
    </row>
    <row r="3" spans="1:17" x14ac:dyDescent="0.35">
      <c r="A3" s="263" t="s">
        <v>1372</v>
      </c>
      <c r="B3" s="263"/>
      <c r="C3" s="26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263"/>
      <c r="O3" s="263"/>
      <c r="P3" s="263"/>
      <c r="Q3" s="263"/>
    </row>
    <row r="4" spans="1:17" s="262" customFormat="1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</row>
    <row r="5" spans="1:17" s="262" customFormat="1" x14ac:dyDescent="0.35">
      <c r="B5" s="700"/>
      <c r="C5" s="700"/>
      <c r="D5" s="700"/>
      <c r="I5" s="28" t="str">
        <f>'[3]1'!$E$6</f>
        <v>TAHUN</v>
      </c>
      <c r="J5" s="7">
        <v>2024</v>
      </c>
      <c r="K5" s="263"/>
      <c r="L5" s="263"/>
      <c r="M5" s="263"/>
      <c r="N5" s="690"/>
      <c r="O5" s="263"/>
      <c r="P5" s="690"/>
      <c r="Q5" s="263"/>
    </row>
    <row r="6" spans="1:17" ht="16" thickBot="1" x14ac:dyDescent="0.4"/>
    <row r="7" spans="1:17" ht="21.75" customHeight="1" x14ac:dyDescent="0.35">
      <c r="A7" s="1625" t="s">
        <v>5</v>
      </c>
      <c r="B7" s="1769" t="s">
        <v>6</v>
      </c>
      <c r="C7" s="1555"/>
      <c r="D7" s="1625" t="s">
        <v>61</v>
      </c>
      <c r="E7" s="1739" t="s">
        <v>1373</v>
      </c>
      <c r="F7" s="1739"/>
      <c r="G7" s="1739"/>
      <c r="H7" s="1738" t="s">
        <v>1374</v>
      </c>
      <c r="I7" s="1738"/>
      <c r="J7" s="1738"/>
      <c r="K7" s="1738"/>
      <c r="L7" s="1738"/>
      <c r="M7" s="1738"/>
      <c r="N7" s="1740" t="s">
        <v>1375</v>
      </c>
      <c r="O7" s="1740"/>
      <c r="P7" s="1740" t="s">
        <v>1376</v>
      </c>
      <c r="Q7" s="1740"/>
    </row>
    <row r="8" spans="1:17" ht="24" customHeight="1" x14ac:dyDescent="0.35">
      <c r="A8" s="1719"/>
      <c r="B8" s="1837"/>
      <c r="C8" s="1562" t="s">
        <v>1595</v>
      </c>
      <c r="D8" s="1719"/>
      <c r="E8" s="1722"/>
      <c r="F8" s="1722"/>
      <c r="G8" s="1722"/>
      <c r="H8" s="1722" t="s">
        <v>855</v>
      </c>
      <c r="I8" s="1722"/>
      <c r="J8" s="1722" t="s">
        <v>856</v>
      </c>
      <c r="K8" s="1722"/>
      <c r="L8" s="1722" t="s">
        <v>857</v>
      </c>
      <c r="M8" s="1722"/>
      <c r="N8" s="1721"/>
      <c r="O8" s="1721"/>
      <c r="P8" s="1721"/>
      <c r="Q8" s="1721"/>
    </row>
    <row r="9" spans="1:17" ht="55.9" customHeight="1" x14ac:dyDescent="0.35">
      <c r="A9" s="1626"/>
      <c r="B9" s="1751"/>
      <c r="C9" s="1561" t="s">
        <v>6</v>
      </c>
      <c r="D9" s="1626"/>
      <c r="E9" s="814" t="s">
        <v>855</v>
      </c>
      <c r="F9" s="814" t="s">
        <v>856</v>
      </c>
      <c r="G9" s="815" t="s">
        <v>857</v>
      </c>
      <c r="H9" s="692" t="s">
        <v>8</v>
      </c>
      <c r="I9" s="692" t="s">
        <v>65</v>
      </c>
      <c r="J9" s="692" t="s">
        <v>8</v>
      </c>
      <c r="K9" s="692" t="s">
        <v>65</v>
      </c>
      <c r="L9" s="692" t="s">
        <v>8</v>
      </c>
      <c r="M9" s="692" t="s">
        <v>65</v>
      </c>
      <c r="N9" s="692" t="s">
        <v>8</v>
      </c>
      <c r="O9" s="692" t="s">
        <v>65</v>
      </c>
      <c r="P9" s="692" t="s">
        <v>8</v>
      </c>
      <c r="Q9" s="692" t="s">
        <v>65</v>
      </c>
    </row>
    <row r="10" spans="1:17" s="268" customFormat="1" ht="11.5" x14ac:dyDescent="0.35">
      <c r="A10" s="267">
        <v>1</v>
      </c>
      <c r="B10" s="267">
        <v>2</v>
      </c>
      <c r="C10" s="1361"/>
      <c r="D10" s="1361">
        <v>3</v>
      </c>
      <c r="E10" s="267">
        <v>4</v>
      </c>
      <c r="F10" s="267">
        <v>5</v>
      </c>
      <c r="G10" s="267">
        <v>6</v>
      </c>
      <c r="H10" s="267">
        <v>7</v>
      </c>
      <c r="I10" s="267">
        <v>8</v>
      </c>
      <c r="J10" s="267">
        <v>9</v>
      </c>
      <c r="K10" s="267">
        <v>10</v>
      </c>
      <c r="L10" s="267">
        <v>11</v>
      </c>
      <c r="M10" s="267">
        <v>12</v>
      </c>
      <c r="N10" s="267">
        <v>15</v>
      </c>
      <c r="O10" s="267">
        <v>16</v>
      </c>
      <c r="P10" s="267">
        <v>15</v>
      </c>
      <c r="Q10" s="267">
        <v>16</v>
      </c>
    </row>
    <row r="11" spans="1:17" x14ac:dyDescent="0.35">
      <c r="A11" s="33">
        <v>1</v>
      </c>
      <c r="B11" s="1339" t="s">
        <v>110</v>
      </c>
      <c r="C11" s="1570" t="s">
        <v>1596</v>
      </c>
      <c r="D11" s="796" t="s">
        <v>592</v>
      </c>
      <c r="E11" s="1354"/>
      <c r="F11" s="816"/>
      <c r="G11" s="816">
        <f>SUM(E11:F11)</f>
        <v>0</v>
      </c>
      <c r="H11" s="816"/>
      <c r="I11" s="817"/>
      <c r="J11" s="816"/>
      <c r="K11" s="817"/>
      <c r="L11" s="816">
        <f>SUM(H11,J11)</f>
        <v>0</v>
      </c>
      <c r="M11" s="817"/>
      <c r="N11" s="726"/>
      <c r="O11" s="818"/>
      <c r="P11" s="726"/>
      <c r="Q11" s="818"/>
    </row>
    <row r="12" spans="1:17" x14ac:dyDescent="0.35">
      <c r="A12" s="16">
        <v>2</v>
      </c>
      <c r="B12" s="1339" t="s">
        <v>109</v>
      </c>
      <c r="C12" s="1571" t="s">
        <v>1597</v>
      </c>
      <c r="D12" s="1295" t="s">
        <v>109</v>
      </c>
      <c r="E12" s="1355"/>
      <c r="F12" s="819"/>
      <c r="G12" s="819">
        <f t="shared" ref="G12:G30" si="0">SUM(E12:F12)</f>
        <v>0</v>
      </c>
      <c r="H12" s="819"/>
      <c r="I12" s="686"/>
      <c r="J12" s="819"/>
      <c r="K12" s="686"/>
      <c r="L12" s="819">
        <f t="shared" ref="L12:L36" si="1">SUM(H12,J12)</f>
        <v>0</v>
      </c>
      <c r="M12" s="686"/>
      <c r="N12" s="726"/>
      <c r="O12" s="818"/>
      <c r="P12" s="726"/>
      <c r="Q12" s="818"/>
    </row>
    <row r="13" spans="1:17" x14ac:dyDescent="0.35">
      <c r="A13" s="16">
        <v>3</v>
      </c>
      <c r="B13" s="1339" t="s">
        <v>114</v>
      </c>
      <c r="C13" s="1571" t="s">
        <v>1599</v>
      </c>
      <c r="D13" s="1295" t="s">
        <v>114</v>
      </c>
      <c r="E13" s="1355"/>
      <c r="F13" s="819"/>
      <c r="G13" s="819">
        <f t="shared" si="0"/>
        <v>0</v>
      </c>
      <c r="H13" s="819"/>
      <c r="I13" s="686"/>
      <c r="J13" s="819"/>
      <c r="K13" s="686"/>
      <c r="L13" s="819">
        <f t="shared" si="1"/>
        <v>0</v>
      </c>
      <c r="M13" s="686"/>
      <c r="N13" s="726"/>
      <c r="O13" s="818"/>
      <c r="P13" s="726"/>
      <c r="Q13" s="818"/>
    </row>
    <row r="14" spans="1:17" x14ac:dyDescent="0.35">
      <c r="A14" s="16">
        <v>4</v>
      </c>
      <c r="B14" s="1339" t="s">
        <v>113</v>
      </c>
      <c r="C14" s="1571" t="s">
        <v>1601</v>
      </c>
      <c r="D14" s="1295" t="s">
        <v>113</v>
      </c>
      <c r="E14" s="1355"/>
      <c r="F14" s="819"/>
      <c r="G14" s="819">
        <f t="shared" si="0"/>
        <v>0</v>
      </c>
      <c r="H14" s="819"/>
      <c r="I14" s="686"/>
      <c r="J14" s="819"/>
      <c r="K14" s="686"/>
      <c r="L14" s="819">
        <f t="shared" si="1"/>
        <v>0</v>
      </c>
      <c r="M14" s="686"/>
      <c r="N14" s="726"/>
      <c r="O14" s="818"/>
      <c r="P14" s="726"/>
      <c r="Q14" s="818"/>
    </row>
    <row r="15" spans="1:17" x14ac:dyDescent="0.35">
      <c r="A15" s="16">
        <v>5</v>
      </c>
      <c r="B15" s="1339" t="s">
        <v>111</v>
      </c>
      <c r="C15" s="1571" t="s">
        <v>1598</v>
      </c>
      <c r="D15" s="1295" t="s">
        <v>111</v>
      </c>
      <c r="E15" s="1355"/>
      <c r="F15" s="819"/>
      <c r="G15" s="819">
        <f t="shared" si="0"/>
        <v>0</v>
      </c>
      <c r="H15" s="819"/>
      <c r="I15" s="686"/>
      <c r="J15" s="819"/>
      <c r="K15" s="686"/>
      <c r="L15" s="819">
        <f t="shared" si="1"/>
        <v>0</v>
      </c>
      <c r="M15" s="686"/>
      <c r="N15" s="726"/>
      <c r="O15" s="818"/>
      <c r="P15" s="726"/>
      <c r="Q15" s="818"/>
    </row>
    <row r="16" spans="1:17" x14ac:dyDescent="0.35">
      <c r="A16" s="16">
        <v>6</v>
      </c>
      <c r="B16" s="1339" t="s">
        <v>112</v>
      </c>
      <c r="C16" s="1571" t="s">
        <v>1600</v>
      </c>
      <c r="D16" s="1295" t="s">
        <v>112</v>
      </c>
      <c r="E16" s="1355"/>
      <c r="F16" s="819"/>
      <c r="G16" s="819">
        <f t="shared" si="0"/>
        <v>0</v>
      </c>
      <c r="H16" s="819"/>
      <c r="I16" s="686"/>
      <c r="J16" s="819"/>
      <c r="K16" s="686"/>
      <c r="L16" s="819">
        <f t="shared" si="1"/>
        <v>0</v>
      </c>
      <c r="M16" s="686"/>
      <c r="N16" s="726"/>
      <c r="O16" s="818"/>
      <c r="P16" s="726"/>
      <c r="Q16" s="818"/>
    </row>
    <row r="17" spans="1:17" x14ac:dyDescent="0.35">
      <c r="A17" s="16">
        <v>7</v>
      </c>
      <c r="B17" s="1339" t="s">
        <v>98</v>
      </c>
      <c r="C17" s="1571" t="s">
        <v>1602</v>
      </c>
      <c r="D17" s="1295" t="s">
        <v>98</v>
      </c>
      <c r="E17" s="1355"/>
      <c r="F17" s="819"/>
      <c r="G17" s="819">
        <f t="shared" si="0"/>
        <v>0</v>
      </c>
      <c r="H17" s="819"/>
      <c r="I17" s="686"/>
      <c r="J17" s="819"/>
      <c r="K17" s="686"/>
      <c r="L17" s="819">
        <f t="shared" si="1"/>
        <v>0</v>
      </c>
      <c r="M17" s="686"/>
      <c r="N17" s="726"/>
      <c r="O17" s="818"/>
      <c r="P17" s="726"/>
      <c r="Q17" s="818"/>
    </row>
    <row r="18" spans="1:17" x14ac:dyDescent="0.35">
      <c r="A18" s="16">
        <v>8</v>
      </c>
      <c r="B18" s="1339" t="s">
        <v>99</v>
      </c>
      <c r="C18" s="1571" t="s">
        <v>1603</v>
      </c>
      <c r="D18" s="1295" t="s">
        <v>593</v>
      </c>
      <c r="E18" s="1355"/>
      <c r="F18" s="819"/>
      <c r="G18" s="819">
        <f t="shared" si="0"/>
        <v>0</v>
      </c>
      <c r="H18" s="819"/>
      <c r="I18" s="686"/>
      <c r="J18" s="819"/>
      <c r="K18" s="686"/>
      <c r="L18" s="819">
        <f t="shared" si="1"/>
        <v>0</v>
      </c>
      <c r="M18" s="686"/>
      <c r="N18" s="726"/>
      <c r="O18" s="818"/>
      <c r="P18" s="726"/>
      <c r="Q18" s="818"/>
    </row>
    <row r="19" spans="1:17" x14ac:dyDescent="0.35">
      <c r="A19" s="16">
        <v>9</v>
      </c>
      <c r="B19" s="1339" t="s">
        <v>100</v>
      </c>
      <c r="C19" s="1571" t="s">
        <v>1609</v>
      </c>
      <c r="D19" s="1295" t="s">
        <v>100</v>
      </c>
      <c r="E19" s="1355"/>
      <c r="F19" s="819"/>
      <c r="G19" s="819">
        <f t="shared" si="0"/>
        <v>0</v>
      </c>
      <c r="H19" s="819"/>
      <c r="I19" s="686"/>
      <c r="J19" s="819"/>
      <c r="K19" s="686"/>
      <c r="L19" s="819">
        <f t="shared" si="1"/>
        <v>0</v>
      </c>
      <c r="M19" s="686"/>
      <c r="N19" s="726"/>
      <c r="O19" s="818"/>
      <c r="P19" s="726"/>
      <c r="Q19" s="818"/>
    </row>
    <row r="20" spans="1:17" x14ac:dyDescent="0.35">
      <c r="A20" s="16">
        <v>10</v>
      </c>
      <c r="B20" s="1339" t="s">
        <v>101</v>
      </c>
      <c r="C20" s="1571" t="s">
        <v>1607</v>
      </c>
      <c r="D20" s="1295" t="s">
        <v>101</v>
      </c>
      <c r="E20" s="1355"/>
      <c r="F20" s="819"/>
      <c r="G20" s="819">
        <f t="shared" si="0"/>
        <v>0</v>
      </c>
      <c r="H20" s="819"/>
      <c r="I20" s="686"/>
      <c r="J20" s="819"/>
      <c r="K20" s="686"/>
      <c r="L20" s="819">
        <f t="shared" si="1"/>
        <v>0</v>
      </c>
      <c r="M20" s="686"/>
      <c r="N20" s="726"/>
      <c r="O20" s="818"/>
      <c r="P20" s="726"/>
      <c r="Q20" s="818"/>
    </row>
    <row r="21" spans="1:17" x14ac:dyDescent="0.35">
      <c r="A21" s="16">
        <v>11</v>
      </c>
      <c r="B21" s="1339" t="s">
        <v>599</v>
      </c>
      <c r="C21" s="1571" t="s">
        <v>1608</v>
      </c>
      <c r="D21" s="1295" t="s">
        <v>599</v>
      </c>
      <c r="E21" s="1355"/>
      <c r="F21" s="819"/>
      <c r="G21" s="819">
        <f t="shared" si="0"/>
        <v>0</v>
      </c>
      <c r="H21" s="819"/>
      <c r="I21" s="686"/>
      <c r="J21" s="819"/>
      <c r="K21" s="686"/>
      <c r="L21" s="819">
        <f t="shared" si="1"/>
        <v>0</v>
      </c>
      <c r="M21" s="686"/>
      <c r="N21" s="726"/>
      <c r="O21" s="818"/>
      <c r="P21" s="726"/>
      <c r="Q21" s="818"/>
    </row>
    <row r="22" spans="1:17" x14ac:dyDescent="0.35">
      <c r="A22" s="16">
        <v>12</v>
      </c>
      <c r="B22" s="1339" t="s">
        <v>103</v>
      </c>
      <c r="C22" s="1571" t="s">
        <v>1612</v>
      </c>
      <c r="D22" s="1295" t="s">
        <v>103</v>
      </c>
      <c r="E22" s="1355"/>
      <c r="F22" s="819"/>
      <c r="G22" s="819">
        <f t="shared" si="0"/>
        <v>0</v>
      </c>
      <c r="H22" s="819"/>
      <c r="I22" s="686"/>
      <c r="J22" s="819"/>
      <c r="K22" s="686"/>
      <c r="L22" s="819">
        <f t="shared" si="1"/>
        <v>0</v>
      </c>
      <c r="M22" s="686"/>
      <c r="N22" s="726"/>
      <c r="O22" s="818"/>
      <c r="P22" s="726"/>
      <c r="Q22" s="818"/>
    </row>
    <row r="23" spans="1:17" x14ac:dyDescent="0.35">
      <c r="A23" s="16">
        <v>13</v>
      </c>
      <c r="B23" s="1339" t="s">
        <v>115</v>
      </c>
      <c r="C23" s="1571" t="s">
        <v>1613</v>
      </c>
      <c r="D23" s="1295" t="s">
        <v>594</v>
      </c>
      <c r="E23" s="1355"/>
      <c r="F23" s="819"/>
      <c r="G23" s="819">
        <f t="shared" si="0"/>
        <v>0</v>
      </c>
      <c r="H23" s="819"/>
      <c r="I23" s="686"/>
      <c r="J23" s="819"/>
      <c r="K23" s="686"/>
      <c r="L23" s="819">
        <f t="shared" si="1"/>
        <v>0</v>
      </c>
      <c r="M23" s="686"/>
      <c r="N23" s="726"/>
      <c r="O23" s="818"/>
      <c r="P23" s="726"/>
      <c r="Q23" s="818"/>
    </row>
    <row r="24" spans="1:17" x14ac:dyDescent="0.35">
      <c r="A24" s="16">
        <v>14</v>
      </c>
      <c r="B24" s="1339" t="s">
        <v>116</v>
      </c>
      <c r="C24" s="1571" t="s">
        <v>1614</v>
      </c>
      <c r="D24" s="1295" t="s">
        <v>116</v>
      </c>
      <c r="E24" s="1355"/>
      <c r="F24" s="819"/>
      <c r="G24" s="819">
        <f t="shared" si="0"/>
        <v>0</v>
      </c>
      <c r="H24" s="819"/>
      <c r="I24" s="686"/>
      <c r="J24" s="819"/>
      <c r="K24" s="686"/>
      <c r="L24" s="819">
        <f t="shared" si="1"/>
        <v>0</v>
      </c>
      <c r="M24" s="686"/>
      <c r="N24" s="726"/>
      <c r="O24" s="818"/>
      <c r="P24" s="726"/>
      <c r="Q24" s="818"/>
    </row>
    <row r="25" spans="1:17" x14ac:dyDescent="0.35">
      <c r="A25" s="16">
        <v>15</v>
      </c>
      <c r="B25" s="1339" t="s">
        <v>105</v>
      </c>
      <c r="C25" s="1571" t="s">
        <v>1610</v>
      </c>
      <c r="D25" s="1295" t="s">
        <v>591</v>
      </c>
      <c r="E25" s="1355"/>
      <c r="F25" s="819"/>
      <c r="G25" s="819">
        <f t="shared" si="0"/>
        <v>0</v>
      </c>
      <c r="H25" s="819"/>
      <c r="I25" s="686"/>
      <c r="J25" s="819"/>
      <c r="K25" s="686"/>
      <c r="L25" s="819">
        <f t="shared" si="1"/>
        <v>0</v>
      </c>
      <c r="M25" s="686"/>
      <c r="N25" s="726"/>
      <c r="O25" s="818"/>
      <c r="P25" s="726"/>
      <c r="Q25" s="818"/>
    </row>
    <row r="26" spans="1:17" x14ac:dyDescent="0.35">
      <c r="A26" s="16">
        <v>16</v>
      </c>
      <c r="B26" s="1339" t="s">
        <v>104</v>
      </c>
      <c r="C26" s="1571" t="s">
        <v>1611</v>
      </c>
      <c r="D26" s="1295" t="s">
        <v>104</v>
      </c>
      <c r="E26" s="1355"/>
      <c r="F26" s="819"/>
      <c r="G26" s="819">
        <f t="shared" si="0"/>
        <v>0</v>
      </c>
      <c r="H26" s="819"/>
      <c r="I26" s="686"/>
      <c r="J26" s="819"/>
      <c r="K26" s="686"/>
      <c r="L26" s="819">
        <f t="shared" si="1"/>
        <v>0</v>
      </c>
      <c r="M26" s="686"/>
      <c r="N26" s="726"/>
      <c r="O26" s="818"/>
      <c r="P26" s="726"/>
      <c r="Q26" s="818"/>
    </row>
    <row r="27" spans="1:17" x14ac:dyDescent="0.35">
      <c r="A27" s="16">
        <v>17</v>
      </c>
      <c r="B27" s="1339" t="s">
        <v>106</v>
      </c>
      <c r="C27" s="1571" t="s">
        <v>1605</v>
      </c>
      <c r="D27" s="1295" t="s">
        <v>1344</v>
      </c>
      <c r="E27" s="1355"/>
      <c r="F27" s="819"/>
      <c r="G27" s="819">
        <f t="shared" si="0"/>
        <v>0</v>
      </c>
      <c r="H27" s="819"/>
      <c r="I27" s="686"/>
      <c r="J27" s="819"/>
      <c r="K27" s="686"/>
      <c r="L27" s="819">
        <f t="shared" si="1"/>
        <v>0</v>
      </c>
      <c r="M27" s="686"/>
      <c r="N27" s="726"/>
      <c r="O27" s="818"/>
      <c r="P27" s="726"/>
      <c r="Q27" s="818"/>
    </row>
    <row r="28" spans="1:17" x14ac:dyDescent="0.35">
      <c r="A28" s="16">
        <v>18</v>
      </c>
      <c r="B28" s="1339" t="s">
        <v>587</v>
      </c>
      <c r="C28" s="1571" t="s">
        <v>1604</v>
      </c>
      <c r="D28" s="1295" t="s">
        <v>587</v>
      </c>
      <c r="E28" s="1355"/>
      <c r="F28" s="819"/>
      <c r="G28" s="819">
        <f t="shared" si="0"/>
        <v>0</v>
      </c>
      <c r="H28" s="819"/>
      <c r="I28" s="686"/>
      <c r="J28" s="819"/>
      <c r="K28" s="686"/>
      <c r="L28" s="819">
        <f t="shared" si="1"/>
        <v>0</v>
      </c>
      <c r="M28" s="686"/>
      <c r="N28" s="726"/>
      <c r="O28" s="818"/>
      <c r="P28" s="726"/>
      <c r="Q28" s="818"/>
    </row>
    <row r="29" spans="1:17" x14ac:dyDescent="0.35">
      <c r="A29" s="16">
        <v>19</v>
      </c>
      <c r="B29" s="1339" t="s">
        <v>108</v>
      </c>
      <c r="C29" s="1571" t="s">
        <v>1606</v>
      </c>
      <c r="D29" s="1295" t="s">
        <v>589</v>
      </c>
      <c r="E29" s="1355"/>
      <c r="F29" s="819"/>
      <c r="G29" s="819">
        <f t="shared" si="0"/>
        <v>0</v>
      </c>
      <c r="H29" s="819"/>
      <c r="I29" s="686"/>
      <c r="J29" s="819"/>
      <c r="K29" s="686"/>
      <c r="L29" s="819">
        <f t="shared" si="1"/>
        <v>0</v>
      </c>
      <c r="M29" s="686"/>
      <c r="N29" s="726"/>
      <c r="O29" s="818"/>
      <c r="P29" s="726"/>
      <c r="Q29" s="818"/>
    </row>
    <row r="30" spans="1:17" x14ac:dyDescent="0.35">
      <c r="A30" s="16">
        <v>20</v>
      </c>
      <c r="B30" s="1339" t="s">
        <v>115</v>
      </c>
      <c r="C30" s="1571" t="s">
        <v>1613</v>
      </c>
      <c r="D30" s="1295" t="s">
        <v>595</v>
      </c>
      <c r="E30" s="1355"/>
      <c r="F30" s="819"/>
      <c r="G30" s="819">
        <f t="shared" si="0"/>
        <v>0</v>
      </c>
      <c r="H30" s="819"/>
      <c r="I30" s="686"/>
      <c r="J30" s="819"/>
      <c r="K30" s="686"/>
      <c r="L30" s="819">
        <f t="shared" si="1"/>
        <v>0</v>
      </c>
      <c r="M30" s="686"/>
      <c r="N30" s="726"/>
      <c r="O30" s="818"/>
      <c r="P30" s="726"/>
      <c r="Q30" s="818"/>
    </row>
    <row r="31" spans="1:17" x14ac:dyDescent="0.35">
      <c r="A31" s="719">
        <v>21</v>
      </c>
      <c r="B31" s="1288" t="s">
        <v>115</v>
      </c>
      <c r="C31" s="1571" t="s">
        <v>1613</v>
      </c>
      <c r="D31" s="1295" t="s">
        <v>597</v>
      </c>
      <c r="E31" s="1355"/>
      <c r="F31" s="819"/>
      <c r="G31" s="819"/>
      <c r="H31" s="819"/>
      <c r="I31" s="686"/>
      <c r="J31" s="819"/>
      <c r="K31" s="686"/>
      <c r="L31" s="819"/>
      <c r="M31" s="686"/>
      <c r="N31" s="726"/>
      <c r="O31" s="818"/>
      <c r="P31" s="726"/>
      <c r="Q31" s="818"/>
    </row>
    <row r="32" spans="1:17" x14ac:dyDescent="0.35">
      <c r="A32" s="719"/>
      <c r="B32" s="695"/>
      <c r="C32" s="695"/>
      <c r="D32" s="269"/>
      <c r="E32" s="1355"/>
      <c r="F32" s="819"/>
      <c r="G32" s="819"/>
      <c r="H32" s="819"/>
      <c r="I32" s="686"/>
      <c r="J32" s="819"/>
      <c r="K32" s="686"/>
      <c r="L32" s="819"/>
      <c r="M32" s="686"/>
      <c r="N32" s="726"/>
      <c r="O32" s="818"/>
      <c r="P32" s="726"/>
      <c r="Q32" s="818"/>
    </row>
    <row r="33" spans="1:17" x14ac:dyDescent="0.35">
      <c r="A33" s="719"/>
      <c r="B33" s="269"/>
      <c r="C33" s="269"/>
      <c r="D33" s="269"/>
      <c r="E33" s="819"/>
      <c r="F33" s="819"/>
      <c r="G33" s="819"/>
      <c r="H33" s="819"/>
      <c r="I33" s="686"/>
      <c r="J33" s="819"/>
      <c r="K33" s="686"/>
      <c r="L33" s="819"/>
      <c r="M33" s="686"/>
      <c r="N33" s="726"/>
      <c r="O33" s="818"/>
      <c r="P33" s="726"/>
      <c r="Q33" s="818"/>
    </row>
    <row r="34" spans="1:17" x14ac:dyDescent="0.35">
      <c r="A34" s="719"/>
      <c r="B34" s="269"/>
      <c r="C34" s="269"/>
      <c r="D34" s="269"/>
      <c r="E34" s="819"/>
      <c r="F34" s="819"/>
      <c r="G34" s="819"/>
      <c r="H34" s="819"/>
      <c r="I34" s="686"/>
      <c r="J34" s="819"/>
      <c r="K34" s="686"/>
      <c r="L34" s="819"/>
      <c r="M34" s="686"/>
      <c r="N34" s="726"/>
      <c r="O34" s="818"/>
      <c r="P34" s="726"/>
      <c r="Q34" s="818"/>
    </row>
    <row r="35" spans="1:17" x14ac:dyDescent="0.35">
      <c r="A35" s="719"/>
      <c r="B35" s="269"/>
      <c r="C35" s="269"/>
      <c r="D35" s="269"/>
      <c r="E35" s="819"/>
      <c r="F35" s="819"/>
      <c r="G35" s="819"/>
      <c r="H35" s="819"/>
      <c r="I35" s="686"/>
      <c r="J35" s="819"/>
      <c r="K35" s="686"/>
      <c r="L35" s="819"/>
      <c r="M35" s="686"/>
      <c r="N35" s="726"/>
      <c r="O35" s="818"/>
      <c r="P35" s="726"/>
      <c r="Q35" s="818"/>
    </row>
    <row r="36" spans="1:17" ht="16" thickBot="1" x14ac:dyDescent="0.4">
      <c r="A36" s="703" t="s">
        <v>713</v>
      </c>
      <c r="B36" s="703"/>
      <c r="C36" s="703"/>
      <c r="D36" s="820"/>
      <c r="E36" s="821">
        <f>SUM(E11:E35)</f>
        <v>0</v>
      </c>
      <c r="F36" s="822">
        <f>SUM(F11:F35)</f>
        <v>0</v>
      </c>
      <c r="G36" s="822">
        <f>SUM(E36:F36)</f>
        <v>0</v>
      </c>
      <c r="H36" s="822">
        <f>SUM(H11:H35)</f>
        <v>0</v>
      </c>
      <c r="I36" s="823"/>
      <c r="J36" s="822">
        <f>SUM(J11:J35)</f>
        <v>0</v>
      </c>
      <c r="K36" s="823"/>
      <c r="L36" s="822">
        <f t="shared" si="1"/>
        <v>0</v>
      </c>
      <c r="M36" s="823"/>
      <c r="N36" s="822">
        <f>SUM(N11:N35)</f>
        <v>0</v>
      </c>
      <c r="O36" s="824"/>
      <c r="P36" s="822">
        <f>SUM(P11:P35)</f>
        <v>0</v>
      </c>
      <c r="Q36" s="824"/>
    </row>
    <row r="37" spans="1:17" x14ac:dyDescent="0.35">
      <c r="D37" s="811"/>
      <c r="E37" s="826"/>
      <c r="F37" s="826"/>
      <c r="G37" s="826"/>
      <c r="H37" s="826"/>
      <c r="I37" s="826"/>
      <c r="J37" s="826"/>
      <c r="K37" s="826"/>
      <c r="L37" s="826"/>
      <c r="M37" s="826"/>
    </row>
    <row r="38" spans="1:17" x14ac:dyDescent="0.35">
      <c r="A38" s="277" t="s">
        <v>1529</v>
      </c>
    </row>
  </sheetData>
  <sheetProtection algorithmName="SHA-512" hashValue="AzuE3Wm8NP+Ga5bT93rFxdYoWS0OujxZk92EPoX9zeAHHqhDEtCF+AaUNq2Gghm0TEN3jNAVm+Vu05Xcgx4v5g==" saltValue="C6tkveuwkXqOS8Id0euNUw==" spinCount="100000" sheet="1" objects="1" scenarios="1" sort="0" autoFilter="0" pivotTables="0"/>
  <mergeCells count="11">
    <mergeCell ref="A4:Q4"/>
    <mergeCell ref="P7:Q8"/>
    <mergeCell ref="H8:I8"/>
    <mergeCell ref="J8:K8"/>
    <mergeCell ref="L8:M8"/>
    <mergeCell ref="A7:A9"/>
    <mergeCell ref="B7:B9"/>
    <mergeCell ref="D7:D9"/>
    <mergeCell ref="E7:G8"/>
    <mergeCell ref="H7:M7"/>
    <mergeCell ref="N7:O8"/>
  </mergeCells>
  <pageMargins left="0.7" right="0.7" top="0.75" bottom="0.7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38"/>
  <sheetViews>
    <sheetView zoomScale="70" zoomScaleNormal="70" workbookViewId="0">
      <selection activeCell="J16" sqref="J16"/>
    </sheetView>
  </sheetViews>
  <sheetFormatPr defaultColWidth="9.1796875" defaultRowHeight="15.5" x14ac:dyDescent="0.35"/>
  <cols>
    <col min="1" max="1" width="5.7265625" style="3" customWidth="1"/>
    <col min="2" max="4" width="21.7265625" style="3" customWidth="1"/>
    <col min="5" max="13" width="12.1796875" style="3" customWidth="1"/>
    <col min="14" max="257" width="9.1796875" style="3"/>
    <col min="258" max="258" width="5.7265625" style="3" customWidth="1"/>
    <col min="259" max="260" width="21.7265625" style="3" customWidth="1"/>
    <col min="261" max="269" width="10.7265625" style="3" customWidth="1"/>
    <col min="270" max="513" width="9.1796875" style="3"/>
    <col min="514" max="514" width="5.7265625" style="3" customWidth="1"/>
    <col min="515" max="516" width="21.7265625" style="3" customWidth="1"/>
    <col min="517" max="525" width="10.7265625" style="3" customWidth="1"/>
    <col min="526" max="769" width="9.1796875" style="3"/>
    <col min="770" max="770" width="5.7265625" style="3" customWidth="1"/>
    <col min="771" max="772" width="21.7265625" style="3" customWidth="1"/>
    <col min="773" max="781" width="10.7265625" style="3" customWidth="1"/>
    <col min="782" max="1025" width="9.1796875" style="3"/>
    <col min="1026" max="1026" width="5.7265625" style="3" customWidth="1"/>
    <col min="1027" max="1028" width="21.7265625" style="3" customWidth="1"/>
    <col min="1029" max="1037" width="10.7265625" style="3" customWidth="1"/>
    <col min="1038" max="1281" width="9.1796875" style="3"/>
    <col min="1282" max="1282" width="5.7265625" style="3" customWidth="1"/>
    <col min="1283" max="1284" width="21.7265625" style="3" customWidth="1"/>
    <col min="1285" max="1293" width="10.7265625" style="3" customWidth="1"/>
    <col min="1294" max="1537" width="9.1796875" style="3"/>
    <col min="1538" max="1538" width="5.7265625" style="3" customWidth="1"/>
    <col min="1539" max="1540" width="21.7265625" style="3" customWidth="1"/>
    <col min="1541" max="1549" width="10.7265625" style="3" customWidth="1"/>
    <col min="1550" max="1793" width="9.1796875" style="3"/>
    <col min="1794" max="1794" width="5.7265625" style="3" customWidth="1"/>
    <col min="1795" max="1796" width="21.7265625" style="3" customWidth="1"/>
    <col min="1797" max="1805" width="10.7265625" style="3" customWidth="1"/>
    <col min="1806" max="2049" width="9.1796875" style="3"/>
    <col min="2050" max="2050" width="5.7265625" style="3" customWidth="1"/>
    <col min="2051" max="2052" width="21.7265625" style="3" customWidth="1"/>
    <col min="2053" max="2061" width="10.7265625" style="3" customWidth="1"/>
    <col min="2062" max="2305" width="9.1796875" style="3"/>
    <col min="2306" max="2306" width="5.7265625" style="3" customWidth="1"/>
    <col min="2307" max="2308" width="21.7265625" style="3" customWidth="1"/>
    <col min="2309" max="2317" width="10.7265625" style="3" customWidth="1"/>
    <col min="2318" max="2561" width="9.1796875" style="3"/>
    <col min="2562" max="2562" width="5.7265625" style="3" customWidth="1"/>
    <col min="2563" max="2564" width="21.7265625" style="3" customWidth="1"/>
    <col min="2565" max="2573" width="10.7265625" style="3" customWidth="1"/>
    <col min="2574" max="2817" width="9.1796875" style="3"/>
    <col min="2818" max="2818" width="5.7265625" style="3" customWidth="1"/>
    <col min="2819" max="2820" width="21.7265625" style="3" customWidth="1"/>
    <col min="2821" max="2829" width="10.7265625" style="3" customWidth="1"/>
    <col min="2830" max="3073" width="9.1796875" style="3"/>
    <col min="3074" max="3074" width="5.7265625" style="3" customWidth="1"/>
    <col min="3075" max="3076" width="21.7265625" style="3" customWidth="1"/>
    <col min="3077" max="3085" width="10.7265625" style="3" customWidth="1"/>
    <col min="3086" max="3329" width="9.1796875" style="3"/>
    <col min="3330" max="3330" width="5.7265625" style="3" customWidth="1"/>
    <col min="3331" max="3332" width="21.7265625" style="3" customWidth="1"/>
    <col min="3333" max="3341" width="10.7265625" style="3" customWidth="1"/>
    <col min="3342" max="3585" width="9.1796875" style="3"/>
    <col min="3586" max="3586" width="5.7265625" style="3" customWidth="1"/>
    <col min="3587" max="3588" width="21.7265625" style="3" customWidth="1"/>
    <col min="3589" max="3597" width="10.7265625" style="3" customWidth="1"/>
    <col min="3598" max="3841" width="9.1796875" style="3"/>
    <col min="3842" max="3842" width="5.7265625" style="3" customWidth="1"/>
    <col min="3843" max="3844" width="21.7265625" style="3" customWidth="1"/>
    <col min="3845" max="3853" width="10.7265625" style="3" customWidth="1"/>
    <col min="3854" max="4097" width="9.1796875" style="3"/>
    <col min="4098" max="4098" width="5.7265625" style="3" customWidth="1"/>
    <col min="4099" max="4100" width="21.7265625" style="3" customWidth="1"/>
    <col min="4101" max="4109" width="10.7265625" style="3" customWidth="1"/>
    <col min="4110" max="4353" width="9.1796875" style="3"/>
    <col min="4354" max="4354" width="5.7265625" style="3" customWidth="1"/>
    <col min="4355" max="4356" width="21.7265625" style="3" customWidth="1"/>
    <col min="4357" max="4365" width="10.7265625" style="3" customWidth="1"/>
    <col min="4366" max="4609" width="9.1796875" style="3"/>
    <col min="4610" max="4610" width="5.7265625" style="3" customWidth="1"/>
    <col min="4611" max="4612" width="21.7265625" style="3" customWidth="1"/>
    <col min="4613" max="4621" width="10.7265625" style="3" customWidth="1"/>
    <col min="4622" max="4865" width="9.1796875" style="3"/>
    <col min="4866" max="4866" width="5.7265625" style="3" customWidth="1"/>
    <col min="4867" max="4868" width="21.7265625" style="3" customWidth="1"/>
    <col min="4869" max="4877" width="10.7265625" style="3" customWidth="1"/>
    <col min="4878" max="5121" width="9.1796875" style="3"/>
    <col min="5122" max="5122" width="5.7265625" style="3" customWidth="1"/>
    <col min="5123" max="5124" width="21.7265625" style="3" customWidth="1"/>
    <col min="5125" max="5133" width="10.7265625" style="3" customWidth="1"/>
    <col min="5134" max="5377" width="9.1796875" style="3"/>
    <col min="5378" max="5378" width="5.7265625" style="3" customWidth="1"/>
    <col min="5379" max="5380" width="21.7265625" style="3" customWidth="1"/>
    <col min="5381" max="5389" width="10.7265625" style="3" customWidth="1"/>
    <col min="5390" max="5633" width="9.1796875" style="3"/>
    <col min="5634" max="5634" width="5.7265625" style="3" customWidth="1"/>
    <col min="5635" max="5636" width="21.7265625" style="3" customWidth="1"/>
    <col min="5637" max="5645" width="10.7265625" style="3" customWidth="1"/>
    <col min="5646" max="5889" width="9.1796875" style="3"/>
    <col min="5890" max="5890" width="5.7265625" style="3" customWidth="1"/>
    <col min="5891" max="5892" width="21.7265625" style="3" customWidth="1"/>
    <col min="5893" max="5901" width="10.7265625" style="3" customWidth="1"/>
    <col min="5902" max="6145" width="9.1796875" style="3"/>
    <col min="6146" max="6146" width="5.7265625" style="3" customWidth="1"/>
    <col min="6147" max="6148" width="21.7265625" style="3" customWidth="1"/>
    <col min="6149" max="6157" width="10.7265625" style="3" customWidth="1"/>
    <col min="6158" max="6401" width="9.1796875" style="3"/>
    <col min="6402" max="6402" width="5.7265625" style="3" customWidth="1"/>
    <col min="6403" max="6404" width="21.7265625" style="3" customWidth="1"/>
    <col min="6405" max="6413" width="10.7265625" style="3" customWidth="1"/>
    <col min="6414" max="6657" width="9.1796875" style="3"/>
    <col min="6658" max="6658" width="5.7265625" style="3" customWidth="1"/>
    <col min="6659" max="6660" width="21.7265625" style="3" customWidth="1"/>
    <col min="6661" max="6669" width="10.7265625" style="3" customWidth="1"/>
    <col min="6670" max="6913" width="9.1796875" style="3"/>
    <col min="6914" max="6914" width="5.7265625" style="3" customWidth="1"/>
    <col min="6915" max="6916" width="21.7265625" style="3" customWidth="1"/>
    <col min="6917" max="6925" width="10.7265625" style="3" customWidth="1"/>
    <col min="6926" max="7169" width="9.1796875" style="3"/>
    <col min="7170" max="7170" width="5.7265625" style="3" customWidth="1"/>
    <col min="7171" max="7172" width="21.7265625" style="3" customWidth="1"/>
    <col min="7173" max="7181" width="10.7265625" style="3" customWidth="1"/>
    <col min="7182" max="7425" width="9.1796875" style="3"/>
    <col min="7426" max="7426" width="5.7265625" style="3" customWidth="1"/>
    <col min="7427" max="7428" width="21.7265625" style="3" customWidth="1"/>
    <col min="7429" max="7437" width="10.7265625" style="3" customWidth="1"/>
    <col min="7438" max="7681" width="9.1796875" style="3"/>
    <col min="7682" max="7682" width="5.7265625" style="3" customWidth="1"/>
    <col min="7683" max="7684" width="21.7265625" style="3" customWidth="1"/>
    <col min="7685" max="7693" width="10.7265625" style="3" customWidth="1"/>
    <col min="7694" max="7937" width="9.1796875" style="3"/>
    <col min="7938" max="7938" width="5.7265625" style="3" customWidth="1"/>
    <col min="7939" max="7940" width="21.7265625" style="3" customWidth="1"/>
    <col min="7941" max="7949" width="10.7265625" style="3" customWidth="1"/>
    <col min="7950" max="8193" width="9.1796875" style="3"/>
    <col min="8194" max="8194" width="5.7265625" style="3" customWidth="1"/>
    <col min="8195" max="8196" width="21.7265625" style="3" customWidth="1"/>
    <col min="8197" max="8205" width="10.7265625" style="3" customWidth="1"/>
    <col min="8206" max="8449" width="9.1796875" style="3"/>
    <col min="8450" max="8450" width="5.7265625" style="3" customWidth="1"/>
    <col min="8451" max="8452" width="21.7265625" style="3" customWidth="1"/>
    <col min="8453" max="8461" width="10.7265625" style="3" customWidth="1"/>
    <col min="8462" max="8705" width="9.1796875" style="3"/>
    <col min="8706" max="8706" width="5.7265625" style="3" customWidth="1"/>
    <col min="8707" max="8708" width="21.7265625" style="3" customWidth="1"/>
    <col min="8709" max="8717" width="10.7265625" style="3" customWidth="1"/>
    <col min="8718" max="8961" width="9.1796875" style="3"/>
    <col min="8962" max="8962" width="5.7265625" style="3" customWidth="1"/>
    <col min="8963" max="8964" width="21.7265625" style="3" customWidth="1"/>
    <col min="8965" max="8973" width="10.7265625" style="3" customWidth="1"/>
    <col min="8974" max="9217" width="9.1796875" style="3"/>
    <col min="9218" max="9218" width="5.7265625" style="3" customWidth="1"/>
    <col min="9219" max="9220" width="21.7265625" style="3" customWidth="1"/>
    <col min="9221" max="9229" width="10.7265625" style="3" customWidth="1"/>
    <col min="9230" max="9473" width="9.1796875" style="3"/>
    <col min="9474" max="9474" width="5.7265625" style="3" customWidth="1"/>
    <col min="9475" max="9476" width="21.7265625" style="3" customWidth="1"/>
    <col min="9477" max="9485" width="10.7265625" style="3" customWidth="1"/>
    <col min="9486" max="9729" width="9.1796875" style="3"/>
    <col min="9730" max="9730" width="5.7265625" style="3" customWidth="1"/>
    <col min="9731" max="9732" width="21.7265625" style="3" customWidth="1"/>
    <col min="9733" max="9741" width="10.7265625" style="3" customWidth="1"/>
    <col min="9742" max="9985" width="9.1796875" style="3"/>
    <col min="9986" max="9986" width="5.7265625" style="3" customWidth="1"/>
    <col min="9987" max="9988" width="21.7265625" style="3" customWidth="1"/>
    <col min="9989" max="9997" width="10.7265625" style="3" customWidth="1"/>
    <col min="9998" max="10241" width="9.1796875" style="3"/>
    <col min="10242" max="10242" width="5.7265625" style="3" customWidth="1"/>
    <col min="10243" max="10244" width="21.7265625" style="3" customWidth="1"/>
    <col min="10245" max="10253" width="10.7265625" style="3" customWidth="1"/>
    <col min="10254" max="10497" width="9.1796875" style="3"/>
    <col min="10498" max="10498" width="5.7265625" style="3" customWidth="1"/>
    <col min="10499" max="10500" width="21.7265625" style="3" customWidth="1"/>
    <col min="10501" max="10509" width="10.7265625" style="3" customWidth="1"/>
    <col min="10510" max="10753" width="9.1796875" style="3"/>
    <col min="10754" max="10754" width="5.7265625" style="3" customWidth="1"/>
    <col min="10755" max="10756" width="21.7265625" style="3" customWidth="1"/>
    <col min="10757" max="10765" width="10.7265625" style="3" customWidth="1"/>
    <col min="10766" max="11009" width="9.1796875" style="3"/>
    <col min="11010" max="11010" width="5.7265625" style="3" customWidth="1"/>
    <col min="11011" max="11012" width="21.7265625" style="3" customWidth="1"/>
    <col min="11013" max="11021" width="10.7265625" style="3" customWidth="1"/>
    <col min="11022" max="11265" width="9.1796875" style="3"/>
    <col min="11266" max="11266" width="5.7265625" style="3" customWidth="1"/>
    <col min="11267" max="11268" width="21.7265625" style="3" customWidth="1"/>
    <col min="11269" max="11277" width="10.7265625" style="3" customWidth="1"/>
    <col min="11278" max="11521" width="9.1796875" style="3"/>
    <col min="11522" max="11522" width="5.7265625" style="3" customWidth="1"/>
    <col min="11523" max="11524" width="21.7265625" style="3" customWidth="1"/>
    <col min="11525" max="11533" width="10.7265625" style="3" customWidth="1"/>
    <col min="11534" max="11777" width="9.1796875" style="3"/>
    <col min="11778" max="11778" width="5.7265625" style="3" customWidth="1"/>
    <col min="11779" max="11780" width="21.7265625" style="3" customWidth="1"/>
    <col min="11781" max="11789" width="10.7265625" style="3" customWidth="1"/>
    <col min="11790" max="12033" width="9.1796875" style="3"/>
    <col min="12034" max="12034" width="5.7265625" style="3" customWidth="1"/>
    <col min="12035" max="12036" width="21.7265625" style="3" customWidth="1"/>
    <col min="12037" max="12045" width="10.7265625" style="3" customWidth="1"/>
    <col min="12046" max="12289" width="9.1796875" style="3"/>
    <col min="12290" max="12290" width="5.7265625" style="3" customWidth="1"/>
    <col min="12291" max="12292" width="21.7265625" style="3" customWidth="1"/>
    <col min="12293" max="12301" width="10.7265625" style="3" customWidth="1"/>
    <col min="12302" max="12545" width="9.1796875" style="3"/>
    <col min="12546" max="12546" width="5.7265625" style="3" customWidth="1"/>
    <col min="12547" max="12548" width="21.7265625" style="3" customWidth="1"/>
    <col min="12549" max="12557" width="10.7265625" style="3" customWidth="1"/>
    <col min="12558" max="12801" width="9.1796875" style="3"/>
    <col min="12802" max="12802" width="5.7265625" style="3" customWidth="1"/>
    <col min="12803" max="12804" width="21.7265625" style="3" customWidth="1"/>
    <col min="12805" max="12813" width="10.7265625" style="3" customWidth="1"/>
    <col min="12814" max="13057" width="9.1796875" style="3"/>
    <col min="13058" max="13058" width="5.7265625" style="3" customWidth="1"/>
    <col min="13059" max="13060" width="21.7265625" style="3" customWidth="1"/>
    <col min="13061" max="13069" width="10.7265625" style="3" customWidth="1"/>
    <col min="13070" max="13313" width="9.1796875" style="3"/>
    <col min="13314" max="13314" width="5.7265625" style="3" customWidth="1"/>
    <col min="13315" max="13316" width="21.7265625" style="3" customWidth="1"/>
    <col min="13317" max="13325" width="10.7265625" style="3" customWidth="1"/>
    <col min="13326" max="13569" width="9.1796875" style="3"/>
    <col min="13570" max="13570" width="5.7265625" style="3" customWidth="1"/>
    <col min="13571" max="13572" width="21.7265625" style="3" customWidth="1"/>
    <col min="13573" max="13581" width="10.7265625" style="3" customWidth="1"/>
    <col min="13582" max="13825" width="9.1796875" style="3"/>
    <col min="13826" max="13826" width="5.7265625" style="3" customWidth="1"/>
    <col min="13827" max="13828" width="21.7265625" style="3" customWidth="1"/>
    <col min="13829" max="13837" width="10.7265625" style="3" customWidth="1"/>
    <col min="13838" max="14081" width="9.1796875" style="3"/>
    <col min="14082" max="14082" width="5.7265625" style="3" customWidth="1"/>
    <col min="14083" max="14084" width="21.7265625" style="3" customWidth="1"/>
    <col min="14085" max="14093" width="10.7265625" style="3" customWidth="1"/>
    <col min="14094" max="14337" width="9.1796875" style="3"/>
    <col min="14338" max="14338" width="5.7265625" style="3" customWidth="1"/>
    <col min="14339" max="14340" width="21.7265625" style="3" customWidth="1"/>
    <col min="14341" max="14349" width="10.7265625" style="3" customWidth="1"/>
    <col min="14350" max="14593" width="9.1796875" style="3"/>
    <col min="14594" max="14594" width="5.7265625" style="3" customWidth="1"/>
    <col min="14595" max="14596" width="21.7265625" style="3" customWidth="1"/>
    <col min="14597" max="14605" width="10.7265625" style="3" customWidth="1"/>
    <col min="14606" max="14849" width="9.1796875" style="3"/>
    <col min="14850" max="14850" width="5.7265625" style="3" customWidth="1"/>
    <col min="14851" max="14852" width="21.7265625" style="3" customWidth="1"/>
    <col min="14853" max="14861" width="10.7265625" style="3" customWidth="1"/>
    <col min="14862" max="15105" width="9.1796875" style="3"/>
    <col min="15106" max="15106" width="5.7265625" style="3" customWidth="1"/>
    <col min="15107" max="15108" width="21.7265625" style="3" customWidth="1"/>
    <col min="15109" max="15117" width="10.7265625" style="3" customWidth="1"/>
    <col min="15118" max="15361" width="9.1796875" style="3"/>
    <col min="15362" max="15362" width="5.7265625" style="3" customWidth="1"/>
    <col min="15363" max="15364" width="21.7265625" style="3" customWidth="1"/>
    <col min="15365" max="15373" width="10.7265625" style="3" customWidth="1"/>
    <col min="15374" max="15617" width="9.1796875" style="3"/>
    <col min="15618" max="15618" width="5.7265625" style="3" customWidth="1"/>
    <col min="15619" max="15620" width="21.7265625" style="3" customWidth="1"/>
    <col min="15621" max="15629" width="10.7265625" style="3" customWidth="1"/>
    <col min="15630" max="15873" width="9.1796875" style="3"/>
    <col min="15874" max="15874" width="5.7265625" style="3" customWidth="1"/>
    <col min="15875" max="15876" width="21.7265625" style="3" customWidth="1"/>
    <col min="15877" max="15885" width="10.7265625" style="3" customWidth="1"/>
    <col min="15886" max="16129" width="9.1796875" style="3"/>
    <col min="16130" max="16130" width="5.7265625" style="3" customWidth="1"/>
    <col min="16131" max="16132" width="21.7265625" style="3" customWidth="1"/>
    <col min="16133" max="16141" width="10.7265625" style="3" customWidth="1"/>
    <col min="16142" max="16384" width="9.1796875" style="3"/>
  </cols>
  <sheetData>
    <row r="1" spans="1:14" x14ac:dyDescent="0.35">
      <c r="A1" s="1" t="s">
        <v>1534</v>
      </c>
    </row>
    <row r="3" spans="1:14" x14ac:dyDescent="0.35">
      <c r="A3" s="1615" t="s">
        <v>1535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</row>
    <row r="4" spans="1:14" x14ac:dyDescent="0.35">
      <c r="A4" s="2"/>
      <c r="B4" s="2"/>
      <c r="C4" s="2"/>
      <c r="D4" s="2"/>
      <c r="E4" s="2"/>
      <c r="F4" s="28" t="str">
        <f>'[5]1'!$E$5</f>
        <v>KABUPATEN/KOTA</v>
      </c>
      <c r="G4" s="7" t="str">
        <f>'[5]1'!$F$5</f>
        <v>KEPULAUAN TALAUD</v>
      </c>
      <c r="H4" s="4"/>
      <c r="I4" s="4"/>
      <c r="J4" s="4"/>
      <c r="K4" s="4"/>
      <c r="L4" s="4"/>
      <c r="M4" s="4"/>
    </row>
    <row r="5" spans="1:14" x14ac:dyDescent="0.35">
      <c r="A5" s="2"/>
      <c r="B5" s="2"/>
      <c r="C5" s="2"/>
      <c r="D5" s="2"/>
      <c r="E5" s="2"/>
      <c r="F5" s="28" t="str">
        <f>'[5]1'!$E$6</f>
        <v>TAHUN</v>
      </c>
      <c r="G5" s="7">
        <v>2024</v>
      </c>
      <c r="H5" s="4"/>
      <c r="I5" s="4"/>
      <c r="J5" s="4"/>
      <c r="K5" s="4"/>
      <c r="L5" s="4"/>
      <c r="M5" s="4"/>
    </row>
    <row r="6" spans="1:14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4" ht="12.75" customHeight="1" x14ac:dyDescent="0.35">
      <c r="A7" s="1596" t="s">
        <v>5</v>
      </c>
      <c r="B7" s="1596" t="s">
        <v>6</v>
      </c>
      <c r="C7" s="10"/>
      <c r="D7" s="1596" t="s">
        <v>61</v>
      </c>
      <c r="E7" s="1605" t="s">
        <v>1536</v>
      </c>
      <c r="F7" s="1838"/>
      <c r="G7" s="1838"/>
      <c r="H7" s="1838"/>
      <c r="I7" s="1838"/>
      <c r="J7" s="1838"/>
      <c r="K7" s="1838"/>
      <c r="L7" s="1838"/>
      <c r="M7" s="1839"/>
      <c r="N7" s="243"/>
    </row>
    <row r="8" spans="1:14" x14ac:dyDescent="0.35">
      <c r="A8" s="1596"/>
      <c r="B8" s="1596"/>
      <c r="C8" s="10" t="s">
        <v>1595</v>
      </c>
      <c r="D8" s="1596"/>
      <c r="E8" s="1606"/>
      <c r="F8" s="1796"/>
      <c r="G8" s="1796"/>
      <c r="H8" s="1796"/>
      <c r="I8" s="1796"/>
      <c r="J8" s="1796"/>
      <c r="K8" s="1796"/>
      <c r="L8" s="1796"/>
      <c r="M8" s="1797"/>
      <c r="N8" s="243"/>
    </row>
    <row r="9" spans="1:14" ht="28.5" customHeight="1" x14ac:dyDescent="0.35">
      <c r="A9" s="1596"/>
      <c r="B9" s="1596"/>
      <c r="C9" s="10" t="s">
        <v>6</v>
      </c>
      <c r="D9" s="1596"/>
      <c r="E9" s="1619" t="s">
        <v>8</v>
      </c>
      <c r="F9" s="1620"/>
      <c r="G9" s="1621"/>
      <c r="H9" s="1801" t="s">
        <v>1537</v>
      </c>
      <c r="I9" s="1822"/>
      <c r="J9" s="1822"/>
      <c r="K9" s="1822"/>
      <c r="L9" s="1822"/>
      <c r="M9" s="1802"/>
      <c r="N9" s="243"/>
    </row>
    <row r="10" spans="1:14" x14ac:dyDescent="0.35">
      <c r="A10" s="1597"/>
      <c r="B10" s="1597"/>
      <c r="C10" s="12"/>
      <c r="D10" s="1597"/>
      <c r="E10" s="61" t="s">
        <v>130</v>
      </c>
      <c r="F10" s="61" t="s">
        <v>131</v>
      </c>
      <c r="G10" s="61" t="s">
        <v>502</v>
      </c>
      <c r="H10" s="61" t="s">
        <v>130</v>
      </c>
      <c r="I10" s="61" t="s">
        <v>65</v>
      </c>
      <c r="J10" s="61" t="s">
        <v>131</v>
      </c>
      <c r="K10" s="61" t="s">
        <v>65</v>
      </c>
      <c r="L10" s="61" t="s">
        <v>502</v>
      </c>
      <c r="M10" s="61" t="s">
        <v>65</v>
      </c>
      <c r="N10" s="243"/>
    </row>
    <row r="11" spans="1:14" s="15" customFormat="1" ht="11.5" x14ac:dyDescent="0.35">
      <c r="A11" s="13">
        <v>1</v>
      </c>
      <c r="B11" s="13">
        <v>2</v>
      </c>
      <c r="C11" s="13"/>
      <c r="D11" s="13">
        <v>3</v>
      </c>
      <c r="E11" s="295">
        <v>4</v>
      </c>
      <c r="F11" s="295">
        <v>5</v>
      </c>
      <c r="G11" s="295">
        <v>6</v>
      </c>
      <c r="H11" s="295">
        <v>7</v>
      </c>
      <c r="I11" s="295">
        <v>8</v>
      </c>
      <c r="J11" s="295">
        <v>9</v>
      </c>
      <c r="K11" s="295">
        <v>10</v>
      </c>
      <c r="L11" s="295">
        <v>11</v>
      </c>
      <c r="M11" s="295">
        <v>12</v>
      </c>
      <c r="N11" s="245"/>
    </row>
    <row r="12" spans="1:14" x14ac:dyDescent="0.35">
      <c r="A12" s="33">
        <v>1</v>
      </c>
      <c r="B12" s="64" t="str">
        <f>'[5]9'!B9</f>
        <v>Melonguane</v>
      </c>
      <c r="C12" s="1570" t="s">
        <v>1602</v>
      </c>
      <c r="D12" s="254" t="str">
        <f>'[5]9'!C9</f>
        <v>Melonguane</v>
      </c>
      <c r="E12" s="1364">
        <v>428</v>
      </c>
      <c r="F12" s="1364">
        <v>560</v>
      </c>
      <c r="G12" s="1366">
        <f t="shared" ref="G12:G23" si="0">F12+E12</f>
        <v>988</v>
      </c>
      <c r="H12" s="1364">
        <v>428</v>
      </c>
      <c r="I12" s="1367">
        <f t="shared" ref="I12:I32" si="1">H12/E12*100</f>
        <v>100</v>
      </c>
      <c r="J12" s="1364">
        <v>560</v>
      </c>
      <c r="K12" s="1367">
        <f t="shared" ref="K12:K32" si="2">J12/F12*100</f>
        <v>100</v>
      </c>
      <c r="L12" s="1366">
        <f t="shared" ref="L12:L23" si="3">H12+J12</f>
        <v>988</v>
      </c>
      <c r="M12" s="1367">
        <f t="shared" ref="M12:M32" si="4">L12/G12*100</f>
        <v>100</v>
      </c>
    </row>
    <row r="13" spans="1:14" x14ac:dyDescent="0.35">
      <c r="A13" s="16">
        <v>2</v>
      </c>
      <c r="B13" s="64" t="str">
        <f>'[5]9'!B10</f>
        <v>Melonguane Timur</v>
      </c>
      <c r="C13" s="1571" t="s">
        <v>1603</v>
      </c>
      <c r="D13" s="254" t="str">
        <f>'[5]9'!C10</f>
        <v>Tule</v>
      </c>
      <c r="E13" s="1365">
        <v>236</v>
      </c>
      <c r="F13" s="1365">
        <v>280</v>
      </c>
      <c r="G13" s="1257">
        <f t="shared" si="0"/>
        <v>516</v>
      </c>
      <c r="H13" s="1365">
        <v>236</v>
      </c>
      <c r="I13" s="1368">
        <f t="shared" si="1"/>
        <v>100</v>
      </c>
      <c r="J13" s="1365">
        <v>280</v>
      </c>
      <c r="K13" s="1368">
        <f t="shared" si="2"/>
        <v>100</v>
      </c>
      <c r="L13" s="1257">
        <f t="shared" si="3"/>
        <v>516</v>
      </c>
      <c r="M13" s="1368">
        <f t="shared" si="4"/>
        <v>100</v>
      </c>
    </row>
    <row r="14" spans="1:14" x14ac:dyDescent="0.35">
      <c r="A14" s="16">
        <v>3</v>
      </c>
      <c r="B14" s="64" t="str">
        <f>'[5]9'!B11</f>
        <v>Pulutan</v>
      </c>
      <c r="C14" s="1571" t="s">
        <v>1609</v>
      </c>
      <c r="D14" s="254" t="str">
        <f>'[5]9'!C11</f>
        <v>Pulutan</v>
      </c>
      <c r="E14" s="1365">
        <v>236</v>
      </c>
      <c r="F14" s="1365">
        <v>278</v>
      </c>
      <c r="G14" s="1257">
        <f t="shared" si="0"/>
        <v>514</v>
      </c>
      <c r="H14" s="1365">
        <v>236</v>
      </c>
      <c r="I14" s="1368">
        <f t="shared" si="1"/>
        <v>100</v>
      </c>
      <c r="J14" s="1365">
        <v>278</v>
      </c>
      <c r="K14" s="1368">
        <f t="shared" si="2"/>
        <v>100</v>
      </c>
      <c r="L14" s="1257">
        <f t="shared" si="3"/>
        <v>514</v>
      </c>
      <c r="M14" s="1368">
        <f t="shared" si="4"/>
        <v>100</v>
      </c>
    </row>
    <row r="15" spans="1:14" x14ac:dyDescent="0.35">
      <c r="A15" s="16">
        <v>4</v>
      </c>
      <c r="B15" s="64" t="str">
        <f>'[5]9'!B12</f>
        <v>Rainis</v>
      </c>
      <c r="C15" s="1571" t="s">
        <v>1607</v>
      </c>
      <c r="D15" s="254" t="str">
        <f>'[5]9'!C12</f>
        <v>Rainis</v>
      </c>
      <c r="E15" s="1365">
        <v>461</v>
      </c>
      <c r="F15" s="1365">
        <v>470</v>
      </c>
      <c r="G15" s="1257">
        <f t="shared" si="0"/>
        <v>931</v>
      </c>
      <c r="H15" s="1365">
        <v>461</v>
      </c>
      <c r="I15" s="1368">
        <f t="shared" si="1"/>
        <v>100</v>
      </c>
      <c r="J15" s="1365">
        <v>470</v>
      </c>
      <c r="K15" s="1368">
        <f t="shared" si="2"/>
        <v>100</v>
      </c>
      <c r="L15" s="1257">
        <f t="shared" si="3"/>
        <v>931</v>
      </c>
      <c r="M15" s="1368">
        <f t="shared" si="4"/>
        <v>100</v>
      </c>
    </row>
    <row r="16" spans="1:14" x14ac:dyDescent="0.35">
      <c r="A16" s="16">
        <v>5</v>
      </c>
      <c r="B16" s="64" t="str">
        <f>'[5]9'!B13</f>
        <v>Tanpan'amma</v>
      </c>
      <c r="C16" s="1571" t="s">
        <v>1608</v>
      </c>
      <c r="D16" s="254" t="str">
        <f>'[5]9'!C13</f>
        <v>Dapalan</v>
      </c>
      <c r="E16" s="1365">
        <v>412</v>
      </c>
      <c r="F16" s="1365">
        <v>460</v>
      </c>
      <c r="G16" s="1257">
        <f t="shared" si="0"/>
        <v>872</v>
      </c>
      <c r="H16" s="1365">
        <v>412</v>
      </c>
      <c r="I16" s="1368">
        <f t="shared" si="1"/>
        <v>100</v>
      </c>
      <c r="J16" s="1365">
        <v>460</v>
      </c>
      <c r="K16" s="1368">
        <f t="shared" si="2"/>
        <v>100</v>
      </c>
      <c r="L16" s="1257">
        <f t="shared" si="3"/>
        <v>872</v>
      </c>
      <c r="M16" s="1368">
        <f t="shared" si="4"/>
        <v>100</v>
      </c>
    </row>
    <row r="17" spans="1:13" x14ac:dyDescent="0.35">
      <c r="A17" s="16">
        <v>6</v>
      </c>
      <c r="B17" s="64" t="str">
        <f>'[5]9'!B14</f>
        <v>Gemeh</v>
      </c>
      <c r="C17" s="1571" t="s">
        <v>1612</v>
      </c>
      <c r="D17" s="254" t="str">
        <f>'[5]9'!C14</f>
        <v>Gemeh</v>
      </c>
      <c r="E17" s="1365">
        <v>404</v>
      </c>
      <c r="F17" s="1365">
        <v>434</v>
      </c>
      <c r="G17" s="1257">
        <f t="shared" si="0"/>
        <v>838</v>
      </c>
      <c r="H17" s="1365">
        <v>404</v>
      </c>
      <c r="I17" s="1368">
        <f t="shared" si="1"/>
        <v>100</v>
      </c>
      <c r="J17" s="1365">
        <v>434</v>
      </c>
      <c r="K17" s="1368">
        <f t="shared" si="2"/>
        <v>100</v>
      </c>
      <c r="L17" s="1257">
        <f t="shared" si="3"/>
        <v>838</v>
      </c>
      <c r="M17" s="1368">
        <f t="shared" si="4"/>
        <v>100</v>
      </c>
    </row>
    <row r="18" spans="1:13" x14ac:dyDescent="0.35">
      <c r="A18" s="16">
        <v>7</v>
      </c>
      <c r="B18" s="64" t="str">
        <f>'[5]9'!B15</f>
        <v>Essang</v>
      </c>
      <c r="C18" s="1571" t="s">
        <v>1610</v>
      </c>
      <c r="D18" s="254" t="str">
        <f>'[5]9'!C15</f>
        <v>Essang</v>
      </c>
      <c r="E18" s="1365">
        <v>206</v>
      </c>
      <c r="F18" s="1365">
        <v>265</v>
      </c>
      <c r="G18" s="1257">
        <f t="shared" si="0"/>
        <v>471</v>
      </c>
      <c r="H18" s="1365">
        <v>206</v>
      </c>
      <c r="I18" s="1368">
        <f t="shared" si="1"/>
        <v>100</v>
      </c>
      <c r="J18" s="1365">
        <v>265</v>
      </c>
      <c r="K18" s="1368">
        <f t="shared" si="2"/>
        <v>100</v>
      </c>
      <c r="L18" s="1257">
        <f t="shared" si="3"/>
        <v>471</v>
      </c>
      <c r="M18" s="1368">
        <f t="shared" si="4"/>
        <v>100</v>
      </c>
    </row>
    <row r="19" spans="1:13" x14ac:dyDescent="0.35">
      <c r="A19" s="16">
        <v>8</v>
      </c>
      <c r="B19" s="64" t="str">
        <f>'[5]9'!B16</f>
        <v>Essang Selatan</v>
      </c>
      <c r="C19" s="1571" t="s">
        <v>1611</v>
      </c>
      <c r="D19" s="254" t="str">
        <f>'[5]9'!C16</f>
        <v>Sambuara</v>
      </c>
      <c r="E19" s="1365">
        <v>184</v>
      </c>
      <c r="F19" s="1365">
        <v>223</v>
      </c>
      <c r="G19" s="1257">
        <f t="shared" si="0"/>
        <v>407</v>
      </c>
      <c r="H19" s="1365">
        <v>184</v>
      </c>
      <c r="I19" s="1368">
        <f t="shared" si="1"/>
        <v>100</v>
      </c>
      <c r="J19" s="1365">
        <v>223</v>
      </c>
      <c r="K19" s="1368">
        <f t="shared" si="2"/>
        <v>100</v>
      </c>
      <c r="L19" s="1257">
        <f t="shared" si="3"/>
        <v>407</v>
      </c>
      <c r="M19" s="1368">
        <f t="shared" si="4"/>
        <v>100</v>
      </c>
    </row>
    <row r="20" spans="1:13" x14ac:dyDescent="0.35">
      <c r="A20" s="16">
        <v>9</v>
      </c>
      <c r="B20" s="64" t="str">
        <f>'[5]9'!B17</f>
        <v>Beo Utara</v>
      </c>
      <c r="C20" s="1571" t="s">
        <v>1605</v>
      </c>
      <c r="D20" s="254" t="str">
        <f>'[5]9'!C17</f>
        <v>Lobbo</v>
      </c>
      <c r="E20" s="1365">
        <v>175</v>
      </c>
      <c r="F20" s="1365">
        <v>198</v>
      </c>
      <c r="G20" s="1257">
        <f t="shared" si="0"/>
        <v>373</v>
      </c>
      <c r="H20" s="1365">
        <v>175</v>
      </c>
      <c r="I20" s="1368">
        <f t="shared" si="1"/>
        <v>100</v>
      </c>
      <c r="J20" s="1365">
        <v>198</v>
      </c>
      <c r="K20" s="1368">
        <f t="shared" si="2"/>
        <v>100</v>
      </c>
      <c r="L20" s="1257">
        <f t="shared" si="3"/>
        <v>373</v>
      </c>
      <c r="M20" s="1368">
        <f t="shared" si="4"/>
        <v>100</v>
      </c>
    </row>
    <row r="21" spans="1:13" x14ac:dyDescent="0.35">
      <c r="A21" s="16">
        <v>10</v>
      </c>
      <c r="B21" s="64" t="str">
        <f>'[5]9'!B18</f>
        <v xml:space="preserve">Beo </v>
      </c>
      <c r="C21" s="1571" t="s">
        <v>1604</v>
      </c>
      <c r="D21" s="254" t="str">
        <f>'[5]9'!C18</f>
        <v>Beo</v>
      </c>
      <c r="E21" s="1365">
        <v>195</v>
      </c>
      <c r="F21" s="1365">
        <v>228</v>
      </c>
      <c r="G21" s="1257">
        <f t="shared" si="0"/>
        <v>423</v>
      </c>
      <c r="H21" s="1365">
        <v>195</v>
      </c>
      <c r="I21" s="1368">
        <f t="shared" si="1"/>
        <v>100</v>
      </c>
      <c r="J21" s="1365">
        <v>228</v>
      </c>
      <c r="K21" s="1368">
        <f t="shared" si="2"/>
        <v>100</v>
      </c>
      <c r="L21" s="1257">
        <f t="shared" si="3"/>
        <v>423</v>
      </c>
      <c r="M21" s="1368">
        <f t="shared" si="4"/>
        <v>100</v>
      </c>
    </row>
    <row r="22" spans="1:13" x14ac:dyDescent="0.35">
      <c r="A22" s="16">
        <v>11</v>
      </c>
      <c r="B22" s="64" t="str">
        <f>'[5]9'!B19</f>
        <v>Beo Selatan</v>
      </c>
      <c r="C22" s="1571" t="s">
        <v>1606</v>
      </c>
      <c r="D22" s="254" t="str">
        <f>'[5]9'!C19</f>
        <v>Tarohan</v>
      </c>
      <c r="E22" s="1365">
        <v>185</v>
      </c>
      <c r="F22" s="1365">
        <v>214</v>
      </c>
      <c r="G22" s="1257">
        <f t="shared" si="0"/>
        <v>399</v>
      </c>
      <c r="H22" s="1365">
        <v>185</v>
      </c>
      <c r="I22" s="1368">
        <f t="shared" si="1"/>
        <v>100</v>
      </c>
      <c r="J22" s="1365">
        <v>214</v>
      </c>
      <c r="K22" s="1368">
        <f t="shared" si="2"/>
        <v>100</v>
      </c>
      <c r="L22" s="1257">
        <f t="shared" si="3"/>
        <v>399</v>
      </c>
      <c r="M22" s="1368">
        <f t="shared" si="4"/>
        <v>100</v>
      </c>
    </row>
    <row r="23" spans="1:13" x14ac:dyDescent="0.35">
      <c r="A23" s="16">
        <v>12</v>
      </c>
      <c r="B23" s="64" t="str">
        <f>'[5]9'!B20</f>
        <v>Damau</v>
      </c>
      <c r="C23" s="1571" t="s">
        <v>1597</v>
      </c>
      <c r="D23" s="254" t="str">
        <f>'[5]9'!C20</f>
        <v>Damau</v>
      </c>
      <c r="E23" s="1365">
        <v>225</v>
      </c>
      <c r="F23" s="1365">
        <v>184</v>
      </c>
      <c r="G23" s="1257">
        <f t="shared" si="0"/>
        <v>409</v>
      </c>
      <c r="H23" s="1365">
        <v>225</v>
      </c>
      <c r="I23" s="1368">
        <f t="shared" si="1"/>
        <v>100</v>
      </c>
      <c r="J23" s="1365">
        <v>184</v>
      </c>
      <c r="K23" s="1368">
        <f t="shared" si="2"/>
        <v>100</v>
      </c>
      <c r="L23" s="1257">
        <f t="shared" si="3"/>
        <v>409</v>
      </c>
      <c r="M23" s="1368">
        <f t="shared" si="4"/>
        <v>100</v>
      </c>
    </row>
    <row r="24" spans="1:13" x14ac:dyDescent="0.35">
      <c r="A24" s="16">
        <v>13</v>
      </c>
      <c r="B24" s="64" t="str">
        <f>'[5]9'!B21</f>
        <v>Kabaruan</v>
      </c>
      <c r="C24" s="1571" t="s">
        <v>1596</v>
      </c>
      <c r="D24" s="254" t="str">
        <f>'[5]9'!C21</f>
        <v>Mangaran</v>
      </c>
      <c r="E24" s="1365">
        <v>275</v>
      </c>
      <c r="F24" s="1365">
        <v>315</v>
      </c>
      <c r="G24" s="1257">
        <f>F24+E24</f>
        <v>590</v>
      </c>
      <c r="H24" s="1365">
        <v>275</v>
      </c>
      <c r="I24" s="1368">
        <f>H24/E24*100</f>
        <v>100</v>
      </c>
      <c r="J24" s="1365">
        <v>315</v>
      </c>
      <c r="K24" s="1368">
        <f>J24/F24*100</f>
        <v>100</v>
      </c>
      <c r="L24" s="1257">
        <f>H24+J24</f>
        <v>590</v>
      </c>
      <c r="M24" s="1368">
        <f>L24/G24*100</f>
        <v>100</v>
      </c>
    </row>
    <row r="25" spans="1:13" x14ac:dyDescent="0.35">
      <c r="A25" s="16">
        <v>14</v>
      </c>
      <c r="B25" s="64" t="str">
        <f>'[5]9'!B22</f>
        <v>Lirung</v>
      </c>
      <c r="C25" s="1571" t="s">
        <v>1598</v>
      </c>
      <c r="D25" s="254" t="str">
        <f>'[5]9'!C22</f>
        <v>Lirung</v>
      </c>
      <c r="E25" s="1365">
        <v>192</v>
      </c>
      <c r="F25" s="1365">
        <v>235</v>
      </c>
      <c r="G25" s="1257">
        <f t="shared" ref="G25:G32" si="5">F25+E25</f>
        <v>427</v>
      </c>
      <c r="H25" s="1365">
        <v>192</v>
      </c>
      <c r="I25" s="1368">
        <f t="shared" ref="I25" si="6">H25/E25*100</f>
        <v>100</v>
      </c>
      <c r="J25" s="1365">
        <v>235</v>
      </c>
      <c r="K25" s="1368">
        <f t="shared" ref="K25" si="7">J25/F25*100</f>
        <v>100</v>
      </c>
      <c r="L25" s="1257">
        <f t="shared" ref="L25:L32" si="8">H25+J25</f>
        <v>427</v>
      </c>
      <c r="M25" s="1368">
        <f t="shared" ref="M25" si="9">L25/G25*100</f>
        <v>100</v>
      </c>
    </row>
    <row r="26" spans="1:13" x14ac:dyDescent="0.35">
      <c r="A26" s="16">
        <v>15</v>
      </c>
      <c r="B26" s="64" t="str">
        <f>'[5]9'!B23</f>
        <v>Kalongan</v>
      </c>
      <c r="C26" s="1571" t="s">
        <v>1600</v>
      </c>
      <c r="D26" s="254" t="str">
        <f>'[5]9'!C23</f>
        <v>Kalongan</v>
      </c>
      <c r="E26" s="1365">
        <v>160</v>
      </c>
      <c r="F26" s="1365">
        <v>186</v>
      </c>
      <c r="G26" s="1257">
        <f t="shared" si="5"/>
        <v>346</v>
      </c>
      <c r="H26" s="1365">
        <v>160</v>
      </c>
      <c r="I26" s="1368">
        <f t="shared" si="1"/>
        <v>100</v>
      </c>
      <c r="J26" s="1365">
        <v>186</v>
      </c>
      <c r="K26" s="1368">
        <f t="shared" si="2"/>
        <v>100</v>
      </c>
      <c r="L26" s="1257">
        <f t="shared" si="8"/>
        <v>346</v>
      </c>
      <c r="M26" s="1368">
        <f t="shared" si="4"/>
        <v>100</v>
      </c>
    </row>
    <row r="27" spans="1:13" x14ac:dyDescent="0.35">
      <c r="A27" s="16">
        <v>16</v>
      </c>
      <c r="B27" s="64" t="str">
        <f>'[5]9'!B24</f>
        <v>Moronge</v>
      </c>
      <c r="C27" s="1571" t="s">
        <v>1601</v>
      </c>
      <c r="D27" s="254" t="str">
        <f>'[5]9'!C24</f>
        <v>Moronge</v>
      </c>
      <c r="E27" s="1365">
        <v>180</v>
      </c>
      <c r="F27" s="1365">
        <v>216</v>
      </c>
      <c r="G27" s="1257">
        <f t="shared" si="5"/>
        <v>396</v>
      </c>
      <c r="H27" s="1365">
        <v>180</v>
      </c>
      <c r="I27" s="1368">
        <f t="shared" si="1"/>
        <v>100</v>
      </c>
      <c r="J27" s="1365">
        <v>216</v>
      </c>
      <c r="K27" s="1368">
        <f t="shared" si="2"/>
        <v>100</v>
      </c>
      <c r="L27" s="1257">
        <f t="shared" si="8"/>
        <v>396</v>
      </c>
      <c r="M27" s="1368">
        <f t="shared" si="4"/>
        <v>100</v>
      </c>
    </row>
    <row r="28" spans="1:13" x14ac:dyDescent="0.35">
      <c r="A28" s="16">
        <v>17</v>
      </c>
      <c r="B28" s="64" t="str">
        <f>'[5]9'!B25</f>
        <v>Salibabu</v>
      </c>
      <c r="C28" s="1571" t="s">
        <v>1599</v>
      </c>
      <c r="D28" s="254" t="str">
        <f>'[5]9'!C25</f>
        <v>Salibabu</v>
      </c>
      <c r="E28" s="1365">
        <v>274</v>
      </c>
      <c r="F28" s="1365">
        <v>318</v>
      </c>
      <c r="G28" s="1257">
        <f t="shared" si="5"/>
        <v>592</v>
      </c>
      <c r="H28" s="1365">
        <v>274</v>
      </c>
      <c r="I28" s="1368">
        <f t="shared" si="1"/>
        <v>100</v>
      </c>
      <c r="J28" s="1365">
        <v>318</v>
      </c>
      <c r="K28" s="1368">
        <f t="shared" si="2"/>
        <v>100</v>
      </c>
      <c r="L28" s="1257">
        <f t="shared" si="8"/>
        <v>592</v>
      </c>
      <c r="M28" s="1368">
        <f t="shared" si="4"/>
        <v>100</v>
      </c>
    </row>
    <row r="29" spans="1:13" x14ac:dyDescent="0.35">
      <c r="A29" s="16">
        <v>18</v>
      </c>
      <c r="B29" s="64" t="str">
        <f>'[5]9'!B26</f>
        <v>Nanusa</v>
      </c>
      <c r="C29" s="1571" t="s">
        <v>1613</v>
      </c>
      <c r="D29" s="254" t="str">
        <f>'[5]9'!C26</f>
        <v>Karatung</v>
      </c>
      <c r="E29" s="1365">
        <v>168</v>
      </c>
      <c r="F29" s="1365">
        <v>195</v>
      </c>
      <c r="G29" s="1257">
        <f t="shared" si="5"/>
        <v>363</v>
      </c>
      <c r="H29" s="1365">
        <v>168</v>
      </c>
      <c r="I29" s="1368">
        <f t="shared" si="1"/>
        <v>100</v>
      </c>
      <c r="J29" s="1365">
        <v>195</v>
      </c>
      <c r="K29" s="1368">
        <f t="shared" si="2"/>
        <v>100</v>
      </c>
      <c r="L29" s="1257">
        <f t="shared" si="8"/>
        <v>363</v>
      </c>
      <c r="M29" s="1368">
        <f t="shared" si="4"/>
        <v>100</v>
      </c>
    </row>
    <row r="30" spans="1:13" x14ac:dyDescent="0.35">
      <c r="A30" s="16">
        <v>19</v>
      </c>
      <c r="B30" s="64" t="s">
        <v>115</v>
      </c>
      <c r="C30" s="1571" t="s">
        <v>1613</v>
      </c>
      <c r="D30" s="254" t="str">
        <f>'[5]9'!C27</f>
        <v>Marampit</v>
      </c>
      <c r="E30" s="1365">
        <v>232</v>
      </c>
      <c r="F30" s="1365">
        <v>280</v>
      </c>
      <c r="G30" s="1257">
        <f t="shared" si="5"/>
        <v>512</v>
      </c>
      <c r="H30" s="1365">
        <v>232</v>
      </c>
      <c r="I30" s="1368">
        <f t="shared" si="1"/>
        <v>100</v>
      </c>
      <c r="J30" s="1365">
        <v>280</v>
      </c>
      <c r="K30" s="1368">
        <f t="shared" si="2"/>
        <v>100</v>
      </c>
      <c r="L30" s="1257">
        <f t="shared" si="8"/>
        <v>512</v>
      </c>
      <c r="M30" s="1368">
        <f t="shared" si="4"/>
        <v>100</v>
      </c>
    </row>
    <row r="31" spans="1:13" x14ac:dyDescent="0.35">
      <c r="A31" s="16">
        <v>20</v>
      </c>
      <c r="B31" s="64" t="s">
        <v>115</v>
      </c>
      <c r="C31" s="1571" t="s">
        <v>1613</v>
      </c>
      <c r="D31" s="254" t="str">
        <f>'[5]9'!C28</f>
        <v>Kakorotan</v>
      </c>
      <c r="E31" s="1365">
        <v>155</v>
      </c>
      <c r="F31" s="1365">
        <v>190</v>
      </c>
      <c r="G31" s="1257">
        <f t="shared" si="5"/>
        <v>345</v>
      </c>
      <c r="H31" s="1365">
        <v>155</v>
      </c>
      <c r="I31" s="1368">
        <f t="shared" si="1"/>
        <v>100</v>
      </c>
      <c r="J31" s="1365">
        <v>190</v>
      </c>
      <c r="K31" s="1368">
        <f t="shared" si="2"/>
        <v>100</v>
      </c>
      <c r="L31" s="1257">
        <f t="shared" si="8"/>
        <v>345</v>
      </c>
      <c r="M31" s="1368">
        <f t="shared" si="4"/>
        <v>100</v>
      </c>
    </row>
    <row r="32" spans="1:13" x14ac:dyDescent="0.35">
      <c r="A32" s="16">
        <v>21</v>
      </c>
      <c r="B32" s="17" t="s">
        <v>116</v>
      </c>
      <c r="C32" s="1571" t="s">
        <v>1614</v>
      </c>
      <c r="D32" s="243" t="str">
        <f>B32</f>
        <v>Miangas</v>
      </c>
      <c r="E32" s="1365">
        <v>123</v>
      </c>
      <c r="F32" s="1365">
        <v>165</v>
      </c>
      <c r="G32" s="1257">
        <f t="shared" si="5"/>
        <v>288</v>
      </c>
      <c r="H32" s="1365">
        <v>123</v>
      </c>
      <c r="I32" s="1368">
        <f t="shared" si="1"/>
        <v>100</v>
      </c>
      <c r="J32" s="1365">
        <v>165</v>
      </c>
      <c r="K32" s="1368">
        <f t="shared" si="2"/>
        <v>100</v>
      </c>
      <c r="L32" s="1257">
        <f t="shared" si="8"/>
        <v>288</v>
      </c>
      <c r="M32" s="1368">
        <f t="shared" si="4"/>
        <v>100</v>
      </c>
    </row>
    <row r="33" spans="1:14" x14ac:dyDescent="0.35">
      <c r="A33" s="17"/>
      <c r="B33" s="243"/>
      <c r="C33" s="243"/>
      <c r="D33" s="243"/>
      <c r="E33" s="403"/>
      <c r="F33" s="403"/>
      <c r="G33" s="403"/>
      <c r="H33" s="403"/>
      <c r="I33" s="624"/>
      <c r="J33" s="403"/>
      <c r="K33" s="624"/>
      <c r="L33" s="403"/>
      <c r="M33" s="624"/>
    </row>
    <row r="34" spans="1:14" x14ac:dyDescent="0.35">
      <c r="A34" s="17"/>
      <c r="B34" s="243"/>
      <c r="C34" s="243"/>
      <c r="D34" s="243"/>
      <c r="E34" s="403"/>
      <c r="F34" s="403"/>
      <c r="G34" s="403"/>
      <c r="H34" s="403"/>
      <c r="I34" s="624"/>
      <c r="J34" s="403"/>
      <c r="K34" s="624"/>
      <c r="L34" s="403"/>
      <c r="M34" s="624"/>
    </row>
    <row r="35" spans="1:14" x14ac:dyDescent="0.35">
      <c r="A35" s="21"/>
      <c r="B35" s="243"/>
      <c r="C35" s="243"/>
      <c r="D35" s="243"/>
      <c r="E35" s="587"/>
      <c r="F35" s="587"/>
      <c r="G35" s="587"/>
      <c r="H35" s="587"/>
      <c r="I35" s="1369"/>
      <c r="J35" s="587"/>
      <c r="K35" s="1369"/>
      <c r="L35" s="587"/>
      <c r="M35" s="1369"/>
    </row>
    <row r="36" spans="1:14" ht="18" customHeight="1" thickBot="1" x14ac:dyDescent="0.4">
      <c r="A36" s="44" t="s">
        <v>713</v>
      </c>
      <c r="B36" s="45"/>
      <c r="C36" s="45"/>
      <c r="D36" s="394"/>
      <c r="E36" s="1362">
        <f t="shared" ref="E36:J36" si="10">SUM(E12:E35)</f>
        <v>5106</v>
      </c>
      <c r="F36" s="1362">
        <f t="shared" si="10"/>
        <v>5894</v>
      </c>
      <c r="G36" s="1362">
        <f>SUM(G12:G35)</f>
        <v>11000</v>
      </c>
      <c r="H36" s="1362">
        <f>SUM(H12:H35)</f>
        <v>5106</v>
      </c>
      <c r="I36" s="1363">
        <f>H36/E36*100</f>
        <v>100</v>
      </c>
      <c r="J36" s="1362">
        <f t="shared" si="10"/>
        <v>5894</v>
      </c>
      <c r="K36" s="1363">
        <f>J36/F36*100</f>
        <v>100</v>
      </c>
      <c r="L36" s="1362">
        <f>SUM(H36,J36)</f>
        <v>11000</v>
      </c>
      <c r="M36" s="1363">
        <f>L36/G36*100</f>
        <v>100</v>
      </c>
      <c r="N36" s="243"/>
    </row>
    <row r="37" spans="1:14" x14ac:dyDescent="0.3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</row>
    <row r="38" spans="1:14" x14ac:dyDescent="0.35">
      <c r="A38" s="27" t="s">
        <v>1529</v>
      </c>
    </row>
  </sheetData>
  <sheetProtection algorithmName="SHA-512" hashValue="kV1z+tlzQ4SWG4GDi7LBKmT7yp0d16pjQgBcjdL6mj4e8WM2fEKL8X2IMstIi//MIOaAFicrM19j3C+/OgGm8Q==" saltValue="eY1ei+5UCUGIBZqm97cgbg==" spinCount="100000" sheet="1" objects="1" scenarios="1" sort="0" autoFilter="0" pivotTables="0"/>
  <mergeCells count="7">
    <mergeCell ref="A3:M3"/>
    <mergeCell ref="A7:A10"/>
    <mergeCell ref="B7:B10"/>
    <mergeCell ref="D7:D10"/>
    <mergeCell ref="E7:M8"/>
    <mergeCell ref="E9:G9"/>
    <mergeCell ref="H9:M9"/>
  </mergeCells>
  <pageMargins left="0.7" right="0.7" top="0.75" bottom="0.75" header="0.3" footer="0.3"/>
  <pageSetup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37"/>
  <sheetViews>
    <sheetView zoomScale="70" zoomScaleNormal="70" workbookViewId="0">
      <selection activeCell="D7" sqref="D7:D8"/>
    </sheetView>
  </sheetViews>
  <sheetFormatPr defaultRowHeight="12.5" x14ac:dyDescent="0.25"/>
  <cols>
    <col min="1" max="1" width="9.1796875" style="829"/>
    <col min="2" max="2" width="20.54296875" style="829" customWidth="1"/>
    <col min="3" max="3" width="23.453125" style="829" bestFit="1" customWidth="1"/>
    <col min="4" max="6" width="20.54296875" style="829" customWidth="1"/>
    <col min="7" max="9" width="20.7265625" style="829" customWidth="1"/>
    <col min="10" max="12" width="20.54296875" style="829" customWidth="1"/>
    <col min="13" max="13" width="26" style="829" customWidth="1"/>
    <col min="14" max="14" width="20.54296875" style="829" customWidth="1"/>
    <col min="15" max="262" width="9.1796875" style="829"/>
    <col min="263" max="270" width="20.54296875" style="829" customWidth="1"/>
    <col min="271" max="518" width="9.1796875" style="829"/>
    <col min="519" max="526" width="20.54296875" style="829" customWidth="1"/>
    <col min="527" max="774" width="9.1796875" style="829"/>
    <col min="775" max="782" width="20.54296875" style="829" customWidth="1"/>
    <col min="783" max="1030" width="9.1796875" style="829"/>
    <col min="1031" max="1038" width="20.54296875" style="829" customWidth="1"/>
    <col min="1039" max="1286" width="9.1796875" style="829"/>
    <col min="1287" max="1294" width="20.54296875" style="829" customWidth="1"/>
    <col min="1295" max="1542" width="9.1796875" style="829"/>
    <col min="1543" max="1550" width="20.54296875" style="829" customWidth="1"/>
    <col min="1551" max="1798" width="9.1796875" style="829"/>
    <col min="1799" max="1806" width="20.54296875" style="829" customWidth="1"/>
    <col min="1807" max="2054" width="9.1796875" style="829"/>
    <col min="2055" max="2062" width="20.54296875" style="829" customWidth="1"/>
    <col min="2063" max="2310" width="9.1796875" style="829"/>
    <col min="2311" max="2318" width="20.54296875" style="829" customWidth="1"/>
    <col min="2319" max="2566" width="9.1796875" style="829"/>
    <col min="2567" max="2574" width="20.54296875" style="829" customWidth="1"/>
    <col min="2575" max="2822" width="9.1796875" style="829"/>
    <col min="2823" max="2830" width="20.54296875" style="829" customWidth="1"/>
    <col min="2831" max="3078" width="9.1796875" style="829"/>
    <col min="3079" max="3086" width="20.54296875" style="829" customWidth="1"/>
    <col min="3087" max="3334" width="9.1796875" style="829"/>
    <col min="3335" max="3342" width="20.54296875" style="829" customWidth="1"/>
    <col min="3343" max="3590" width="9.1796875" style="829"/>
    <col min="3591" max="3598" width="20.54296875" style="829" customWidth="1"/>
    <col min="3599" max="3846" width="9.1796875" style="829"/>
    <col min="3847" max="3854" width="20.54296875" style="829" customWidth="1"/>
    <col min="3855" max="4102" width="9.1796875" style="829"/>
    <col min="4103" max="4110" width="20.54296875" style="829" customWidth="1"/>
    <col min="4111" max="4358" width="9.1796875" style="829"/>
    <col min="4359" max="4366" width="20.54296875" style="829" customWidth="1"/>
    <col min="4367" max="4614" width="9.1796875" style="829"/>
    <col min="4615" max="4622" width="20.54296875" style="829" customWidth="1"/>
    <col min="4623" max="4870" width="9.1796875" style="829"/>
    <col min="4871" max="4878" width="20.54296875" style="829" customWidth="1"/>
    <col min="4879" max="5126" width="9.1796875" style="829"/>
    <col min="5127" max="5134" width="20.54296875" style="829" customWidth="1"/>
    <col min="5135" max="5382" width="9.1796875" style="829"/>
    <col min="5383" max="5390" width="20.54296875" style="829" customWidth="1"/>
    <col min="5391" max="5638" width="9.1796875" style="829"/>
    <col min="5639" max="5646" width="20.54296875" style="829" customWidth="1"/>
    <col min="5647" max="5894" width="9.1796875" style="829"/>
    <col min="5895" max="5902" width="20.54296875" style="829" customWidth="1"/>
    <col min="5903" max="6150" width="9.1796875" style="829"/>
    <col min="6151" max="6158" width="20.54296875" style="829" customWidth="1"/>
    <col min="6159" max="6406" width="9.1796875" style="829"/>
    <col min="6407" max="6414" width="20.54296875" style="829" customWidth="1"/>
    <col min="6415" max="6662" width="9.1796875" style="829"/>
    <col min="6663" max="6670" width="20.54296875" style="829" customWidth="1"/>
    <col min="6671" max="6918" width="9.1796875" style="829"/>
    <col min="6919" max="6926" width="20.54296875" style="829" customWidth="1"/>
    <col min="6927" max="7174" width="9.1796875" style="829"/>
    <col min="7175" max="7182" width="20.54296875" style="829" customWidth="1"/>
    <col min="7183" max="7430" width="9.1796875" style="829"/>
    <col min="7431" max="7438" width="20.54296875" style="829" customWidth="1"/>
    <col min="7439" max="7686" width="9.1796875" style="829"/>
    <col min="7687" max="7694" width="20.54296875" style="829" customWidth="1"/>
    <col min="7695" max="7942" width="9.1796875" style="829"/>
    <col min="7943" max="7950" width="20.54296875" style="829" customWidth="1"/>
    <col min="7951" max="8198" width="9.1796875" style="829"/>
    <col min="8199" max="8206" width="20.54296875" style="829" customWidth="1"/>
    <col min="8207" max="8454" width="9.1796875" style="829"/>
    <col min="8455" max="8462" width="20.54296875" style="829" customWidth="1"/>
    <col min="8463" max="8710" width="9.1796875" style="829"/>
    <col min="8711" max="8718" width="20.54296875" style="829" customWidth="1"/>
    <col min="8719" max="8966" width="9.1796875" style="829"/>
    <col min="8967" max="8974" width="20.54296875" style="829" customWidth="1"/>
    <col min="8975" max="9222" width="9.1796875" style="829"/>
    <col min="9223" max="9230" width="20.54296875" style="829" customWidth="1"/>
    <col min="9231" max="9478" width="9.1796875" style="829"/>
    <col min="9479" max="9486" width="20.54296875" style="829" customWidth="1"/>
    <col min="9487" max="9734" width="9.1796875" style="829"/>
    <col min="9735" max="9742" width="20.54296875" style="829" customWidth="1"/>
    <col min="9743" max="9990" width="9.1796875" style="829"/>
    <col min="9991" max="9998" width="20.54296875" style="829" customWidth="1"/>
    <col min="9999" max="10246" width="9.1796875" style="829"/>
    <col min="10247" max="10254" width="20.54296875" style="829" customWidth="1"/>
    <col min="10255" max="10502" width="9.1796875" style="829"/>
    <col min="10503" max="10510" width="20.54296875" style="829" customWidth="1"/>
    <col min="10511" max="10758" width="9.1796875" style="829"/>
    <col min="10759" max="10766" width="20.54296875" style="829" customWidth="1"/>
    <col min="10767" max="11014" width="9.1796875" style="829"/>
    <col min="11015" max="11022" width="20.54296875" style="829" customWidth="1"/>
    <col min="11023" max="11270" width="9.1796875" style="829"/>
    <col min="11271" max="11278" width="20.54296875" style="829" customWidth="1"/>
    <col min="11279" max="11526" width="9.1796875" style="829"/>
    <col min="11527" max="11534" width="20.54296875" style="829" customWidth="1"/>
    <col min="11535" max="11782" width="9.1796875" style="829"/>
    <col min="11783" max="11790" width="20.54296875" style="829" customWidth="1"/>
    <col min="11791" max="12038" width="9.1796875" style="829"/>
    <col min="12039" max="12046" width="20.54296875" style="829" customWidth="1"/>
    <col min="12047" max="12294" width="9.1796875" style="829"/>
    <col min="12295" max="12302" width="20.54296875" style="829" customWidth="1"/>
    <col min="12303" max="12550" width="9.1796875" style="829"/>
    <col min="12551" max="12558" width="20.54296875" style="829" customWidth="1"/>
    <col min="12559" max="12806" width="9.1796875" style="829"/>
    <col min="12807" max="12814" width="20.54296875" style="829" customWidth="1"/>
    <col min="12815" max="13062" width="9.1796875" style="829"/>
    <col min="13063" max="13070" width="20.54296875" style="829" customWidth="1"/>
    <col min="13071" max="13318" width="9.1796875" style="829"/>
    <col min="13319" max="13326" width="20.54296875" style="829" customWidth="1"/>
    <col min="13327" max="13574" width="9.1796875" style="829"/>
    <col min="13575" max="13582" width="20.54296875" style="829" customWidth="1"/>
    <col min="13583" max="13830" width="9.1796875" style="829"/>
    <col min="13831" max="13838" width="20.54296875" style="829" customWidth="1"/>
    <col min="13839" max="14086" width="9.1796875" style="829"/>
    <col min="14087" max="14094" width="20.54296875" style="829" customWidth="1"/>
    <col min="14095" max="14342" width="9.1796875" style="829"/>
    <col min="14343" max="14350" width="20.54296875" style="829" customWidth="1"/>
    <col min="14351" max="14598" width="9.1796875" style="829"/>
    <col min="14599" max="14606" width="20.54296875" style="829" customWidth="1"/>
    <col min="14607" max="14854" width="9.1796875" style="829"/>
    <col min="14855" max="14862" width="20.54296875" style="829" customWidth="1"/>
    <col min="14863" max="15110" width="9.1796875" style="829"/>
    <col min="15111" max="15118" width="20.54296875" style="829" customWidth="1"/>
    <col min="15119" max="15366" width="9.1796875" style="829"/>
    <col min="15367" max="15374" width="20.54296875" style="829" customWidth="1"/>
    <col min="15375" max="15622" width="9.1796875" style="829"/>
    <col min="15623" max="15630" width="20.54296875" style="829" customWidth="1"/>
    <col min="15631" max="15878" width="9.1796875" style="829"/>
    <col min="15879" max="15886" width="20.54296875" style="829" customWidth="1"/>
    <col min="15887" max="16134" width="9.1796875" style="829"/>
    <col min="16135" max="16142" width="20.54296875" style="829" customWidth="1"/>
    <col min="16143" max="16384" width="9.1796875" style="829"/>
  </cols>
  <sheetData>
    <row r="1" spans="1:21" ht="15.5" x14ac:dyDescent="0.25">
      <c r="A1" s="828" t="s">
        <v>1377</v>
      </c>
    </row>
    <row r="2" spans="1:21" ht="13" x14ac:dyDescent="0.3">
      <c r="A2" s="830"/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</row>
    <row r="3" spans="1:21" s="831" customFormat="1" ht="16.5" x14ac:dyDescent="0.35">
      <c r="A3" s="1840" t="s">
        <v>1378</v>
      </c>
      <c r="B3" s="1840"/>
      <c r="C3" s="1840"/>
      <c r="D3" s="1840"/>
      <c r="E3" s="1840"/>
      <c r="F3" s="1840"/>
      <c r="G3" s="1840"/>
      <c r="H3" s="1840"/>
      <c r="I3" s="1840"/>
      <c r="J3" s="1840"/>
      <c r="K3" s="1840"/>
      <c r="L3" s="1840"/>
      <c r="M3" s="1840"/>
      <c r="N3" s="1840"/>
    </row>
    <row r="4" spans="1:21" s="831" customFormat="1" ht="16.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</row>
    <row r="5" spans="1:21" s="831" customFormat="1" ht="16.5" x14ac:dyDescent="0.35">
      <c r="A5" s="832"/>
      <c r="B5" s="832"/>
      <c r="C5" s="832"/>
      <c r="D5" s="832"/>
      <c r="E5" s="832"/>
      <c r="F5" s="833"/>
      <c r="G5" s="833"/>
      <c r="H5" s="28" t="str">
        <f>'[3]1'!$E$6</f>
        <v>TAHUN</v>
      </c>
      <c r="I5" s="7">
        <v>2024</v>
      </c>
      <c r="J5" s="832"/>
      <c r="K5" s="832"/>
      <c r="L5" s="832"/>
      <c r="M5" s="832"/>
      <c r="N5" s="832"/>
    </row>
    <row r="6" spans="1:21" ht="13" thickBot="1" x14ac:dyDescent="0.3">
      <c r="A6" s="834"/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</row>
    <row r="7" spans="1:21" ht="20.25" customHeight="1" x14ac:dyDescent="0.25">
      <c r="A7" s="1841" t="s">
        <v>5</v>
      </c>
      <c r="B7" s="1843" t="s">
        <v>6</v>
      </c>
      <c r="C7" s="1564"/>
      <c r="D7" s="1841" t="s">
        <v>61</v>
      </c>
      <c r="E7" s="1844" t="s">
        <v>61</v>
      </c>
      <c r="F7" s="1845"/>
      <c r="G7" s="1845"/>
      <c r="H7" s="1845"/>
      <c r="I7" s="1845"/>
      <c r="J7" s="1845"/>
      <c r="K7" s="1845"/>
      <c r="L7" s="1845"/>
      <c r="M7" s="1845"/>
      <c r="N7" s="1846"/>
      <c r="O7" s="835"/>
      <c r="P7" s="835"/>
      <c r="Q7" s="835"/>
      <c r="R7" s="835"/>
      <c r="S7" s="835"/>
      <c r="T7" s="835"/>
      <c r="U7" s="835"/>
    </row>
    <row r="8" spans="1:21" ht="63.65" customHeight="1" x14ac:dyDescent="0.25">
      <c r="A8" s="1842"/>
      <c r="B8" s="1841"/>
      <c r="C8" s="1563" t="s">
        <v>1615</v>
      </c>
      <c r="D8" s="1842"/>
      <c r="E8" s="836" t="s">
        <v>1379</v>
      </c>
      <c r="F8" s="837" t="s">
        <v>1380</v>
      </c>
      <c r="G8" s="836" t="s">
        <v>1381</v>
      </c>
      <c r="H8" s="836" t="s">
        <v>1382</v>
      </c>
      <c r="I8" s="836" t="s">
        <v>1383</v>
      </c>
      <c r="J8" s="837" t="s">
        <v>1384</v>
      </c>
      <c r="K8" s="837" t="s">
        <v>1385</v>
      </c>
      <c r="L8" s="837" t="s">
        <v>1386</v>
      </c>
      <c r="M8" s="837" t="s">
        <v>1387</v>
      </c>
      <c r="N8" s="837" t="s">
        <v>1388</v>
      </c>
    </row>
    <row r="9" spans="1:21" x14ac:dyDescent="0.25">
      <c r="A9" s="838">
        <v>1</v>
      </c>
      <c r="B9" s="838">
        <v>2</v>
      </c>
      <c r="C9" s="1375"/>
      <c r="D9" s="1375">
        <v>3</v>
      </c>
      <c r="E9" s="838">
        <v>4</v>
      </c>
      <c r="F9" s="838">
        <v>5</v>
      </c>
      <c r="G9" s="838">
        <v>6</v>
      </c>
      <c r="H9" s="838">
        <v>7</v>
      </c>
      <c r="I9" s="838">
        <v>8</v>
      </c>
      <c r="J9" s="838">
        <v>9</v>
      </c>
      <c r="K9" s="838">
        <v>10</v>
      </c>
      <c r="L9" s="838">
        <v>11</v>
      </c>
      <c r="M9" s="838">
        <v>12</v>
      </c>
      <c r="N9" s="838">
        <v>13</v>
      </c>
    </row>
    <row r="10" spans="1:21" ht="15" customHeight="1" x14ac:dyDescent="0.35">
      <c r="A10" s="33">
        <v>1</v>
      </c>
      <c r="B10" s="1339" t="s">
        <v>110</v>
      </c>
      <c r="C10" s="1570" t="s">
        <v>1596</v>
      </c>
      <c r="D10" s="796" t="s">
        <v>592</v>
      </c>
      <c r="E10" s="1372">
        <v>1</v>
      </c>
      <c r="F10" s="839">
        <v>1</v>
      </c>
      <c r="G10" s="839">
        <v>1</v>
      </c>
      <c r="H10" s="839">
        <v>1</v>
      </c>
      <c r="I10" s="839">
        <v>1</v>
      </c>
      <c r="J10" s="839">
        <v>1</v>
      </c>
      <c r="K10" s="839">
        <v>1</v>
      </c>
      <c r="L10" s="839">
        <v>1</v>
      </c>
      <c r="M10" s="839">
        <v>1</v>
      </c>
      <c r="N10" s="839">
        <v>1</v>
      </c>
    </row>
    <row r="11" spans="1:21" ht="15" customHeight="1" x14ac:dyDescent="0.35">
      <c r="A11" s="16">
        <v>2</v>
      </c>
      <c r="B11" s="1339" t="s">
        <v>109</v>
      </c>
      <c r="C11" s="1571" t="s">
        <v>1597</v>
      </c>
      <c r="D11" s="1295" t="s">
        <v>109</v>
      </c>
      <c r="E11" s="1373">
        <v>1</v>
      </c>
      <c r="F11" s="840">
        <v>1</v>
      </c>
      <c r="G11" s="840">
        <v>1</v>
      </c>
      <c r="H11" s="840">
        <v>1</v>
      </c>
      <c r="I11" s="840">
        <v>1</v>
      </c>
      <c r="J11" s="840">
        <v>1</v>
      </c>
      <c r="K11" s="840">
        <v>1</v>
      </c>
      <c r="L11" s="840">
        <v>1</v>
      </c>
      <c r="M11" s="840">
        <v>1</v>
      </c>
      <c r="N11" s="840">
        <v>1</v>
      </c>
    </row>
    <row r="12" spans="1:21" ht="15" customHeight="1" x14ac:dyDescent="0.35">
      <c r="A12" s="16">
        <v>3</v>
      </c>
      <c r="B12" s="1339" t="s">
        <v>114</v>
      </c>
      <c r="C12" s="1571" t="s">
        <v>1599</v>
      </c>
      <c r="D12" s="1295" t="s">
        <v>114</v>
      </c>
      <c r="E12" s="1373">
        <v>1</v>
      </c>
      <c r="F12" s="840">
        <v>1</v>
      </c>
      <c r="G12" s="840">
        <v>1</v>
      </c>
      <c r="H12" s="840">
        <v>1</v>
      </c>
      <c r="I12" s="840">
        <v>1</v>
      </c>
      <c r="J12" s="840">
        <v>1</v>
      </c>
      <c r="K12" s="840">
        <v>1</v>
      </c>
      <c r="L12" s="840">
        <v>1</v>
      </c>
      <c r="M12" s="840">
        <v>1</v>
      </c>
      <c r="N12" s="840">
        <v>1</v>
      </c>
    </row>
    <row r="13" spans="1:21" ht="15" customHeight="1" x14ac:dyDescent="0.35">
      <c r="A13" s="16">
        <v>4</v>
      </c>
      <c r="B13" s="1339" t="s">
        <v>113</v>
      </c>
      <c r="C13" s="1571" t="s">
        <v>1601</v>
      </c>
      <c r="D13" s="1295" t="s">
        <v>113</v>
      </c>
      <c r="E13" s="1373">
        <v>1</v>
      </c>
      <c r="F13" s="840">
        <v>1</v>
      </c>
      <c r="G13" s="840">
        <v>1</v>
      </c>
      <c r="H13" s="840">
        <v>1</v>
      </c>
      <c r="I13" s="840">
        <v>1</v>
      </c>
      <c r="J13" s="840">
        <v>1</v>
      </c>
      <c r="K13" s="840">
        <v>1</v>
      </c>
      <c r="L13" s="840">
        <v>1</v>
      </c>
      <c r="M13" s="840">
        <v>1</v>
      </c>
      <c r="N13" s="840">
        <v>1</v>
      </c>
    </row>
    <row r="14" spans="1:21" ht="15" customHeight="1" x14ac:dyDescent="0.35">
      <c r="A14" s="16">
        <v>5</v>
      </c>
      <c r="B14" s="1339" t="s">
        <v>111</v>
      </c>
      <c r="C14" s="1571" t="s">
        <v>1598</v>
      </c>
      <c r="D14" s="1295" t="s">
        <v>111</v>
      </c>
      <c r="E14" s="1373">
        <v>1</v>
      </c>
      <c r="F14" s="840">
        <v>1</v>
      </c>
      <c r="G14" s="840">
        <v>1</v>
      </c>
      <c r="H14" s="840">
        <v>1</v>
      </c>
      <c r="I14" s="840">
        <v>1</v>
      </c>
      <c r="J14" s="840">
        <v>1</v>
      </c>
      <c r="K14" s="840">
        <v>1</v>
      </c>
      <c r="L14" s="840">
        <v>1</v>
      </c>
      <c r="M14" s="840">
        <v>1</v>
      </c>
      <c r="N14" s="840">
        <v>1</v>
      </c>
    </row>
    <row r="15" spans="1:21" ht="15" customHeight="1" x14ac:dyDescent="0.35">
      <c r="A15" s="16">
        <v>6</v>
      </c>
      <c r="B15" s="1339" t="s">
        <v>112</v>
      </c>
      <c r="C15" s="1571" t="s">
        <v>1600</v>
      </c>
      <c r="D15" s="1295" t="s">
        <v>112</v>
      </c>
      <c r="E15" s="1373">
        <v>1</v>
      </c>
      <c r="F15" s="840">
        <v>1</v>
      </c>
      <c r="G15" s="840">
        <v>1</v>
      </c>
      <c r="H15" s="840">
        <v>1</v>
      </c>
      <c r="I15" s="840">
        <v>1</v>
      </c>
      <c r="J15" s="840">
        <v>1</v>
      </c>
      <c r="K15" s="840">
        <v>1</v>
      </c>
      <c r="L15" s="840">
        <v>1</v>
      </c>
      <c r="M15" s="840">
        <v>1</v>
      </c>
      <c r="N15" s="840">
        <v>1</v>
      </c>
    </row>
    <row r="16" spans="1:21" ht="15" customHeight="1" x14ac:dyDescent="0.35">
      <c r="A16" s="16">
        <v>7</v>
      </c>
      <c r="B16" s="1339" t="s">
        <v>98</v>
      </c>
      <c r="C16" s="1571" t="s">
        <v>1602</v>
      </c>
      <c r="D16" s="1295" t="s">
        <v>98</v>
      </c>
      <c r="E16" s="1373">
        <v>1</v>
      </c>
      <c r="F16" s="840">
        <v>1</v>
      </c>
      <c r="G16" s="840">
        <v>1</v>
      </c>
      <c r="H16" s="840">
        <v>1</v>
      </c>
      <c r="I16" s="840">
        <v>1</v>
      </c>
      <c r="J16" s="840">
        <v>1</v>
      </c>
      <c r="K16" s="840">
        <v>1</v>
      </c>
      <c r="L16" s="840">
        <v>1</v>
      </c>
      <c r="M16" s="840">
        <v>1</v>
      </c>
      <c r="N16" s="840">
        <v>1</v>
      </c>
    </row>
    <row r="17" spans="1:14" ht="15" customHeight="1" x14ac:dyDescent="0.35">
      <c r="A17" s="16">
        <v>8</v>
      </c>
      <c r="B17" s="1339" t="s">
        <v>99</v>
      </c>
      <c r="C17" s="1571" t="s">
        <v>1603</v>
      </c>
      <c r="D17" s="1295" t="s">
        <v>593</v>
      </c>
      <c r="E17" s="1373">
        <v>1</v>
      </c>
      <c r="F17" s="840">
        <v>1</v>
      </c>
      <c r="G17" s="840">
        <v>1</v>
      </c>
      <c r="H17" s="840">
        <v>1</v>
      </c>
      <c r="I17" s="840">
        <v>1</v>
      </c>
      <c r="J17" s="840">
        <v>1</v>
      </c>
      <c r="K17" s="840">
        <v>1</v>
      </c>
      <c r="L17" s="840">
        <v>1</v>
      </c>
      <c r="M17" s="840">
        <v>1</v>
      </c>
      <c r="N17" s="840">
        <v>1</v>
      </c>
    </row>
    <row r="18" spans="1:14" ht="15" customHeight="1" x14ac:dyDescent="0.35">
      <c r="A18" s="16">
        <v>9</v>
      </c>
      <c r="B18" s="1339" t="s">
        <v>100</v>
      </c>
      <c r="C18" s="1571" t="s">
        <v>1609</v>
      </c>
      <c r="D18" s="1295" t="s">
        <v>100</v>
      </c>
      <c r="E18" s="1373">
        <v>1</v>
      </c>
      <c r="F18" s="840">
        <v>1</v>
      </c>
      <c r="G18" s="840">
        <v>1</v>
      </c>
      <c r="H18" s="840">
        <v>1</v>
      </c>
      <c r="I18" s="840">
        <v>1</v>
      </c>
      <c r="J18" s="840">
        <v>1</v>
      </c>
      <c r="K18" s="840">
        <v>1</v>
      </c>
      <c r="L18" s="840">
        <v>1</v>
      </c>
      <c r="M18" s="840">
        <v>1</v>
      </c>
      <c r="N18" s="840">
        <v>1</v>
      </c>
    </row>
    <row r="19" spans="1:14" ht="15" customHeight="1" x14ac:dyDescent="0.35">
      <c r="A19" s="16">
        <v>10</v>
      </c>
      <c r="B19" s="1339" t="s">
        <v>101</v>
      </c>
      <c r="C19" s="1571" t="s">
        <v>1607</v>
      </c>
      <c r="D19" s="1295" t="s">
        <v>101</v>
      </c>
      <c r="E19" s="1373">
        <v>1</v>
      </c>
      <c r="F19" s="840">
        <v>1</v>
      </c>
      <c r="G19" s="840">
        <v>1</v>
      </c>
      <c r="H19" s="840">
        <v>1</v>
      </c>
      <c r="I19" s="840">
        <v>1</v>
      </c>
      <c r="J19" s="840">
        <v>1</v>
      </c>
      <c r="K19" s="840">
        <v>1</v>
      </c>
      <c r="L19" s="840">
        <v>1</v>
      </c>
      <c r="M19" s="840">
        <v>1</v>
      </c>
      <c r="N19" s="840">
        <v>1</v>
      </c>
    </row>
    <row r="20" spans="1:14" ht="15" customHeight="1" x14ac:dyDescent="0.35">
      <c r="A20" s="16">
        <v>11</v>
      </c>
      <c r="B20" s="1339" t="s">
        <v>599</v>
      </c>
      <c r="C20" s="1571" t="s">
        <v>1608</v>
      </c>
      <c r="D20" s="1295" t="s">
        <v>599</v>
      </c>
      <c r="E20" s="1373">
        <v>1</v>
      </c>
      <c r="F20" s="840">
        <v>1</v>
      </c>
      <c r="G20" s="840">
        <v>1</v>
      </c>
      <c r="H20" s="840">
        <v>1</v>
      </c>
      <c r="I20" s="840">
        <v>1</v>
      </c>
      <c r="J20" s="840">
        <v>1</v>
      </c>
      <c r="K20" s="840">
        <v>1</v>
      </c>
      <c r="L20" s="840">
        <v>1</v>
      </c>
      <c r="M20" s="840">
        <v>1</v>
      </c>
      <c r="N20" s="840">
        <v>1</v>
      </c>
    </row>
    <row r="21" spans="1:14" ht="15" customHeight="1" x14ac:dyDescent="0.35">
      <c r="A21" s="16">
        <v>12</v>
      </c>
      <c r="B21" s="1339" t="s">
        <v>103</v>
      </c>
      <c r="C21" s="1571" t="s">
        <v>1612</v>
      </c>
      <c r="D21" s="1295" t="s">
        <v>103</v>
      </c>
      <c r="E21" s="1373">
        <v>1</v>
      </c>
      <c r="F21" s="840">
        <v>1</v>
      </c>
      <c r="G21" s="840">
        <v>1</v>
      </c>
      <c r="H21" s="840">
        <v>1</v>
      </c>
      <c r="I21" s="840">
        <v>1</v>
      </c>
      <c r="J21" s="840">
        <v>1</v>
      </c>
      <c r="K21" s="840">
        <v>1</v>
      </c>
      <c r="L21" s="840">
        <v>1</v>
      </c>
      <c r="M21" s="840">
        <v>1</v>
      </c>
      <c r="N21" s="840">
        <v>1</v>
      </c>
    </row>
    <row r="22" spans="1:14" ht="15" customHeight="1" x14ac:dyDescent="0.35">
      <c r="A22" s="16">
        <v>13</v>
      </c>
      <c r="B22" s="1339" t="s">
        <v>115</v>
      </c>
      <c r="C22" s="1571" t="s">
        <v>1613</v>
      </c>
      <c r="D22" s="1295" t="s">
        <v>594</v>
      </c>
      <c r="E22" s="1373">
        <v>1</v>
      </c>
      <c r="F22" s="840">
        <v>1</v>
      </c>
      <c r="G22" s="840">
        <v>1</v>
      </c>
      <c r="H22" s="840">
        <v>1</v>
      </c>
      <c r="I22" s="840">
        <v>1</v>
      </c>
      <c r="J22" s="840">
        <v>1</v>
      </c>
      <c r="K22" s="840">
        <v>1</v>
      </c>
      <c r="L22" s="840">
        <v>1</v>
      </c>
      <c r="M22" s="840">
        <v>1</v>
      </c>
      <c r="N22" s="840">
        <v>1</v>
      </c>
    </row>
    <row r="23" spans="1:14" ht="15" customHeight="1" x14ac:dyDescent="0.35">
      <c r="A23" s="16">
        <v>14</v>
      </c>
      <c r="B23" s="1339" t="s">
        <v>116</v>
      </c>
      <c r="C23" s="1571" t="s">
        <v>1614</v>
      </c>
      <c r="D23" s="1295" t="s">
        <v>116</v>
      </c>
      <c r="E23" s="1373">
        <v>1</v>
      </c>
      <c r="F23" s="840">
        <v>1</v>
      </c>
      <c r="G23" s="840">
        <v>1</v>
      </c>
      <c r="H23" s="840">
        <v>1</v>
      </c>
      <c r="I23" s="840">
        <v>1</v>
      </c>
      <c r="J23" s="840">
        <v>1</v>
      </c>
      <c r="K23" s="840">
        <v>1</v>
      </c>
      <c r="L23" s="840">
        <v>1</v>
      </c>
      <c r="M23" s="840">
        <v>1</v>
      </c>
      <c r="N23" s="840">
        <v>1</v>
      </c>
    </row>
    <row r="24" spans="1:14" ht="15" customHeight="1" x14ac:dyDescent="0.35">
      <c r="A24" s="16">
        <v>15</v>
      </c>
      <c r="B24" s="1339" t="s">
        <v>1592</v>
      </c>
      <c r="C24" s="1571" t="s">
        <v>1610</v>
      </c>
      <c r="D24" s="1295" t="s">
        <v>591</v>
      </c>
      <c r="E24" s="1373">
        <v>1</v>
      </c>
      <c r="F24" s="840">
        <v>1</v>
      </c>
      <c r="G24" s="840">
        <v>1</v>
      </c>
      <c r="H24" s="840">
        <v>1</v>
      </c>
      <c r="I24" s="840">
        <v>1</v>
      </c>
      <c r="J24" s="840">
        <v>1</v>
      </c>
      <c r="K24" s="840">
        <v>1</v>
      </c>
      <c r="L24" s="840">
        <v>1</v>
      </c>
      <c r="M24" s="840">
        <v>1</v>
      </c>
      <c r="N24" s="840">
        <v>1</v>
      </c>
    </row>
    <row r="25" spans="1:14" ht="15" customHeight="1" x14ac:dyDescent="0.35">
      <c r="A25" s="16">
        <v>16</v>
      </c>
      <c r="B25" s="1339" t="s">
        <v>105</v>
      </c>
      <c r="C25" s="1571" t="s">
        <v>1611</v>
      </c>
      <c r="D25" s="1295" t="s">
        <v>104</v>
      </c>
      <c r="E25" s="1373">
        <v>1</v>
      </c>
      <c r="F25" s="840">
        <v>1</v>
      </c>
      <c r="G25" s="840">
        <v>1</v>
      </c>
      <c r="H25" s="840">
        <v>1</v>
      </c>
      <c r="I25" s="840">
        <v>1</v>
      </c>
      <c r="J25" s="840">
        <v>1</v>
      </c>
      <c r="K25" s="840">
        <v>1</v>
      </c>
      <c r="L25" s="840">
        <v>1</v>
      </c>
      <c r="M25" s="840">
        <v>1</v>
      </c>
      <c r="N25" s="840">
        <v>1</v>
      </c>
    </row>
    <row r="26" spans="1:14" ht="15" customHeight="1" x14ac:dyDescent="0.35">
      <c r="A26" s="16">
        <v>17</v>
      </c>
      <c r="B26" s="1339" t="s">
        <v>106</v>
      </c>
      <c r="C26" s="1571" t="s">
        <v>1605</v>
      </c>
      <c r="D26" s="1295" t="s">
        <v>1344</v>
      </c>
      <c r="E26" s="1373">
        <v>1</v>
      </c>
      <c r="F26" s="840">
        <v>1</v>
      </c>
      <c r="G26" s="840">
        <v>1</v>
      </c>
      <c r="H26" s="840">
        <v>1</v>
      </c>
      <c r="I26" s="840">
        <v>1</v>
      </c>
      <c r="J26" s="840">
        <v>1</v>
      </c>
      <c r="K26" s="840">
        <v>1</v>
      </c>
      <c r="L26" s="840">
        <v>1</v>
      </c>
      <c r="M26" s="840">
        <v>1</v>
      </c>
      <c r="N26" s="840">
        <v>1</v>
      </c>
    </row>
    <row r="27" spans="1:14" ht="15" customHeight="1" x14ac:dyDescent="0.35">
      <c r="A27" s="16">
        <v>18</v>
      </c>
      <c r="B27" s="1339" t="s">
        <v>587</v>
      </c>
      <c r="C27" s="1571" t="s">
        <v>1604</v>
      </c>
      <c r="D27" s="1295" t="s">
        <v>587</v>
      </c>
      <c r="E27" s="1373">
        <v>1</v>
      </c>
      <c r="F27" s="840">
        <v>1</v>
      </c>
      <c r="G27" s="840">
        <v>1</v>
      </c>
      <c r="H27" s="840">
        <v>1</v>
      </c>
      <c r="I27" s="840">
        <v>1</v>
      </c>
      <c r="J27" s="840">
        <v>1</v>
      </c>
      <c r="K27" s="840">
        <v>1</v>
      </c>
      <c r="L27" s="840">
        <v>1</v>
      </c>
      <c r="M27" s="840">
        <v>1</v>
      </c>
      <c r="N27" s="840">
        <v>1</v>
      </c>
    </row>
    <row r="28" spans="1:14" ht="15" customHeight="1" x14ac:dyDescent="0.35">
      <c r="A28" s="16">
        <v>19</v>
      </c>
      <c r="B28" s="1339" t="s">
        <v>108</v>
      </c>
      <c r="C28" s="1571" t="s">
        <v>1606</v>
      </c>
      <c r="D28" s="1295" t="s">
        <v>589</v>
      </c>
      <c r="E28" s="1373">
        <v>1</v>
      </c>
      <c r="F28" s="840">
        <v>1</v>
      </c>
      <c r="G28" s="840">
        <v>1</v>
      </c>
      <c r="H28" s="840">
        <v>1</v>
      </c>
      <c r="I28" s="840">
        <v>1</v>
      </c>
      <c r="J28" s="840">
        <v>1</v>
      </c>
      <c r="K28" s="840">
        <v>1</v>
      </c>
      <c r="L28" s="840">
        <v>1</v>
      </c>
      <c r="M28" s="840">
        <v>1</v>
      </c>
      <c r="N28" s="840">
        <v>1</v>
      </c>
    </row>
    <row r="29" spans="1:14" ht="15" customHeight="1" x14ac:dyDescent="0.35">
      <c r="A29" s="16">
        <v>20</v>
      </c>
      <c r="B29" s="1339" t="s">
        <v>115</v>
      </c>
      <c r="C29" s="1571" t="s">
        <v>1613</v>
      </c>
      <c r="D29" s="1295" t="s">
        <v>595</v>
      </c>
      <c r="E29" s="1373">
        <v>1</v>
      </c>
      <c r="F29" s="840">
        <v>1</v>
      </c>
      <c r="G29" s="840">
        <v>1</v>
      </c>
      <c r="H29" s="840">
        <v>1</v>
      </c>
      <c r="I29" s="840">
        <v>1</v>
      </c>
      <c r="J29" s="840">
        <v>1</v>
      </c>
      <c r="K29" s="840">
        <v>1</v>
      </c>
      <c r="L29" s="840">
        <v>1</v>
      </c>
      <c r="M29" s="840">
        <v>1</v>
      </c>
      <c r="N29" s="840">
        <v>1</v>
      </c>
    </row>
    <row r="30" spans="1:14" ht="15" customHeight="1" x14ac:dyDescent="0.35">
      <c r="A30" s="840">
        <v>21</v>
      </c>
      <c r="B30" s="1288" t="s">
        <v>115</v>
      </c>
      <c r="C30" s="1571" t="s">
        <v>1613</v>
      </c>
      <c r="D30" s="1295" t="s">
        <v>597</v>
      </c>
      <c r="E30" s="1373">
        <v>1</v>
      </c>
      <c r="F30" s="840">
        <v>1</v>
      </c>
      <c r="G30" s="840">
        <v>1</v>
      </c>
      <c r="H30" s="840">
        <v>1</v>
      </c>
      <c r="I30" s="840">
        <v>1</v>
      </c>
      <c r="J30" s="840">
        <v>1</v>
      </c>
      <c r="K30" s="840">
        <v>1</v>
      </c>
      <c r="L30" s="840">
        <v>1</v>
      </c>
      <c r="M30" s="840">
        <v>1</v>
      </c>
      <c r="N30" s="840">
        <v>1</v>
      </c>
    </row>
    <row r="31" spans="1:14" ht="15" customHeight="1" x14ac:dyDescent="0.35">
      <c r="A31" s="841"/>
      <c r="B31" s="1370"/>
      <c r="C31" s="1370"/>
      <c r="D31" s="841"/>
      <c r="E31" s="1373">
        <f t="shared" ref="E31:N31" si="0">SUM(E10:E30)</f>
        <v>21</v>
      </c>
      <c r="F31" s="840">
        <f t="shared" si="0"/>
        <v>21</v>
      </c>
      <c r="G31" s="840">
        <f t="shared" si="0"/>
        <v>21</v>
      </c>
      <c r="H31" s="840">
        <f t="shared" si="0"/>
        <v>21</v>
      </c>
      <c r="I31" s="840">
        <f t="shared" si="0"/>
        <v>21</v>
      </c>
      <c r="J31" s="840">
        <f t="shared" si="0"/>
        <v>21</v>
      </c>
      <c r="K31" s="840">
        <f t="shared" si="0"/>
        <v>21</v>
      </c>
      <c r="L31" s="840">
        <f t="shared" si="0"/>
        <v>21</v>
      </c>
      <c r="M31" s="840">
        <f t="shared" si="0"/>
        <v>21</v>
      </c>
      <c r="N31" s="840">
        <f t="shared" si="0"/>
        <v>21</v>
      </c>
    </row>
    <row r="32" spans="1:14" ht="15" customHeight="1" x14ac:dyDescent="0.35">
      <c r="A32" s="842"/>
      <c r="B32" s="1371"/>
      <c r="C32" s="1371"/>
      <c r="D32" s="842"/>
      <c r="E32" s="1374"/>
      <c r="F32" s="843"/>
      <c r="G32" s="843"/>
      <c r="H32" s="843"/>
      <c r="I32" s="843"/>
      <c r="J32" s="843"/>
      <c r="K32" s="843"/>
      <c r="L32" s="843"/>
      <c r="M32" s="843"/>
      <c r="N32" s="843" t="str">
        <f t="shared" ref="N32" si="1">IF(AND(K32="V",M32="V"),"V","")</f>
        <v/>
      </c>
    </row>
    <row r="33" spans="1:14" ht="20.149999999999999" customHeight="1" x14ac:dyDescent="0.35">
      <c r="A33" s="844" t="s">
        <v>713</v>
      </c>
      <c r="B33" s="845"/>
      <c r="C33" s="1580"/>
      <c r="D33" s="1376">
        <f>COUNTA(D10:D32)</f>
        <v>21</v>
      </c>
      <c r="E33" s="845">
        <f t="shared" ref="E33:N33" si="2">COUNTIF(E10:E32,"v")</f>
        <v>0</v>
      </c>
      <c r="F33" s="845">
        <f t="shared" si="2"/>
        <v>0</v>
      </c>
      <c r="G33" s="845">
        <f t="shared" si="2"/>
        <v>0</v>
      </c>
      <c r="H33" s="845">
        <f t="shared" si="2"/>
        <v>0</v>
      </c>
      <c r="I33" s="845">
        <f t="shared" si="2"/>
        <v>0</v>
      </c>
      <c r="J33" s="845">
        <f t="shared" si="2"/>
        <v>0</v>
      </c>
      <c r="K33" s="845">
        <f t="shared" si="2"/>
        <v>0</v>
      </c>
      <c r="L33" s="845">
        <f t="shared" si="2"/>
        <v>0</v>
      </c>
      <c r="M33" s="845">
        <f t="shared" si="2"/>
        <v>0</v>
      </c>
      <c r="N33" s="845">
        <f t="shared" si="2"/>
        <v>0</v>
      </c>
    </row>
    <row r="34" spans="1:14" ht="20.149999999999999" customHeight="1" thickBot="1" x14ac:dyDescent="0.4">
      <c r="A34" s="703" t="s">
        <v>1389</v>
      </c>
      <c r="B34" s="846"/>
      <c r="C34" s="846"/>
      <c r="D34" s="846"/>
      <c r="E34" s="847">
        <f t="shared" ref="E34:N34" si="3">E33/$D$33*100</f>
        <v>0</v>
      </c>
      <c r="F34" s="847">
        <f t="shared" si="3"/>
        <v>0</v>
      </c>
      <c r="G34" s="847">
        <f t="shared" si="3"/>
        <v>0</v>
      </c>
      <c r="H34" s="847">
        <f t="shared" si="3"/>
        <v>0</v>
      </c>
      <c r="I34" s="847">
        <f t="shared" si="3"/>
        <v>0</v>
      </c>
      <c r="J34" s="847">
        <f t="shared" si="3"/>
        <v>0</v>
      </c>
      <c r="K34" s="847">
        <f t="shared" si="3"/>
        <v>0</v>
      </c>
      <c r="L34" s="847">
        <f t="shared" si="3"/>
        <v>0</v>
      </c>
      <c r="M34" s="847">
        <f t="shared" si="3"/>
        <v>0</v>
      </c>
      <c r="N34" s="847">
        <f t="shared" si="3"/>
        <v>0</v>
      </c>
    </row>
    <row r="36" spans="1:14" x14ac:dyDescent="0.25">
      <c r="A36" s="829" t="s">
        <v>1390</v>
      </c>
    </row>
    <row r="37" spans="1:14" x14ac:dyDescent="0.25">
      <c r="A37" s="829" t="s">
        <v>1391</v>
      </c>
    </row>
  </sheetData>
  <sheetProtection algorithmName="SHA-512" hashValue="Lrk/50KI4uqFtUZl6FV2iAqHM1zSK4Rj+99+5LBCpGgr8mGtuV+1q05+NPdgYVnbKHzQraZ4MA7vZMUQ0sajkw==" saltValue="Bpy5BV/s/H+TyIZNfjTTXQ==" spinCount="100000" sheet="1" objects="1" scenarios="1" sort="0" autoFilter="0" pivotTables="0"/>
  <mergeCells count="6">
    <mergeCell ref="A3:N3"/>
    <mergeCell ref="A7:A8"/>
    <mergeCell ref="B7:B8"/>
    <mergeCell ref="D7:D8"/>
    <mergeCell ref="E7:N7"/>
    <mergeCell ref="A4:N4"/>
  </mergeCells>
  <pageMargins left="0.7" right="0.7" top="0.75" bottom="0.7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47"/>
  <sheetViews>
    <sheetView zoomScale="53" zoomScaleNormal="53" zoomScaleSheetLayoutView="90" workbookViewId="0">
      <pane xSplit="4" ySplit="11" topLeftCell="E36" activePane="bottomRight" state="frozen"/>
      <selection activeCell="G31" sqref="G31"/>
      <selection pane="topRight" activeCell="G31" sqref="G31"/>
      <selection pane="bottomLeft" activeCell="G31" sqref="G31"/>
      <selection pane="bottomRight" activeCell="I31" sqref="I31"/>
    </sheetView>
  </sheetViews>
  <sheetFormatPr defaultColWidth="10.54296875" defaultRowHeight="15.5" x14ac:dyDescent="0.35"/>
  <cols>
    <col min="1" max="1" width="5.7265625" style="3" customWidth="1"/>
    <col min="2" max="4" width="22.7265625" style="3" customWidth="1"/>
    <col min="5" max="5" width="34.81640625" style="3" customWidth="1"/>
    <col min="6" max="7" width="15.453125" style="3" customWidth="1"/>
    <col min="8" max="8" width="16" style="3" customWidth="1"/>
    <col min="9" max="9" width="15" style="3" customWidth="1"/>
    <col min="10" max="10" width="20.453125" style="3" customWidth="1"/>
    <col min="11" max="11" width="27.26953125" style="3" customWidth="1"/>
    <col min="12" max="12" width="16.81640625" style="399" bestFit="1" customWidth="1"/>
    <col min="13" max="247" width="9.1796875" style="3" customWidth="1"/>
    <col min="248" max="248" width="5.7265625" style="3" customWidth="1"/>
    <col min="249" max="249" width="21.7265625" style="3" customWidth="1"/>
    <col min="250" max="250" width="19.7265625" style="3" customWidth="1"/>
    <col min="251" max="251" width="10.453125" style="3" customWidth="1"/>
    <col min="252" max="252" width="10.26953125" style="3" customWidth="1"/>
    <col min="253" max="257" width="10.54296875" style="3"/>
    <col min="258" max="258" width="5.7265625" style="3" customWidth="1"/>
    <col min="259" max="260" width="22.7265625" style="3" customWidth="1"/>
    <col min="261" max="261" width="23.1796875" style="3" customWidth="1"/>
    <col min="262" max="266" width="16.81640625" style="3" customWidth="1"/>
    <col min="267" max="267" width="22" style="3" customWidth="1"/>
    <col min="268" max="268" width="16.81640625" style="3" bestFit="1" customWidth="1"/>
    <col min="269" max="503" width="9.1796875" style="3" customWidth="1"/>
    <col min="504" max="504" width="5.7265625" style="3" customWidth="1"/>
    <col min="505" max="505" width="21.7265625" style="3" customWidth="1"/>
    <col min="506" max="506" width="19.7265625" style="3" customWidth="1"/>
    <col min="507" max="507" width="10.453125" style="3" customWidth="1"/>
    <col min="508" max="508" width="10.26953125" style="3" customWidth="1"/>
    <col min="509" max="513" width="10.54296875" style="3"/>
    <col min="514" max="514" width="5.7265625" style="3" customWidth="1"/>
    <col min="515" max="516" width="22.7265625" style="3" customWidth="1"/>
    <col min="517" max="517" width="23.1796875" style="3" customWidth="1"/>
    <col min="518" max="522" width="16.81640625" style="3" customWidth="1"/>
    <col min="523" max="523" width="22" style="3" customWidth="1"/>
    <col min="524" max="524" width="16.81640625" style="3" bestFit="1" customWidth="1"/>
    <col min="525" max="759" width="9.1796875" style="3" customWidth="1"/>
    <col min="760" max="760" width="5.7265625" style="3" customWidth="1"/>
    <col min="761" max="761" width="21.7265625" style="3" customWidth="1"/>
    <col min="762" max="762" width="19.7265625" style="3" customWidth="1"/>
    <col min="763" max="763" width="10.453125" style="3" customWidth="1"/>
    <col min="764" max="764" width="10.26953125" style="3" customWidth="1"/>
    <col min="765" max="769" width="10.54296875" style="3"/>
    <col min="770" max="770" width="5.7265625" style="3" customWidth="1"/>
    <col min="771" max="772" width="22.7265625" style="3" customWidth="1"/>
    <col min="773" max="773" width="23.1796875" style="3" customWidth="1"/>
    <col min="774" max="778" width="16.81640625" style="3" customWidth="1"/>
    <col min="779" max="779" width="22" style="3" customWidth="1"/>
    <col min="780" max="780" width="16.81640625" style="3" bestFit="1" customWidth="1"/>
    <col min="781" max="1015" width="9.1796875" style="3" customWidth="1"/>
    <col min="1016" max="1016" width="5.7265625" style="3" customWidth="1"/>
    <col min="1017" max="1017" width="21.7265625" style="3" customWidth="1"/>
    <col min="1018" max="1018" width="19.7265625" style="3" customWidth="1"/>
    <col min="1019" max="1019" width="10.453125" style="3" customWidth="1"/>
    <col min="1020" max="1020" width="10.26953125" style="3" customWidth="1"/>
    <col min="1021" max="1025" width="10.54296875" style="3"/>
    <col min="1026" max="1026" width="5.7265625" style="3" customWidth="1"/>
    <col min="1027" max="1028" width="22.7265625" style="3" customWidth="1"/>
    <col min="1029" max="1029" width="23.1796875" style="3" customWidth="1"/>
    <col min="1030" max="1034" width="16.81640625" style="3" customWidth="1"/>
    <col min="1035" max="1035" width="22" style="3" customWidth="1"/>
    <col min="1036" max="1036" width="16.81640625" style="3" bestFit="1" customWidth="1"/>
    <col min="1037" max="1271" width="9.1796875" style="3" customWidth="1"/>
    <col min="1272" max="1272" width="5.7265625" style="3" customWidth="1"/>
    <col min="1273" max="1273" width="21.7265625" style="3" customWidth="1"/>
    <col min="1274" max="1274" width="19.7265625" style="3" customWidth="1"/>
    <col min="1275" max="1275" width="10.453125" style="3" customWidth="1"/>
    <col min="1276" max="1276" width="10.26953125" style="3" customWidth="1"/>
    <col min="1277" max="1281" width="10.54296875" style="3"/>
    <col min="1282" max="1282" width="5.7265625" style="3" customWidth="1"/>
    <col min="1283" max="1284" width="22.7265625" style="3" customWidth="1"/>
    <col min="1285" max="1285" width="23.1796875" style="3" customWidth="1"/>
    <col min="1286" max="1290" width="16.81640625" style="3" customWidth="1"/>
    <col min="1291" max="1291" width="22" style="3" customWidth="1"/>
    <col min="1292" max="1292" width="16.81640625" style="3" bestFit="1" customWidth="1"/>
    <col min="1293" max="1527" width="9.1796875" style="3" customWidth="1"/>
    <col min="1528" max="1528" width="5.7265625" style="3" customWidth="1"/>
    <col min="1529" max="1529" width="21.7265625" style="3" customWidth="1"/>
    <col min="1530" max="1530" width="19.7265625" style="3" customWidth="1"/>
    <col min="1531" max="1531" width="10.453125" style="3" customWidth="1"/>
    <col min="1532" max="1532" width="10.26953125" style="3" customWidth="1"/>
    <col min="1533" max="1537" width="10.54296875" style="3"/>
    <col min="1538" max="1538" width="5.7265625" style="3" customWidth="1"/>
    <col min="1539" max="1540" width="22.7265625" style="3" customWidth="1"/>
    <col min="1541" max="1541" width="23.1796875" style="3" customWidth="1"/>
    <col min="1542" max="1546" width="16.81640625" style="3" customWidth="1"/>
    <col min="1547" max="1547" width="22" style="3" customWidth="1"/>
    <col min="1548" max="1548" width="16.81640625" style="3" bestFit="1" customWidth="1"/>
    <col min="1549" max="1783" width="9.1796875" style="3" customWidth="1"/>
    <col min="1784" max="1784" width="5.7265625" style="3" customWidth="1"/>
    <col min="1785" max="1785" width="21.7265625" style="3" customWidth="1"/>
    <col min="1786" max="1786" width="19.7265625" style="3" customWidth="1"/>
    <col min="1787" max="1787" width="10.453125" style="3" customWidth="1"/>
    <col min="1788" max="1788" width="10.26953125" style="3" customWidth="1"/>
    <col min="1789" max="1793" width="10.54296875" style="3"/>
    <col min="1794" max="1794" width="5.7265625" style="3" customWidth="1"/>
    <col min="1795" max="1796" width="22.7265625" style="3" customWidth="1"/>
    <col min="1797" max="1797" width="23.1796875" style="3" customWidth="1"/>
    <col min="1798" max="1802" width="16.81640625" style="3" customWidth="1"/>
    <col min="1803" max="1803" width="22" style="3" customWidth="1"/>
    <col min="1804" max="1804" width="16.81640625" style="3" bestFit="1" customWidth="1"/>
    <col min="1805" max="2039" width="9.1796875" style="3" customWidth="1"/>
    <col min="2040" max="2040" width="5.7265625" style="3" customWidth="1"/>
    <col min="2041" max="2041" width="21.7265625" style="3" customWidth="1"/>
    <col min="2042" max="2042" width="19.7265625" style="3" customWidth="1"/>
    <col min="2043" max="2043" width="10.453125" style="3" customWidth="1"/>
    <col min="2044" max="2044" width="10.26953125" style="3" customWidth="1"/>
    <col min="2045" max="2049" width="10.54296875" style="3"/>
    <col min="2050" max="2050" width="5.7265625" style="3" customWidth="1"/>
    <col min="2051" max="2052" width="22.7265625" style="3" customWidth="1"/>
    <col min="2053" max="2053" width="23.1796875" style="3" customWidth="1"/>
    <col min="2054" max="2058" width="16.81640625" style="3" customWidth="1"/>
    <col min="2059" max="2059" width="22" style="3" customWidth="1"/>
    <col min="2060" max="2060" width="16.81640625" style="3" bestFit="1" customWidth="1"/>
    <col min="2061" max="2295" width="9.1796875" style="3" customWidth="1"/>
    <col min="2296" max="2296" width="5.7265625" style="3" customWidth="1"/>
    <col min="2297" max="2297" width="21.7265625" style="3" customWidth="1"/>
    <col min="2298" max="2298" width="19.7265625" style="3" customWidth="1"/>
    <col min="2299" max="2299" width="10.453125" style="3" customWidth="1"/>
    <col min="2300" max="2300" width="10.26953125" style="3" customWidth="1"/>
    <col min="2301" max="2305" width="10.54296875" style="3"/>
    <col min="2306" max="2306" width="5.7265625" style="3" customWidth="1"/>
    <col min="2307" max="2308" width="22.7265625" style="3" customWidth="1"/>
    <col min="2309" max="2309" width="23.1796875" style="3" customWidth="1"/>
    <col min="2310" max="2314" width="16.81640625" style="3" customWidth="1"/>
    <col min="2315" max="2315" width="22" style="3" customWidth="1"/>
    <col min="2316" max="2316" width="16.81640625" style="3" bestFit="1" customWidth="1"/>
    <col min="2317" max="2551" width="9.1796875" style="3" customWidth="1"/>
    <col min="2552" max="2552" width="5.7265625" style="3" customWidth="1"/>
    <col min="2553" max="2553" width="21.7265625" style="3" customWidth="1"/>
    <col min="2554" max="2554" width="19.7265625" style="3" customWidth="1"/>
    <col min="2555" max="2555" width="10.453125" style="3" customWidth="1"/>
    <col min="2556" max="2556" width="10.26953125" style="3" customWidth="1"/>
    <col min="2557" max="2561" width="10.54296875" style="3"/>
    <col min="2562" max="2562" width="5.7265625" style="3" customWidth="1"/>
    <col min="2563" max="2564" width="22.7265625" style="3" customWidth="1"/>
    <col min="2565" max="2565" width="23.1796875" style="3" customWidth="1"/>
    <col min="2566" max="2570" width="16.81640625" style="3" customWidth="1"/>
    <col min="2571" max="2571" width="22" style="3" customWidth="1"/>
    <col min="2572" max="2572" width="16.81640625" style="3" bestFit="1" customWidth="1"/>
    <col min="2573" max="2807" width="9.1796875" style="3" customWidth="1"/>
    <col min="2808" max="2808" width="5.7265625" style="3" customWidth="1"/>
    <col min="2809" max="2809" width="21.7265625" style="3" customWidth="1"/>
    <col min="2810" max="2810" width="19.7265625" style="3" customWidth="1"/>
    <col min="2811" max="2811" width="10.453125" style="3" customWidth="1"/>
    <col min="2812" max="2812" width="10.26953125" style="3" customWidth="1"/>
    <col min="2813" max="2817" width="10.54296875" style="3"/>
    <col min="2818" max="2818" width="5.7265625" style="3" customWidth="1"/>
    <col min="2819" max="2820" width="22.7265625" style="3" customWidth="1"/>
    <col min="2821" max="2821" width="23.1796875" style="3" customWidth="1"/>
    <col min="2822" max="2826" width="16.81640625" style="3" customWidth="1"/>
    <col min="2827" max="2827" width="22" style="3" customWidth="1"/>
    <col min="2828" max="2828" width="16.81640625" style="3" bestFit="1" customWidth="1"/>
    <col min="2829" max="3063" width="9.1796875" style="3" customWidth="1"/>
    <col min="3064" max="3064" width="5.7265625" style="3" customWidth="1"/>
    <col min="3065" max="3065" width="21.7265625" style="3" customWidth="1"/>
    <col min="3066" max="3066" width="19.7265625" style="3" customWidth="1"/>
    <col min="3067" max="3067" width="10.453125" style="3" customWidth="1"/>
    <col min="3068" max="3068" width="10.26953125" style="3" customWidth="1"/>
    <col min="3069" max="3073" width="10.54296875" style="3"/>
    <col min="3074" max="3074" width="5.7265625" style="3" customWidth="1"/>
    <col min="3075" max="3076" width="22.7265625" style="3" customWidth="1"/>
    <col min="3077" max="3077" width="23.1796875" style="3" customWidth="1"/>
    <col min="3078" max="3082" width="16.81640625" style="3" customWidth="1"/>
    <col min="3083" max="3083" width="22" style="3" customWidth="1"/>
    <col min="3084" max="3084" width="16.81640625" style="3" bestFit="1" customWidth="1"/>
    <col min="3085" max="3319" width="9.1796875" style="3" customWidth="1"/>
    <col min="3320" max="3320" width="5.7265625" style="3" customWidth="1"/>
    <col min="3321" max="3321" width="21.7265625" style="3" customWidth="1"/>
    <col min="3322" max="3322" width="19.7265625" style="3" customWidth="1"/>
    <col min="3323" max="3323" width="10.453125" style="3" customWidth="1"/>
    <col min="3324" max="3324" width="10.26953125" style="3" customWidth="1"/>
    <col min="3325" max="3329" width="10.54296875" style="3"/>
    <col min="3330" max="3330" width="5.7265625" style="3" customWidth="1"/>
    <col min="3331" max="3332" width="22.7265625" style="3" customWidth="1"/>
    <col min="3333" max="3333" width="23.1796875" style="3" customWidth="1"/>
    <col min="3334" max="3338" width="16.81640625" style="3" customWidth="1"/>
    <col min="3339" max="3339" width="22" style="3" customWidth="1"/>
    <col min="3340" max="3340" width="16.81640625" style="3" bestFit="1" customWidth="1"/>
    <col min="3341" max="3575" width="9.1796875" style="3" customWidth="1"/>
    <col min="3576" max="3576" width="5.7265625" style="3" customWidth="1"/>
    <col min="3577" max="3577" width="21.7265625" style="3" customWidth="1"/>
    <col min="3578" max="3578" width="19.7265625" style="3" customWidth="1"/>
    <col min="3579" max="3579" width="10.453125" style="3" customWidth="1"/>
    <col min="3580" max="3580" width="10.26953125" style="3" customWidth="1"/>
    <col min="3581" max="3585" width="10.54296875" style="3"/>
    <col min="3586" max="3586" width="5.7265625" style="3" customWidth="1"/>
    <col min="3587" max="3588" width="22.7265625" style="3" customWidth="1"/>
    <col min="3589" max="3589" width="23.1796875" style="3" customWidth="1"/>
    <col min="3590" max="3594" width="16.81640625" style="3" customWidth="1"/>
    <col min="3595" max="3595" width="22" style="3" customWidth="1"/>
    <col min="3596" max="3596" width="16.81640625" style="3" bestFit="1" customWidth="1"/>
    <col min="3597" max="3831" width="9.1796875" style="3" customWidth="1"/>
    <col min="3832" max="3832" width="5.7265625" style="3" customWidth="1"/>
    <col min="3833" max="3833" width="21.7265625" style="3" customWidth="1"/>
    <col min="3834" max="3834" width="19.7265625" style="3" customWidth="1"/>
    <col min="3835" max="3835" width="10.453125" style="3" customWidth="1"/>
    <col min="3836" max="3836" width="10.26953125" style="3" customWidth="1"/>
    <col min="3837" max="3841" width="10.54296875" style="3"/>
    <col min="3842" max="3842" width="5.7265625" style="3" customWidth="1"/>
    <col min="3843" max="3844" width="22.7265625" style="3" customWidth="1"/>
    <col min="3845" max="3845" width="23.1796875" style="3" customWidth="1"/>
    <col min="3846" max="3850" width="16.81640625" style="3" customWidth="1"/>
    <col min="3851" max="3851" width="22" style="3" customWidth="1"/>
    <col min="3852" max="3852" width="16.81640625" style="3" bestFit="1" customWidth="1"/>
    <col min="3853" max="4087" width="9.1796875" style="3" customWidth="1"/>
    <col min="4088" max="4088" width="5.7265625" style="3" customWidth="1"/>
    <col min="4089" max="4089" width="21.7265625" style="3" customWidth="1"/>
    <col min="4090" max="4090" width="19.7265625" style="3" customWidth="1"/>
    <col min="4091" max="4091" width="10.453125" style="3" customWidth="1"/>
    <col min="4092" max="4092" width="10.26953125" style="3" customWidth="1"/>
    <col min="4093" max="4097" width="10.54296875" style="3"/>
    <col min="4098" max="4098" width="5.7265625" style="3" customWidth="1"/>
    <col min="4099" max="4100" width="22.7265625" style="3" customWidth="1"/>
    <col min="4101" max="4101" width="23.1796875" style="3" customWidth="1"/>
    <col min="4102" max="4106" width="16.81640625" style="3" customWidth="1"/>
    <col min="4107" max="4107" width="22" style="3" customWidth="1"/>
    <col min="4108" max="4108" width="16.81640625" style="3" bestFit="1" customWidth="1"/>
    <col min="4109" max="4343" width="9.1796875" style="3" customWidth="1"/>
    <col min="4344" max="4344" width="5.7265625" style="3" customWidth="1"/>
    <col min="4345" max="4345" width="21.7265625" style="3" customWidth="1"/>
    <col min="4346" max="4346" width="19.7265625" style="3" customWidth="1"/>
    <col min="4347" max="4347" width="10.453125" style="3" customWidth="1"/>
    <col min="4348" max="4348" width="10.26953125" style="3" customWidth="1"/>
    <col min="4349" max="4353" width="10.54296875" style="3"/>
    <col min="4354" max="4354" width="5.7265625" style="3" customWidth="1"/>
    <col min="4355" max="4356" width="22.7265625" style="3" customWidth="1"/>
    <col min="4357" max="4357" width="23.1796875" style="3" customWidth="1"/>
    <col min="4358" max="4362" width="16.81640625" style="3" customWidth="1"/>
    <col min="4363" max="4363" width="22" style="3" customWidth="1"/>
    <col min="4364" max="4364" width="16.81640625" style="3" bestFit="1" customWidth="1"/>
    <col min="4365" max="4599" width="9.1796875" style="3" customWidth="1"/>
    <col min="4600" max="4600" width="5.7265625" style="3" customWidth="1"/>
    <col min="4601" max="4601" width="21.7265625" style="3" customWidth="1"/>
    <col min="4602" max="4602" width="19.7265625" style="3" customWidth="1"/>
    <col min="4603" max="4603" width="10.453125" style="3" customWidth="1"/>
    <col min="4604" max="4604" width="10.26953125" style="3" customWidth="1"/>
    <col min="4605" max="4609" width="10.54296875" style="3"/>
    <col min="4610" max="4610" width="5.7265625" style="3" customWidth="1"/>
    <col min="4611" max="4612" width="22.7265625" style="3" customWidth="1"/>
    <col min="4613" max="4613" width="23.1796875" style="3" customWidth="1"/>
    <col min="4614" max="4618" width="16.81640625" style="3" customWidth="1"/>
    <col min="4619" max="4619" width="22" style="3" customWidth="1"/>
    <col min="4620" max="4620" width="16.81640625" style="3" bestFit="1" customWidth="1"/>
    <col min="4621" max="4855" width="9.1796875" style="3" customWidth="1"/>
    <col min="4856" max="4856" width="5.7265625" style="3" customWidth="1"/>
    <col min="4857" max="4857" width="21.7265625" style="3" customWidth="1"/>
    <col min="4858" max="4858" width="19.7265625" style="3" customWidth="1"/>
    <col min="4859" max="4859" width="10.453125" style="3" customWidth="1"/>
    <col min="4860" max="4860" width="10.26953125" style="3" customWidth="1"/>
    <col min="4861" max="4865" width="10.54296875" style="3"/>
    <col min="4866" max="4866" width="5.7265625" style="3" customWidth="1"/>
    <col min="4867" max="4868" width="22.7265625" style="3" customWidth="1"/>
    <col min="4869" max="4869" width="23.1796875" style="3" customWidth="1"/>
    <col min="4870" max="4874" width="16.81640625" style="3" customWidth="1"/>
    <col min="4875" max="4875" width="22" style="3" customWidth="1"/>
    <col min="4876" max="4876" width="16.81640625" style="3" bestFit="1" customWidth="1"/>
    <col min="4877" max="5111" width="9.1796875" style="3" customWidth="1"/>
    <col min="5112" max="5112" width="5.7265625" style="3" customWidth="1"/>
    <col min="5113" max="5113" width="21.7265625" style="3" customWidth="1"/>
    <col min="5114" max="5114" width="19.7265625" style="3" customWidth="1"/>
    <col min="5115" max="5115" width="10.453125" style="3" customWidth="1"/>
    <col min="5116" max="5116" width="10.26953125" style="3" customWidth="1"/>
    <col min="5117" max="5121" width="10.54296875" style="3"/>
    <col min="5122" max="5122" width="5.7265625" style="3" customWidth="1"/>
    <col min="5123" max="5124" width="22.7265625" style="3" customWidth="1"/>
    <col min="5125" max="5125" width="23.1796875" style="3" customWidth="1"/>
    <col min="5126" max="5130" width="16.81640625" style="3" customWidth="1"/>
    <col min="5131" max="5131" width="22" style="3" customWidth="1"/>
    <col min="5132" max="5132" width="16.81640625" style="3" bestFit="1" customWidth="1"/>
    <col min="5133" max="5367" width="9.1796875" style="3" customWidth="1"/>
    <col min="5368" max="5368" width="5.7265625" style="3" customWidth="1"/>
    <col min="5369" max="5369" width="21.7265625" style="3" customWidth="1"/>
    <col min="5370" max="5370" width="19.7265625" style="3" customWidth="1"/>
    <col min="5371" max="5371" width="10.453125" style="3" customWidth="1"/>
    <col min="5372" max="5372" width="10.26953125" style="3" customWidth="1"/>
    <col min="5373" max="5377" width="10.54296875" style="3"/>
    <col min="5378" max="5378" width="5.7265625" style="3" customWidth="1"/>
    <col min="5379" max="5380" width="22.7265625" style="3" customWidth="1"/>
    <col min="5381" max="5381" width="23.1796875" style="3" customWidth="1"/>
    <col min="5382" max="5386" width="16.81640625" style="3" customWidth="1"/>
    <col min="5387" max="5387" width="22" style="3" customWidth="1"/>
    <col min="5388" max="5388" width="16.81640625" style="3" bestFit="1" customWidth="1"/>
    <col min="5389" max="5623" width="9.1796875" style="3" customWidth="1"/>
    <col min="5624" max="5624" width="5.7265625" style="3" customWidth="1"/>
    <col min="5625" max="5625" width="21.7265625" style="3" customWidth="1"/>
    <col min="5626" max="5626" width="19.7265625" style="3" customWidth="1"/>
    <col min="5627" max="5627" width="10.453125" style="3" customWidth="1"/>
    <col min="5628" max="5628" width="10.26953125" style="3" customWidth="1"/>
    <col min="5629" max="5633" width="10.54296875" style="3"/>
    <col min="5634" max="5634" width="5.7265625" style="3" customWidth="1"/>
    <col min="5635" max="5636" width="22.7265625" style="3" customWidth="1"/>
    <col min="5637" max="5637" width="23.1796875" style="3" customWidth="1"/>
    <col min="5638" max="5642" width="16.81640625" style="3" customWidth="1"/>
    <col min="5643" max="5643" width="22" style="3" customWidth="1"/>
    <col min="5644" max="5644" width="16.81640625" style="3" bestFit="1" customWidth="1"/>
    <col min="5645" max="5879" width="9.1796875" style="3" customWidth="1"/>
    <col min="5880" max="5880" width="5.7265625" style="3" customWidth="1"/>
    <col min="5881" max="5881" width="21.7265625" style="3" customWidth="1"/>
    <col min="5882" max="5882" width="19.7265625" style="3" customWidth="1"/>
    <col min="5883" max="5883" width="10.453125" style="3" customWidth="1"/>
    <col min="5884" max="5884" width="10.26953125" style="3" customWidth="1"/>
    <col min="5885" max="5889" width="10.54296875" style="3"/>
    <col min="5890" max="5890" width="5.7265625" style="3" customWidth="1"/>
    <col min="5891" max="5892" width="22.7265625" style="3" customWidth="1"/>
    <col min="5893" max="5893" width="23.1796875" style="3" customWidth="1"/>
    <col min="5894" max="5898" width="16.81640625" style="3" customWidth="1"/>
    <col min="5899" max="5899" width="22" style="3" customWidth="1"/>
    <col min="5900" max="5900" width="16.81640625" style="3" bestFit="1" customWidth="1"/>
    <col min="5901" max="6135" width="9.1796875" style="3" customWidth="1"/>
    <col min="6136" max="6136" width="5.7265625" style="3" customWidth="1"/>
    <col min="6137" max="6137" width="21.7265625" style="3" customWidth="1"/>
    <col min="6138" max="6138" width="19.7265625" style="3" customWidth="1"/>
    <col min="6139" max="6139" width="10.453125" style="3" customWidth="1"/>
    <col min="6140" max="6140" width="10.26953125" style="3" customWidth="1"/>
    <col min="6141" max="6145" width="10.54296875" style="3"/>
    <col min="6146" max="6146" width="5.7265625" style="3" customWidth="1"/>
    <col min="6147" max="6148" width="22.7265625" style="3" customWidth="1"/>
    <col min="6149" max="6149" width="23.1796875" style="3" customWidth="1"/>
    <col min="6150" max="6154" width="16.81640625" style="3" customWidth="1"/>
    <col min="6155" max="6155" width="22" style="3" customWidth="1"/>
    <col min="6156" max="6156" width="16.81640625" style="3" bestFit="1" customWidth="1"/>
    <col min="6157" max="6391" width="9.1796875" style="3" customWidth="1"/>
    <col min="6392" max="6392" width="5.7265625" style="3" customWidth="1"/>
    <col min="6393" max="6393" width="21.7265625" style="3" customWidth="1"/>
    <col min="6394" max="6394" width="19.7265625" style="3" customWidth="1"/>
    <col min="6395" max="6395" width="10.453125" style="3" customWidth="1"/>
    <col min="6396" max="6396" width="10.26953125" style="3" customWidth="1"/>
    <col min="6397" max="6401" width="10.54296875" style="3"/>
    <col min="6402" max="6402" width="5.7265625" style="3" customWidth="1"/>
    <col min="6403" max="6404" width="22.7265625" style="3" customWidth="1"/>
    <col min="6405" max="6405" width="23.1796875" style="3" customWidth="1"/>
    <col min="6406" max="6410" width="16.81640625" style="3" customWidth="1"/>
    <col min="6411" max="6411" width="22" style="3" customWidth="1"/>
    <col min="6412" max="6412" width="16.81640625" style="3" bestFit="1" customWidth="1"/>
    <col min="6413" max="6647" width="9.1796875" style="3" customWidth="1"/>
    <col min="6648" max="6648" width="5.7265625" style="3" customWidth="1"/>
    <col min="6649" max="6649" width="21.7265625" style="3" customWidth="1"/>
    <col min="6650" max="6650" width="19.7265625" style="3" customWidth="1"/>
    <col min="6651" max="6651" width="10.453125" style="3" customWidth="1"/>
    <col min="6652" max="6652" width="10.26953125" style="3" customWidth="1"/>
    <col min="6653" max="6657" width="10.54296875" style="3"/>
    <col min="6658" max="6658" width="5.7265625" style="3" customWidth="1"/>
    <col min="6659" max="6660" width="22.7265625" style="3" customWidth="1"/>
    <col min="6661" max="6661" width="23.1796875" style="3" customWidth="1"/>
    <col min="6662" max="6666" width="16.81640625" style="3" customWidth="1"/>
    <col min="6667" max="6667" width="22" style="3" customWidth="1"/>
    <col min="6668" max="6668" width="16.81640625" style="3" bestFit="1" customWidth="1"/>
    <col min="6669" max="6903" width="9.1796875" style="3" customWidth="1"/>
    <col min="6904" max="6904" width="5.7265625" style="3" customWidth="1"/>
    <col min="6905" max="6905" width="21.7265625" style="3" customWidth="1"/>
    <col min="6906" max="6906" width="19.7265625" style="3" customWidth="1"/>
    <col min="6907" max="6907" width="10.453125" style="3" customWidth="1"/>
    <col min="6908" max="6908" width="10.26953125" style="3" customWidth="1"/>
    <col min="6909" max="6913" width="10.54296875" style="3"/>
    <col min="6914" max="6914" width="5.7265625" style="3" customWidth="1"/>
    <col min="6915" max="6916" width="22.7265625" style="3" customWidth="1"/>
    <col min="6917" max="6917" width="23.1796875" style="3" customWidth="1"/>
    <col min="6918" max="6922" width="16.81640625" style="3" customWidth="1"/>
    <col min="6923" max="6923" width="22" style="3" customWidth="1"/>
    <col min="6924" max="6924" width="16.81640625" style="3" bestFit="1" customWidth="1"/>
    <col min="6925" max="7159" width="9.1796875" style="3" customWidth="1"/>
    <col min="7160" max="7160" width="5.7265625" style="3" customWidth="1"/>
    <col min="7161" max="7161" width="21.7265625" style="3" customWidth="1"/>
    <col min="7162" max="7162" width="19.7265625" style="3" customWidth="1"/>
    <col min="7163" max="7163" width="10.453125" style="3" customWidth="1"/>
    <col min="7164" max="7164" width="10.26953125" style="3" customWidth="1"/>
    <col min="7165" max="7169" width="10.54296875" style="3"/>
    <col min="7170" max="7170" width="5.7265625" style="3" customWidth="1"/>
    <col min="7171" max="7172" width="22.7265625" style="3" customWidth="1"/>
    <col min="7173" max="7173" width="23.1796875" style="3" customWidth="1"/>
    <col min="7174" max="7178" width="16.81640625" style="3" customWidth="1"/>
    <col min="7179" max="7179" width="22" style="3" customWidth="1"/>
    <col min="7180" max="7180" width="16.81640625" style="3" bestFit="1" customWidth="1"/>
    <col min="7181" max="7415" width="9.1796875" style="3" customWidth="1"/>
    <col min="7416" max="7416" width="5.7265625" style="3" customWidth="1"/>
    <col min="7417" max="7417" width="21.7265625" style="3" customWidth="1"/>
    <col min="7418" max="7418" width="19.7265625" style="3" customWidth="1"/>
    <col min="7419" max="7419" width="10.453125" style="3" customWidth="1"/>
    <col min="7420" max="7420" width="10.26953125" style="3" customWidth="1"/>
    <col min="7421" max="7425" width="10.54296875" style="3"/>
    <col min="7426" max="7426" width="5.7265625" style="3" customWidth="1"/>
    <col min="7427" max="7428" width="22.7265625" style="3" customWidth="1"/>
    <col min="7429" max="7429" width="23.1796875" style="3" customWidth="1"/>
    <col min="7430" max="7434" width="16.81640625" style="3" customWidth="1"/>
    <col min="7435" max="7435" width="22" style="3" customWidth="1"/>
    <col min="7436" max="7436" width="16.81640625" style="3" bestFit="1" customWidth="1"/>
    <col min="7437" max="7671" width="9.1796875" style="3" customWidth="1"/>
    <col min="7672" max="7672" width="5.7265625" style="3" customWidth="1"/>
    <col min="7673" max="7673" width="21.7265625" style="3" customWidth="1"/>
    <col min="7674" max="7674" width="19.7265625" style="3" customWidth="1"/>
    <col min="7675" max="7675" width="10.453125" style="3" customWidth="1"/>
    <col min="7676" max="7676" width="10.26953125" style="3" customWidth="1"/>
    <col min="7677" max="7681" width="10.54296875" style="3"/>
    <col min="7682" max="7682" width="5.7265625" style="3" customWidth="1"/>
    <col min="7683" max="7684" width="22.7265625" style="3" customWidth="1"/>
    <col min="7685" max="7685" width="23.1796875" style="3" customWidth="1"/>
    <col min="7686" max="7690" width="16.81640625" style="3" customWidth="1"/>
    <col min="7691" max="7691" width="22" style="3" customWidth="1"/>
    <col min="7692" max="7692" width="16.81640625" style="3" bestFit="1" customWidth="1"/>
    <col min="7693" max="7927" width="9.1796875" style="3" customWidth="1"/>
    <col min="7928" max="7928" width="5.7265625" style="3" customWidth="1"/>
    <col min="7929" max="7929" width="21.7265625" style="3" customWidth="1"/>
    <col min="7930" max="7930" width="19.7265625" style="3" customWidth="1"/>
    <col min="7931" max="7931" width="10.453125" style="3" customWidth="1"/>
    <col min="7932" max="7932" width="10.26953125" style="3" customWidth="1"/>
    <col min="7933" max="7937" width="10.54296875" style="3"/>
    <col min="7938" max="7938" width="5.7265625" style="3" customWidth="1"/>
    <col min="7939" max="7940" width="22.7265625" style="3" customWidth="1"/>
    <col min="7941" max="7941" width="23.1796875" style="3" customWidth="1"/>
    <col min="7942" max="7946" width="16.81640625" style="3" customWidth="1"/>
    <col min="7947" max="7947" width="22" style="3" customWidth="1"/>
    <col min="7948" max="7948" width="16.81640625" style="3" bestFit="1" customWidth="1"/>
    <col min="7949" max="8183" width="9.1796875" style="3" customWidth="1"/>
    <col min="8184" max="8184" width="5.7265625" style="3" customWidth="1"/>
    <col min="8185" max="8185" width="21.7265625" style="3" customWidth="1"/>
    <col min="8186" max="8186" width="19.7265625" style="3" customWidth="1"/>
    <col min="8187" max="8187" width="10.453125" style="3" customWidth="1"/>
    <col min="8188" max="8188" width="10.26953125" style="3" customWidth="1"/>
    <col min="8189" max="8193" width="10.54296875" style="3"/>
    <col min="8194" max="8194" width="5.7265625" style="3" customWidth="1"/>
    <col min="8195" max="8196" width="22.7265625" style="3" customWidth="1"/>
    <col min="8197" max="8197" width="23.1796875" style="3" customWidth="1"/>
    <col min="8198" max="8202" width="16.81640625" style="3" customWidth="1"/>
    <col min="8203" max="8203" width="22" style="3" customWidth="1"/>
    <col min="8204" max="8204" width="16.81640625" style="3" bestFit="1" customWidth="1"/>
    <col min="8205" max="8439" width="9.1796875" style="3" customWidth="1"/>
    <col min="8440" max="8440" width="5.7265625" style="3" customWidth="1"/>
    <col min="8441" max="8441" width="21.7265625" style="3" customWidth="1"/>
    <col min="8442" max="8442" width="19.7265625" style="3" customWidth="1"/>
    <col min="8443" max="8443" width="10.453125" style="3" customWidth="1"/>
    <col min="8444" max="8444" width="10.26953125" style="3" customWidth="1"/>
    <col min="8445" max="8449" width="10.54296875" style="3"/>
    <col min="8450" max="8450" width="5.7265625" style="3" customWidth="1"/>
    <col min="8451" max="8452" width="22.7265625" style="3" customWidth="1"/>
    <col min="8453" max="8453" width="23.1796875" style="3" customWidth="1"/>
    <col min="8454" max="8458" width="16.81640625" style="3" customWidth="1"/>
    <col min="8459" max="8459" width="22" style="3" customWidth="1"/>
    <col min="8460" max="8460" width="16.81640625" style="3" bestFit="1" customWidth="1"/>
    <col min="8461" max="8695" width="9.1796875" style="3" customWidth="1"/>
    <col min="8696" max="8696" width="5.7265625" style="3" customWidth="1"/>
    <col min="8697" max="8697" width="21.7265625" style="3" customWidth="1"/>
    <col min="8698" max="8698" width="19.7265625" style="3" customWidth="1"/>
    <col min="8699" max="8699" width="10.453125" style="3" customWidth="1"/>
    <col min="8700" max="8700" width="10.26953125" style="3" customWidth="1"/>
    <col min="8701" max="8705" width="10.54296875" style="3"/>
    <col min="8706" max="8706" width="5.7265625" style="3" customWidth="1"/>
    <col min="8707" max="8708" width="22.7265625" style="3" customWidth="1"/>
    <col min="8709" max="8709" width="23.1796875" style="3" customWidth="1"/>
    <col min="8710" max="8714" width="16.81640625" style="3" customWidth="1"/>
    <col min="8715" max="8715" width="22" style="3" customWidth="1"/>
    <col min="8716" max="8716" width="16.81640625" style="3" bestFit="1" customWidth="1"/>
    <col min="8717" max="8951" width="9.1796875" style="3" customWidth="1"/>
    <col min="8952" max="8952" width="5.7265625" style="3" customWidth="1"/>
    <col min="8953" max="8953" width="21.7265625" style="3" customWidth="1"/>
    <col min="8954" max="8954" width="19.7265625" style="3" customWidth="1"/>
    <col min="8955" max="8955" width="10.453125" style="3" customWidth="1"/>
    <col min="8956" max="8956" width="10.26953125" style="3" customWidth="1"/>
    <col min="8957" max="8961" width="10.54296875" style="3"/>
    <col min="8962" max="8962" width="5.7265625" style="3" customWidth="1"/>
    <col min="8963" max="8964" width="22.7265625" style="3" customWidth="1"/>
    <col min="8965" max="8965" width="23.1796875" style="3" customWidth="1"/>
    <col min="8966" max="8970" width="16.81640625" style="3" customWidth="1"/>
    <col min="8971" max="8971" width="22" style="3" customWidth="1"/>
    <col min="8972" max="8972" width="16.81640625" style="3" bestFit="1" customWidth="1"/>
    <col min="8973" max="9207" width="9.1796875" style="3" customWidth="1"/>
    <col min="9208" max="9208" width="5.7265625" style="3" customWidth="1"/>
    <col min="9209" max="9209" width="21.7265625" style="3" customWidth="1"/>
    <col min="9210" max="9210" width="19.7265625" style="3" customWidth="1"/>
    <col min="9211" max="9211" width="10.453125" style="3" customWidth="1"/>
    <col min="9212" max="9212" width="10.26953125" style="3" customWidth="1"/>
    <col min="9213" max="9217" width="10.54296875" style="3"/>
    <col min="9218" max="9218" width="5.7265625" style="3" customWidth="1"/>
    <col min="9219" max="9220" width="22.7265625" style="3" customWidth="1"/>
    <col min="9221" max="9221" width="23.1796875" style="3" customWidth="1"/>
    <col min="9222" max="9226" width="16.81640625" style="3" customWidth="1"/>
    <col min="9227" max="9227" width="22" style="3" customWidth="1"/>
    <col min="9228" max="9228" width="16.81640625" style="3" bestFit="1" customWidth="1"/>
    <col min="9229" max="9463" width="9.1796875" style="3" customWidth="1"/>
    <col min="9464" max="9464" width="5.7265625" style="3" customWidth="1"/>
    <col min="9465" max="9465" width="21.7265625" style="3" customWidth="1"/>
    <col min="9466" max="9466" width="19.7265625" style="3" customWidth="1"/>
    <col min="9467" max="9467" width="10.453125" style="3" customWidth="1"/>
    <col min="9468" max="9468" width="10.26953125" style="3" customWidth="1"/>
    <col min="9469" max="9473" width="10.54296875" style="3"/>
    <col min="9474" max="9474" width="5.7265625" style="3" customWidth="1"/>
    <col min="9475" max="9476" width="22.7265625" style="3" customWidth="1"/>
    <col min="9477" max="9477" width="23.1796875" style="3" customWidth="1"/>
    <col min="9478" max="9482" width="16.81640625" style="3" customWidth="1"/>
    <col min="9483" max="9483" width="22" style="3" customWidth="1"/>
    <col min="9484" max="9484" width="16.81640625" style="3" bestFit="1" customWidth="1"/>
    <col min="9485" max="9719" width="9.1796875" style="3" customWidth="1"/>
    <col min="9720" max="9720" width="5.7265625" style="3" customWidth="1"/>
    <col min="9721" max="9721" width="21.7265625" style="3" customWidth="1"/>
    <col min="9722" max="9722" width="19.7265625" style="3" customWidth="1"/>
    <col min="9723" max="9723" width="10.453125" style="3" customWidth="1"/>
    <col min="9724" max="9724" width="10.26953125" style="3" customWidth="1"/>
    <col min="9725" max="9729" width="10.54296875" style="3"/>
    <col min="9730" max="9730" width="5.7265625" style="3" customWidth="1"/>
    <col min="9731" max="9732" width="22.7265625" style="3" customWidth="1"/>
    <col min="9733" max="9733" width="23.1796875" style="3" customWidth="1"/>
    <col min="9734" max="9738" width="16.81640625" style="3" customWidth="1"/>
    <col min="9739" max="9739" width="22" style="3" customWidth="1"/>
    <col min="9740" max="9740" width="16.81640625" style="3" bestFit="1" customWidth="1"/>
    <col min="9741" max="9975" width="9.1796875" style="3" customWidth="1"/>
    <col min="9976" max="9976" width="5.7265625" style="3" customWidth="1"/>
    <col min="9977" max="9977" width="21.7265625" style="3" customWidth="1"/>
    <col min="9978" max="9978" width="19.7265625" style="3" customWidth="1"/>
    <col min="9979" max="9979" width="10.453125" style="3" customWidth="1"/>
    <col min="9980" max="9980" width="10.26953125" style="3" customWidth="1"/>
    <col min="9981" max="9985" width="10.54296875" style="3"/>
    <col min="9986" max="9986" width="5.7265625" style="3" customWidth="1"/>
    <col min="9987" max="9988" width="22.7265625" style="3" customWidth="1"/>
    <col min="9989" max="9989" width="23.1796875" style="3" customWidth="1"/>
    <col min="9990" max="9994" width="16.81640625" style="3" customWidth="1"/>
    <col min="9995" max="9995" width="22" style="3" customWidth="1"/>
    <col min="9996" max="9996" width="16.81640625" style="3" bestFit="1" customWidth="1"/>
    <col min="9997" max="10231" width="9.1796875" style="3" customWidth="1"/>
    <col min="10232" max="10232" width="5.7265625" style="3" customWidth="1"/>
    <col min="10233" max="10233" width="21.7265625" style="3" customWidth="1"/>
    <col min="10234" max="10234" width="19.7265625" style="3" customWidth="1"/>
    <col min="10235" max="10235" width="10.453125" style="3" customWidth="1"/>
    <col min="10236" max="10236" width="10.26953125" style="3" customWidth="1"/>
    <col min="10237" max="10241" width="10.54296875" style="3"/>
    <col min="10242" max="10242" width="5.7265625" style="3" customWidth="1"/>
    <col min="10243" max="10244" width="22.7265625" style="3" customWidth="1"/>
    <col min="10245" max="10245" width="23.1796875" style="3" customWidth="1"/>
    <col min="10246" max="10250" width="16.81640625" style="3" customWidth="1"/>
    <col min="10251" max="10251" width="22" style="3" customWidth="1"/>
    <col min="10252" max="10252" width="16.81640625" style="3" bestFit="1" customWidth="1"/>
    <col min="10253" max="10487" width="9.1796875" style="3" customWidth="1"/>
    <col min="10488" max="10488" width="5.7265625" style="3" customWidth="1"/>
    <col min="10489" max="10489" width="21.7265625" style="3" customWidth="1"/>
    <col min="10490" max="10490" width="19.7265625" style="3" customWidth="1"/>
    <col min="10491" max="10491" width="10.453125" style="3" customWidth="1"/>
    <col min="10492" max="10492" width="10.26953125" style="3" customWidth="1"/>
    <col min="10493" max="10497" width="10.54296875" style="3"/>
    <col min="10498" max="10498" width="5.7265625" style="3" customWidth="1"/>
    <col min="10499" max="10500" width="22.7265625" style="3" customWidth="1"/>
    <col min="10501" max="10501" width="23.1796875" style="3" customWidth="1"/>
    <col min="10502" max="10506" width="16.81640625" style="3" customWidth="1"/>
    <col min="10507" max="10507" width="22" style="3" customWidth="1"/>
    <col min="10508" max="10508" width="16.81640625" style="3" bestFit="1" customWidth="1"/>
    <col min="10509" max="10743" width="9.1796875" style="3" customWidth="1"/>
    <col min="10744" max="10744" width="5.7265625" style="3" customWidth="1"/>
    <col min="10745" max="10745" width="21.7265625" style="3" customWidth="1"/>
    <col min="10746" max="10746" width="19.7265625" style="3" customWidth="1"/>
    <col min="10747" max="10747" width="10.453125" style="3" customWidth="1"/>
    <col min="10748" max="10748" width="10.26953125" style="3" customWidth="1"/>
    <col min="10749" max="10753" width="10.54296875" style="3"/>
    <col min="10754" max="10754" width="5.7265625" style="3" customWidth="1"/>
    <col min="10755" max="10756" width="22.7265625" style="3" customWidth="1"/>
    <col min="10757" max="10757" width="23.1796875" style="3" customWidth="1"/>
    <col min="10758" max="10762" width="16.81640625" style="3" customWidth="1"/>
    <col min="10763" max="10763" width="22" style="3" customWidth="1"/>
    <col min="10764" max="10764" width="16.81640625" style="3" bestFit="1" customWidth="1"/>
    <col min="10765" max="10999" width="9.1796875" style="3" customWidth="1"/>
    <col min="11000" max="11000" width="5.7265625" style="3" customWidth="1"/>
    <col min="11001" max="11001" width="21.7265625" style="3" customWidth="1"/>
    <col min="11002" max="11002" width="19.7265625" style="3" customWidth="1"/>
    <col min="11003" max="11003" width="10.453125" style="3" customWidth="1"/>
    <col min="11004" max="11004" width="10.26953125" style="3" customWidth="1"/>
    <col min="11005" max="11009" width="10.54296875" style="3"/>
    <col min="11010" max="11010" width="5.7265625" style="3" customWidth="1"/>
    <col min="11011" max="11012" width="22.7265625" style="3" customWidth="1"/>
    <col min="11013" max="11013" width="23.1796875" style="3" customWidth="1"/>
    <col min="11014" max="11018" width="16.81640625" style="3" customWidth="1"/>
    <col min="11019" max="11019" width="22" style="3" customWidth="1"/>
    <col min="11020" max="11020" width="16.81640625" style="3" bestFit="1" customWidth="1"/>
    <col min="11021" max="11255" width="9.1796875" style="3" customWidth="1"/>
    <col min="11256" max="11256" width="5.7265625" style="3" customWidth="1"/>
    <col min="11257" max="11257" width="21.7265625" style="3" customWidth="1"/>
    <col min="11258" max="11258" width="19.7265625" style="3" customWidth="1"/>
    <col min="11259" max="11259" width="10.453125" style="3" customWidth="1"/>
    <col min="11260" max="11260" width="10.26953125" style="3" customWidth="1"/>
    <col min="11261" max="11265" width="10.54296875" style="3"/>
    <col min="11266" max="11266" width="5.7265625" style="3" customWidth="1"/>
    <col min="11267" max="11268" width="22.7265625" style="3" customWidth="1"/>
    <col min="11269" max="11269" width="23.1796875" style="3" customWidth="1"/>
    <col min="11270" max="11274" width="16.81640625" style="3" customWidth="1"/>
    <col min="11275" max="11275" width="22" style="3" customWidth="1"/>
    <col min="11276" max="11276" width="16.81640625" style="3" bestFit="1" customWidth="1"/>
    <col min="11277" max="11511" width="9.1796875" style="3" customWidth="1"/>
    <col min="11512" max="11512" width="5.7265625" style="3" customWidth="1"/>
    <col min="11513" max="11513" width="21.7265625" style="3" customWidth="1"/>
    <col min="11514" max="11514" width="19.7265625" style="3" customWidth="1"/>
    <col min="11515" max="11515" width="10.453125" style="3" customWidth="1"/>
    <col min="11516" max="11516" width="10.26953125" style="3" customWidth="1"/>
    <col min="11517" max="11521" width="10.54296875" style="3"/>
    <col min="11522" max="11522" width="5.7265625" style="3" customWidth="1"/>
    <col min="11523" max="11524" width="22.7265625" style="3" customWidth="1"/>
    <col min="11525" max="11525" width="23.1796875" style="3" customWidth="1"/>
    <col min="11526" max="11530" width="16.81640625" style="3" customWidth="1"/>
    <col min="11531" max="11531" width="22" style="3" customWidth="1"/>
    <col min="11532" max="11532" width="16.81640625" style="3" bestFit="1" customWidth="1"/>
    <col min="11533" max="11767" width="9.1796875" style="3" customWidth="1"/>
    <col min="11768" max="11768" width="5.7265625" style="3" customWidth="1"/>
    <col min="11769" max="11769" width="21.7265625" style="3" customWidth="1"/>
    <col min="11770" max="11770" width="19.7265625" style="3" customWidth="1"/>
    <col min="11771" max="11771" width="10.453125" style="3" customWidth="1"/>
    <col min="11772" max="11772" width="10.26953125" style="3" customWidth="1"/>
    <col min="11773" max="11777" width="10.54296875" style="3"/>
    <col min="11778" max="11778" width="5.7265625" style="3" customWidth="1"/>
    <col min="11779" max="11780" width="22.7265625" style="3" customWidth="1"/>
    <col min="11781" max="11781" width="23.1796875" style="3" customWidth="1"/>
    <col min="11782" max="11786" width="16.81640625" style="3" customWidth="1"/>
    <col min="11787" max="11787" width="22" style="3" customWidth="1"/>
    <col min="11788" max="11788" width="16.81640625" style="3" bestFit="1" customWidth="1"/>
    <col min="11789" max="12023" width="9.1796875" style="3" customWidth="1"/>
    <col min="12024" max="12024" width="5.7265625" style="3" customWidth="1"/>
    <col min="12025" max="12025" width="21.7265625" style="3" customWidth="1"/>
    <col min="12026" max="12026" width="19.7265625" style="3" customWidth="1"/>
    <col min="12027" max="12027" width="10.453125" style="3" customWidth="1"/>
    <col min="12028" max="12028" width="10.26953125" style="3" customWidth="1"/>
    <col min="12029" max="12033" width="10.54296875" style="3"/>
    <col min="12034" max="12034" width="5.7265625" style="3" customWidth="1"/>
    <col min="12035" max="12036" width="22.7265625" style="3" customWidth="1"/>
    <col min="12037" max="12037" width="23.1796875" style="3" customWidth="1"/>
    <col min="12038" max="12042" width="16.81640625" style="3" customWidth="1"/>
    <col min="12043" max="12043" width="22" style="3" customWidth="1"/>
    <col min="12044" max="12044" width="16.81640625" style="3" bestFit="1" customWidth="1"/>
    <col min="12045" max="12279" width="9.1796875" style="3" customWidth="1"/>
    <col min="12280" max="12280" width="5.7265625" style="3" customWidth="1"/>
    <col min="12281" max="12281" width="21.7265625" style="3" customWidth="1"/>
    <col min="12282" max="12282" width="19.7265625" style="3" customWidth="1"/>
    <col min="12283" max="12283" width="10.453125" style="3" customWidth="1"/>
    <col min="12284" max="12284" width="10.26953125" style="3" customWidth="1"/>
    <col min="12285" max="12289" width="10.54296875" style="3"/>
    <col min="12290" max="12290" width="5.7265625" style="3" customWidth="1"/>
    <col min="12291" max="12292" width="22.7265625" style="3" customWidth="1"/>
    <col min="12293" max="12293" width="23.1796875" style="3" customWidth="1"/>
    <col min="12294" max="12298" width="16.81640625" style="3" customWidth="1"/>
    <col min="12299" max="12299" width="22" style="3" customWidth="1"/>
    <col min="12300" max="12300" width="16.81640625" style="3" bestFit="1" customWidth="1"/>
    <col min="12301" max="12535" width="9.1796875" style="3" customWidth="1"/>
    <col min="12536" max="12536" width="5.7265625" style="3" customWidth="1"/>
    <col min="12537" max="12537" width="21.7265625" style="3" customWidth="1"/>
    <col min="12538" max="12538" width="19.7265625" style="3" customWidth="1"/>
    <col min="12539" max="12539" width="10.453125" style="3" customWidth="1"/>
    <col min="12540" max="12540" width="10.26953125" style="3" customWidth="1"/>
    <col min="12541" max="12545" width="10.54296875" style="3"/>
    <col min="12546" max="12546" width="5.7265625" style="3" customWidth="1"/>
    <col min="12547" max="12548" width="22.7265625" style="3" customWidth="1"/>
    <col min="12549" max="12549" width="23.1796875" style="3" customWidth="1"/>
    <col min="12550" max="12554" width="16.81640625" style="3" customWidth="1"/>
    <col min="12555" max="12555" width="22" style="3" customWidth="1"/>
    <col min="12556" max="12556" width="16.81640625" style="3" bestFit="1" customWidth="1"/>
    <col min="12557" max="12791" width="9.1796875" style="3" customWidth="1"/>
    <col min="12792" max="12792" width="5.7265625" style="3" customWidth="1"/>
    <col min="12793" max="12793" width="21.7265625" style="3" customWidth="1"/>
    <col min="12794" max="12794" width="19.7265625" style="3" customWidth="1"/>
    <col min="12795" max="12795" width="10.453125" style="3" customWidth="1"/>
    <col min="12796" max="12796" width="10.26953125" style="3" customWidth="1"/>
    <col min="12797" max="12801" width="10.54296875" style="3"/>
    <col min="12802" max="12802" width="5.7265625" style="3" customWidth="1"/>
    <col min="12803" max="12804" width="22.7265625" style="3" customWidth="1"/>
    <col min="12805" max="12805" width="23.1796875" style="3" customWidth="1"/>
    <col min="12806" max="12810" width="16.81640625" style="3" customWidth="1"/>
    <col min="12811" max="12811" width="22" style="3" customWidth="1"/>
    <col min="12812" max="12812" width="16.81640625" style="3" bestFit="1" customWidth="1"/>
    <col min="12813" max="13047" width="9.1796875" style="3" customWidth="1"/>
    <col min="13048" max="13048" width="5.7265625" style="3" customWidth="1"/>
    <col min="13049" max="13049" width="21.7265625" style="3" customWidth="1"/>
    <col min="13050" max="13050" width="19.7265625" style="3" customWidth="1"/>
    <col min="13051" max="13051" width="10.453125" style="3" customWidth="1"/>
    <col min="13052" max="13052" width="10.26953125" style="3" customWidth="1"/>
    <col min="13053" max="13057" width="10.54296875" style="3"/>
    <col min="13058" max="13058" width="5.7265625" style="3" customWidth="1"/>
    <col min="13059" max="13060" width="22.7265625" style="3" customWidth="1"/>
    <col min="13061" max="13061" width="23.1796875" style="3" customWidth="1"/>
    <col min="13062" max="13066" width="16.81640625" style="3" customWidth="1"/>
    <col min="13067" max="13067" width="22" style="3" customWidth="1"/>
    <col min="13068" max="13068" width="16.81640625" style="3" bestFit="1" customWidth="1"/>
    <col min="13069" max="13303" width="9.1796875" style="3" customWidth="1"/>
    <col min="13304" max="13304" width="5.7265625" style="3" customWidth="1"/>
    <col min="13305" max="13305" width="21.7265625" style="3" customWidth="1"/>
    <col min="13306" max="13306" width="19.7265625" style="3" customWidth="1"/>
    <col min="13307" max="13307" width="10.453125" style="3" customWidth="1"/>
    <col min="13308" max="13308" width="10.26953125" style="3" customWidth="1"/>
    <col min="13309" max="13313" width="10.54296875" style="3"/>
    <col min="13314" max="13314" width="5.7265625" style="3" customWidth="1"/>
    <col min="13315" max="13316" width="22.7265625" style="3" customWidth="1"/>
    <col min="13317" max="13317" width="23.1796875" style="3" customWidth="1"/>
    <col min="13318" max="13322" width="16.81640625" style="3" customWidth="1"/>
    <col min="13323" max="13323" width="22" style="3" customWidth="1"/>
    <col min="13324" max="13324" width="16.81640625" style="3" bestFit="1" customWidth="1"/>
    <col min="13325" max="13559" width="9.1796875" style="3" customWidth="1"/>
    <col min="13560" max="13560" width="5.7265625" style="3" customWidth="1"/>
    <col min="13561" max="13561" width="21.7265625" style="3" customWidth="1"/>
    <col min="13562" max="13562" width="19.7265625" style="3" customWidth="1"/>
    <col min="13563" max="13563" width="10.453125" style="3" customWidth="1"/>
    <col min="13564" max="13564" width="10.26953125" style="3" customWidth="1"/>
    <col min="13565" max="13569" width="10.54296875" style="3"/>
    <col min="13570" max="13570" width="5.7265625" style="3" customWidth="1"/>
    <col min="13571" max="13572" width="22.7265625" style="3" customWidth="1"/>
    <col min="13573" max="13573" width="23.1796875" style="3" customWidth="1"/>
    <col min="13574" max="13578" width="16.81640625" style="3" customWidth="1"/>
    <col min="13579" max="13579" width="22" style="3" customWidth="1"/>
    <col min="13580" max="13580" width="16.81640625" style="3" bestFit="1" customWidth="1"/>
    <col min="13581" max="13815" width="9.1796875" style="3" customWidth="1"/>
    <col min="13816" max="13816" width="5.7265625" style="3" customWidth="1"/>
    <col min="13817" max="13817" width="21.7265625" style="3" customWidth="1"/>
    <col min="13818" max="13818" width="19.7265625" style="3" customWidth="1"/>
    <col min="13819" max="13819" width="10.453125" style="3" customWidth="1"/>
    <col min="13820" max="13820" width="10.26953125" style="3" customWidth="1"/>
    <col min="13821" max="13825" width="10.54296875" style="3"/>
    <col min="13826" max="13826" width="5.7265625" style="3" customWidth="1"/>
    <col min="13827" max="13828" width="22.7265625" style="3" customWidth="1"/>
    <col min="13829" max="13829" width="23.1796875" style="3" customWidth="1"/>
    <col min="13830" max="13834" width="16.81640625" style="3" customWidth="1"/>
    <col min="13835" max="13835" width="22" style="3" customWidth="1"/>
    <col min="13836" max="13836" width="16.81640625" style="3" bestFit="1" customWidth="1"/>
    <col min="13837" max="14071" width="9.1796875" style="3" customWidth="1"/>
    <col min="14072" max="14072" width="5.7265625" style="3" customWidth="1"/>
    <col min="14073" max="14073" width="21.7265625" style="3" customWidth="1"/>
    <col min="14074" max="14074" width="19.7265625" style="3" customWidth="1"/>
    <col min="14075" max="14075" width="10.453125" style="3" customWidth="1"/>
    <col min="14076" max="14076" width="10.26953125" style="3" customWidth="1"/>
    <col min="14077" max="14081" width="10.54296875" style="3"/>
    <col min="14082" max="14082" width="5.7265625" style="3" customWidth="1"/>
    <col min="14083" max="14084" width="22.7265625" style="3" customWidth="1"/>
    <col min="14085" max="14085" width="23.1796875" style="3" customWidth="1"/>
    <col min="14086" max="14090" width="16.81640625" style="3" customWidth="1"/>
    <col min="14091" max="14091" width="22" style="3" customWidth="1"/>
    <col min="14092" max="14092" width="16.81640625" style="3" bestFit="1" customWidth="1"/>
    <col min="14093" max="14327" width="9.1796875" style="3" customWidth="1"/>
    <col min="14328" max="14328" width="5.7265625" style="3" customWidth="1"/>
    <col min="14329" max="14329" width="21.7265625" style="3" customWidth="1"/>
    <col min="14330" max="14330" width="19.7265625" style="3" customWidth="1"/>
    <col min="14331" max="14331" width="10.453125" style="3" customWidth="1"/>
    <col min="14332" max="14332" width="10.26953125" style="3" customWidth="1"/>
    <col min="14333" max="14337" width="10.54296875" style="3"/>
    <col min="14338" max="14338" width="5.7265625" style="3" customWidth="1"/>
    <col min="14339" max="14340" width="22.7265625" style="3" customWidth="1"/>
    <col min="14341" max="14341" width="23.1796875" style="3" customWidth="1"/>
    <col min="14342" max="14346" width="16.81640625" style="3" customWidth="1"/>
    <col min="14347" max="14347" width="22" style="3" customWidth="1"/>
    <col min="14348" max="14348" width="16.81640625" style="3" bestFit="1" customWidth="1"/>
    <col min="14349" max="14583" width="9.1796875" style="3" customWidth="1"/>
    <col min="14584" max="14584" width="5.7265625" style="3" customWidth="1"/>
    <col min="14585" max="14585" width="21.7265625" style="3" customWidth="1"/>
    <col min="14586" max="14586" width="19.7265625" style="3" customWidth="1"/>
    <col min="14587" max="14587" width="10.453125" style="3" customWidth="1"/>
    <col min="14588" max="14588" width="10.26953125" style="3" customWidth="1"/>
    <col min="14589" max="14593" width="10.54296875" style="3"/>
    <col min="14594" max="14594" width="5.7265625" style="3" customWidth="1"/>
    <col min="14595" max="14596" width="22.7265625" style="3" customWidth="1"/>
    <col min="14597" max="14597" width="23.1796875" style="3" customWidth="1"/>
    <col min="14598" max="14602" width="16.81640625" style="3" customWidth="1"/>
    <col min="14603" max="14603" width="22" style="3" customWidth="1"/>
    <col min="14604" max="14604" width="16.81640625" style="3" bestFit="1" customWidth="1"/>
    <col min="14605" max="14839" width="9.1796875" style="3" customWidth="1"/>
    <col min="14840" max="14840" width="5.7265625" style="3" customWidth="1"/>
    <col min="14841" max="14841" width="21.7265625" style="3" customWidth="1"/>
    <col min="14842" max="14842" width="19.7265625" style="3" customWidth="1"/>
    <col min="14843" max="14843" width="10.453125" style="3" customWidth="1"/>
    <col min="14844" max="14844" width="10.26953125" style="3" customWidth="1"/>
    <col min="14845" max="14849" width="10.54296875" style="3"/>
    <col min="14850" max="14850" width="5.7265625" style="3" customWidth="1"/>
    <col min="14851" max="14852" width="22.7265625" style="3" customWidth="1"/>
    <col min="14853" max="14853" width="23.1796875" style="3" customWidth="1"/>
    <col min="14854" max="14858" width="16.81640625" style="3" customWidth="1"/>
    <col min="14859" max="14859" width="22" style="3" customWidth="1"/>
    <col min="14860" max="14860" width="16.81640625" style="3" bestFit="1" customWidth="1"/>
    <col min="14861" max="15095" width="9.1796875" style="3" customWidth="1"/>
    <col min="15096" max="15096" width="5.7265625" style="3" customWidth="1"/>
    <col min="15097" max="15097" width="21.7265625" style="3" customWidth="1"/>
    <col min="15098" max="15098" width="19.7265625" style="3" customWidth="1"/>
    <col min="15099" max="15099" width="10.453125" style="3" customWidth="1"/>
    <col min="15100" max="15100" width="10.26953125" style="3" customWidth="1"/>
    <col min="15101" max="15105" width="10.54296875" style="3"/>
    <col min="15106" max="15106" width="5.7265625" style="3" customWidth="1"/>
    <col min="15107" max="15108" width="22.7265625" style="3" customWidth="1"/>
    <col min="15109" max="15109" width="23.1796875" style="3" customWidth="1"/>
    <col min="15110" max="15114" width="16.81640625" style="3" customWidth="1"/>
    <col min="15115" max="15115" width="22" style="3" customWidth="1"/>
    <col min="15116" max="15116" width="16.81640625" style="3" bestFit="1" customWidth="1"/>
    <col min="15117" max="15351" width="9.1796875" style="3" customWidth="1"/>
    <col min="15352" max="15352" width="5.7265625" style="3" customWidth="1"/>
    <col min="15353" max="15353" width="21.7265625" style="3" customWidth="1"/>
    <col min="15354" max="15354" width="19.7265625" style="3" customWidth="1"/>
    <col min="15355" max="15355" width="10.453125" style="3" customWidth="1"/>
    <col min="15356" max="15356" width="10.26953125" style="3" customWidth="1"/>
    <col min="15357" max="15361" width="10.54296875" style="3"/>
    <col min="15362" max="15362" width="5.7265625" style="3" customWidth="1"/>
    <col min="15363" max="15364" width="22.7265625" style="3" customWidth="1"/>
    <col min="15365" max="15365" width="23.1796875" style="3" customWidth="1"/>
    <col min="15366" max="15370" width="16.81640625" style="3" customWidth="1"/>
    <col min="15371" max="15371" width="22" style="3" customWidth="1"/>
    <col min="15372" max="15372" width="16.81640625" style="3" bestFit="1" customWidth="1"/>
    <col min="15373" max="15607" width="9.1796875" style="3" customWidth="1"/>
    <col min="15608" max="15608" width="5.7265625" style="3" customWidth="1"/>
    <col min="15609" max="15609" width="21.7265625" style="3" customWidth="1"/>
    <col min="15610" max="15610" width="19.7265625" style="3" customWidth="1"/>
    <col min="15611" max="15611" width="10.453125" style="3" customWidth="1"/>
    <col min="15612" max="15612" width="10.26953125" style="3" customWidth="1"/>
    <col min="15613" max="15617" width="10.54296875" style="3"/>
    <col min="15618" max="15618" width="5.7265625" style="3" customWidth="1"/>
    <col min="15619" max="15620" width="22.7265625" style="3" customWidth="1"/>
    <col min="15621" max="15621" width="23.1796875" style="3" customWidth="1"/>
    <col min="15622" max="15626" width="16.81640625" style="3" customWidth="1"/>
    <col min="15627" max="15627" width="22" style="3" customWidth="1"/>
    <col min="15628" max="15628" width="16.81640625" style="3" bestFit="1" customWidth="1"/>
    <col min="15629" max="15863" width="9.1796875" style="3" customWidth="1"/>
    <col min="15864" max="15864" width="5.7265625" style="3" customWidth="1"/>
    <col min="15865" max="15865" width="21.7265625" style="3" customWidth="1"/>
    <col min="15866" max="15866" width="19.7265625" style="3" customWidth="1"/>
    <col min="15867" max="15867" width="10.453125" style="3" customWidth="1"/>
    <col min="15868" max="15868" width="10.26953125" style="3" customWidth="1"/>
    <col min="15869" max="15873" width="10.54296875" style="3"/>
    <col min="15874" max="15874" width="5.7265625" style="3" customWidth="1"/>
    <col min="15875" max="15876" width="22.7265625" style="3" customWidth="1"/>
    <col min="15877" max="15877" width="23.1796875" style="3" customWidth="1"/>
    <col min="15878" max="15882" width="16.81640625" style="3" customWidth="1"/>
    <col min="15883" max="15883" width="22" style="3" customWidth="1"/>
    <col min="15884" max="15884" width="16.81640625" style="3" bestFit="1" customWidth="1"/>
    <col min="15885" max="16119" width="9.1796875" style="3" customWidth="1"/>
    <col min="16120" max="16120" width="5.7265625" style="3" customWidth="1"/>
    <col min="16121" max="16121" width="21.7265625" style="3" customWidth="1"/>
    <col min="16122" max="16122" width="19.7265625" style="3" customWidth="1"/>
    <col min="16123" max="16123" width="10.453125" style="3" customWidth="1"/>
    <col min="16124" max="16124" width="10.26953125" style="3" customWidth="1"/>
    <col min="16125" max="16129" width="10.54296875" style="3"/>
    <col min="16130" max="16130" width="5.7265625" style="3" customWidth="1"/>
    <col min="16131" max="16132" width="22.7265625" style="3" customWidth="1"/>
    <col min="16133" max="16133" width="23.1796875" style="3" customWidth="1"/>
    <col min="16134" max="16138" width="16.81640625" style="3" customWidth="1"/>
    <col min="16139" max="16139" width="22" style="3" customWidth="1"/>
    <col min="16140" max="16140" width="16.81640625" style="3" bestFit="1" customWidth="1"/>
    <col min="16141" max="16375" width="9.1796875" style="3" customWidth="1"/>
    <col min="16376" max="16376" width="5.7265625" style="3" customWidth="1"/>
    <col min="16377" max="16377" width="21.7265625" style="3" customWidth="1"/>
    <col min="16378" max="16378" width="19.7265625" style="3" customWidth="1"/>
    <col min="16379" max="16379" width="10.453125" style="3" customWidth="1"/>
    <col min="16380" max="16380" width="10.26953125" style="3" customWidth="1"/>
    <col min="16381" max="16384" width="10.54296875" style="3"/>
  </cols>
  <sheetData>
    <row r="1" spans="1:12" x14ac:dyDescent="0.35">
      <c r="A1" s="1" t="s">
        <v>848</v>
      </c>
    </row>
    <row r="3" spans="1:12" x14ac:dyDescent="0.35">
      <c r="A3" s="1615" t="s">
        <v>849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3"/>
    </row>
    <row r="4" spans="1:12" x14ac:dyDescent="0.35">
      <c r="A4" s="1615" t="s">
        <v>850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3"/>
    </row>
    <row r="5" spans="1:12" x14ac:dyDescent="0.35">
      <c r="A5" s="2"/>
      <c r="B5" s="2"/>
      <c r="C5" s="2"/>
      <c r="D5" s="2"/>
      <c r="E5" s="2"/>
      <c r="F5" s="28" t="str">
        <f>'[3]1'!$E$5</f>
        <v>KABUPATEN/KOTA</v>
      </c>
      <c r="G5" s="7" t="s">
        <v>117</v>
      </c>
      <c r="H5" s="2"/>
      <c r="I5" s="2"/>
      <c r="J5" s="28"/>
      <c r="K5" s="28"/>
      <c r="L5" s="3"/>
    </row>
    <row r="6" spans="1:12" x14ac:dyDescent="0.35">
      <c r="A6" s="2"/>
      <c r="B6" s="2"/>
      <c r="C6" s="2"/>
      <c r="D6" s="2"/>
      <c r="E6" s="2"/>
      <c r="F6" s="28" t="str">
        <f>'[3]1'!$E$6</f>
        <v>TAHUN</v>
      </c>
      <c r="G6" s="7">
        <v>2024</v>
      </c>
      <c r="H6" s="2"/>
      <c r="I6" s="2"/>
      <c r="J6" s="28"/>
      <c r="K6" s="28"/>
      <c r="L6" s="3"/>
    </row>
    <row r="7" spans="1:12" ht="16" thickBot="1" x14ac:dyDescent="0.4">
      <c r="A7" s="49"/>
      <c r="B7" s="49"/>
      <c r="C7" s="49"/>
      <c r="D7" s="49"/>
      <c r="E7" s="49"/>
      <c r="F7" s="49"/>
      <c r="G7" s="49"/>
      <c r="H7" s="49"/>
      <c r="I7" s="49"/>
      <c r="L7" s="3"/>
    </row>
    <row r="8" spans="1:12" ht="30" customHeight="1" x14ac:dyDescent="0.35">
      <c r="A8" s="1618" t="s">
        <v>5</v>
      </c>
      <c r="B8" s="1618" t="s">
        <v>6</v>
      </c>
      <c r="C8" s="130"/>
      <c r="D8" s="1611" t="s">
        <v>851</v>
      </c>
      <c r="E8" s="1611" t="s">
        <v>852</v>
      </c>
      <c r="F8" s="1612" t="s">
        <v>853</v>
      </c>
      <c r="G8" s="1613"/>
      <c r="H8" s="1613"/>
      <c r="I8" s="1613"/>
      <c r="J8" s="1614"/>
      <c r="K8" s="1611" t="s">
        <v>854</v>
      </c>
      <c r="L8" s="243"/>
    </row>
    <row r="9" spans="1:12" ht="23.25" customHeight="1" x14ac:dyDescent="0.35">
      <c r="A9" s="1596"/>
      <c r="B9" s="1596"/>
      <c r="C9" s="10" t="s">
        <v>1595</v>
      </c>
      <c r="D9" s="1601"/>
      <c r="E9" s="1601"/>
      <c r="F9" s="1619" t="s">
        <v>855</v>
      </c>
      <c r="G9" s="1621"/>
      <c r="H9" s="1619" t="s">
        <v>856</v>
      </c>
      <c r="I9" s="1621"/>
      <c r="J9" s="1604" t="s">
        <v>857</v>
      </c>
      <c r="K9" s="1601"/>
      <c r="L9" s="243"/>
    </row>
    <row r="10" spans="1:12" ht="20.149999999999999" customHeight="1" x14ac:dyDescent="0.35">
      <c r="A10" s="1597"/>
      <c r="B10" s="1597"/>
      <c r="C10" s="12" t="s">
        <v>1618</v>
      </c>
      <c r="D10" s="1602"/>
      <c r="E10" s="1602"/>
      <c r="F10" s="125" t="s">
        <v>8</v>
      </c>
      <c r="G10" s="125" t="s">
        <v>65</v>
      </c>
      <c r="H10" s="125" t="s">
        <v>8</v>
      </c>
      <c r="I10" s="125" t="s">
        <v>65</v>
      </c>
      <c r="J10" s="1602"/>
      <c r="K10" s="1602"/>
      <c r="L10" s="243"/>
    </row>
    <row r="11" spans="1:12" s="15" customFormat="1" ht="11.5" x14ac:dyDescent="0.35">
      <c r="A11" s="13">
        <v>1</v>
      </c>
      <c r="B11" s="295">
        <v>2</v>
      </c>
      <c r="C11" s="295"/>
      <c r="D11" s="295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</row>
    <row r="12" spans="1:12" ht="20.149999999999999" customHeight="1" x14ac:dyDescent="0.35">
      <c r="A12" s="420">
        <v>1</v>
      </c>
      <c r="B12" s="421" t="s">
        <v>592</v>
      </c>
      <c r="C12" s="1571" t="s">
        <v>1596</v>
      </c>
      <c r="D12" s="422" t="s">
        <v>592</v>
      </c>
      <c r="E12" s="423">
        <v>3</v>
      </c>
      <c r="F12" s="424">
        <v>2</v>
      </c>
      <c r="G12" s="425">
        <f>F12/J12*100</f>
        <v>66.666666666666657</v>
      </c>
      <c r="H12" s="424">
        <v>1</v>
      </c>
      <c r="I12" s="425">
        <f>H12/J12*100</f>
        <v>33.333333333333329</v>
      </c>
      <c r="J12" s="424">
        <f>SUM(F12,H12)</f>
        <v>3</v>
      </c>
      <c r="K12" s="424">
        <v>0</v>
      </c>
      <c r="L12" s="3"/>
    </row>
    <row r="13" spans="1:12" ht="20.149999999999999" customHeight="1" x14ac:dyDescent="0.35">
      <c r="A13" s="37">
        <v>2</v>
      </c>
      <c r="B13" s="426" t="s">
        <v>109</v>
      </c>
      <c r="C13" s="1571" t="s">
        <v>1597</v>
      </c>
      <c r="D13" s="427" t="s">
        <v>109</v>
      </c>
      <c r="E13" s="428">
        <v>2</v>
      </c>
      <c r="F13" s="424">
        <v>1</v>
      </c>
      <c r="G13" s="425">
        <f t="shared" ref="G13:G35" si="0">F13/J13*100</f>
        <v>50</v>
      </c>
      <c r="H13" s="424">
        <v>1</v>
      </c>
      <c r="I13" s="425">
        <f t="shared" ref="I13:I35" si="1">H13/J13*100</f>
        <v>50</v>
      </c>
      <c r="J13" s="424">
        <f>SUM(F13,H13)</f>
        <v>2</v>
      </c>
      <c r="K13" s="424">
        <v>0</v>
      </c>
      <c r="L13" s="3"/>
    </row>
    <row r="14" spans="1:12" ht="20.149999999999999" customHeight="1" x14ac:dyDescent="0.35">
      <c r="A14" s="37">
        <v>3</v>
      </c>
      <c r="B14" s="426" t="s">
        <v>111</v>
      </c>
      <c r="C14" s="1571" t="s">
        <v>1598</v>
      </c>
      <c r="D14" s="427" t="s">
        <v>111</v>
      </c>
      <c r="E14" s="428">
        <v>8</v>
      </c>
      <c r="F14" s="424">
        <v>5</v>
      </c>
      <c r="G14" s="425">
        <f t="shared" si="0"/>
        <v>62.5</v>
      </c>
      <c r="H14" s="424">
        <v>3</v>
      </c>
      <c r="I14" s="425">
        <f t="shared" si="1"/>
        <v>37.5</v>
      </c>
      <c r="J14" s="424">
        <f t="shared" ref="J14:J35" si="2">SUM(F14,H14)</f>
        <v>8</v>
      </c>
      <c r="K14" s="424">
        <v>0</v>
      </c>
      <c r="L14" s="3"/>
    </row>
    <row r="15" spans="1:12" ht="20.149999999999999" customHeight="1" x14ac:dyDescent="0.35">
      <c r="A15" s="37">
        <v>4</v>
      </c>
      <c r="B15" s="426" t="s">
        <v>113</v>
      </c>
      <c r="C15" s="1571" t="s">
        <v>1601</v>
      </c>
      <c r="D15" s="1581" t="s">
        <v>113</v>
      </c>
      <c r="E15" s="428">
        <v>5</v>
      </c>
      <c r="F15" s="424">
        <v>5</v>
      </c>
      <c r="G15" s="425">
        <f t="shared" si="0"/>
        <v>100</v>
      </c>
      <c r="H15" s="424">
        <v>0</v>
      </c>
      <c r="I15" s="425">
        <f t="shared" si="1"/>
        <v>0</v>
      </c>
      <c r="J15" s="424">
        <f t="shared" si="2"/>
        <v>5</v>
      </c>
      <c r="K15" s="424">
        <v>3</v>
      </c>
      <c r="L15" s="3"/>
    </row>
    <row r="16" spans="1:12" ht="20.149999999999999" customHeight="1" x14ac:dyDescent="0.35">
      <c r="A16" s="37">
        <v>5</v>
      </c>
      <c r="B16" s="426" t="s">
        <v>114</v>
      </c>
      <c r="C16" s="1571" t="s">
        <v>1599</v>
      </c>
      <c r="D16" s="1581" t="s">
        <v>114</v>
      </c>
      <c r="E16" s="428">
        <v>10</v>
      </c>
      <c r="F16" s="424">
        <v>5</v>
      </c>
      <c r="G16" s="425">
        <f t="shared" si="0"/>
        <v>50</v>
      </c>
      <c r="H16" s="424">
        <v>5</v>
      </c>
      <c r="I16" s="425">
        <f t="shared" si="1"/>
        <v>50</v>
      </c>
      <c r="J16" s="424">
        <f t="shared" si="2"/>
        <v>10</v>
      </c>
      <c r="K16" s="424">
        <v>0</v>
      </c>
      <c r="L16" s="3"/>
    </row>
    <row r="17" spans="1:12" ht="20.149999999999999" customHeight="1" x14ac:dyDescent="0.35">
      <c r="A17" s="37">
        <v>6</v>
      </c>
      <c r="B17" s="426" t="s">
        <v>100</v>
      </c>
      <c r="C17" s="1571" t="s">
        <v>1609</v>
      </c>
      <c r="D17" s="1581" t="s">
        <v>100</v>
      </c>
      <c r="E17" s="428">
        <v>5</v>
      </c>
      <c r="F17" s="424">
        <v>2</v>
      </c>
      <c r="G17" s="425">
        <f t="shared" si="0"/>
        <v>40</v>
      </c>
      <c r="H17" s="424">
        <v>3</v>
      </c>
      <c r="I17" s="425">
        <f t="shared" si="1"/>
        <v>60</v>
      </c>
      <c r="J17" s="424">
        <f>SUM(F17,H17)</f>
        <v>5</v>
      </c>
      <c r="K17" s="424">
        <v>0</v>
      </c>
      <c r="L17" s="3"/>
    </row>
    <row r="18" spans="1:12" ht="20.149999999999999" customHeight="1" x14ac:dyDescent="0.35">
      <c r="A18" s="37">
        <v>7</v>
      </c>
      <c r="B18" s="426" t="s">
        <v>112</v>
      </c>
      <c r="C18" s="1571" t="s">
        <v>1600</v>
      </c>
      <c r="D18" s="1581" t="s">
        <v>112</v>
      </c>
      <c r="E18" s="428">
        <v>2</v>
      </c>
      <c r="F18" s="424">
        <v>2</v>
      </c>
      <c r="G18" s="425">
        <f t="shared" si="0"/>
        <v>100</v>
      </c>
      <c r="H18" s="424">
        <v>0</v>
      </c>
      <c r="I18" s="425">
        <f t="shared" si="1"/>
        <v>0</v>
      </c>
      <c r="J18" s="424">
        <f t="shared" si="2"/>
        <v>2</v>
      </c>
      <c r="K18" s="424">
        <v>0</v>
      </c>
      <c r="L18" s="3"/>
    </row>
    <row r="19" spans="1:12" ht="20.149999999999999" customHeight="1" x14ac:dyDescent="0.35">
      <c r="A19" s="37">
        <v>8</v>
      </c>
      <c r="B19" s="426" t="s">
        <v>98</v>
      </c>
      <c r="C19" s="1571" t="s">
        <v>1602</v>
      </c>
      <c r="D19" s="1581" t="s">
        <v>98</v>
      </c>
      <c r="E19" s="428">
        <v>19</v>
      </c>
      <c r="F19" s="424">
        <v>10</v>
      </c>
      <c r="G19" s="425">
        <f t="shared" si="0"/>
        <v>52.631578947368418</v>
      </c>
      <c r="H19" s="424">
        <v>9</v>
      </c>
      <c r="I19" s="425">
        <f>H19/J19*100</f>
        <v>47.368421052631575</v>
      </c>
      <c r="J19" s="424">
        <f t="shared" si="2"/>
        <v>19</v>
      </c>
      <c r="K19" s="424">
        <v>2</v>
      </c>
      <c r="L19" s="3"/>
    </row>
    <row r="20" spans="1:12" ht="20.149999999999999" customHeight="1" x14ac:dyDescent="0.35">
      <c r="A20" s="37">
        <v>9</v>
      </c>
      <c r="B20" s="426" t="s">
        <v>99</v>
      </c>
      <c r="C20" s="1571" t="s">
        <v>1603</v>
      </c>
      <c r="D20" s="1581" t="s">
        <v>593</v>
      </c>
      <c r="E20" s="428">
        <v>27</v>
      </c>
      <c r="F20" s="424">
        <v>19</v>
      </c>
      <c r="G20" s="425">
        <f t="shared" si="0"/>
        <v>70.370370370370367</v>
      </c>
      <c r="H20" s="424">
        <v>8</v>
      </c>
      <c r="I20" s="425">
        <f t="shared" si="1"/>
        <v>29.629629629629626</v>
      </c>
      <c r="J20" s="424">
        <f t="shared" si="2"/>
        <v>27</v>
      </c>
      <c r="K20" s="424">
        <v>0</v>
      </c>
      <c r="L20" s="3"/>
    </row>
    <row r="21" spans="1:12" ht="20.149999999999999" customHeight="1" x14ac:dyDescent="0.35">
      <c r="A21" s="37">
        <v>10</v>
      </c>
      <c r="B21" s="426" t="s">
        <v>587</v>
      </c>
      <c r="C21" s="1571" t="s">
        <v>1604</v>
      </c>
      <c r="D21" s="1581" t="s">
        <v>587</v>
      </c>
      <c r="E21" s="428">
        <v>19</v>
      </c>
      <c r="F21" s="424">
        <v>8</v>
      </c>
      <c r="G21" s="425">
        <f t="shared" si="0"/>
        <v>42.105263157894733</v>
      </c>
      <c r="H21" s="424">
        <v>11</v>
      </c>
      <c r="I21" s="425">
        <f t="shared" si="1"/>
        <v>57.894736842105267</v>
      </c>
      <c r="J21" s="424">
        <f t="shared" si="2"/>
        <v>19</v>
      </c>
      <c r="K21" s="424">
        <v>0</v>
      </c>
      <c r="L21" s="3"/>
    </row>
    <row r="22" spans="1:12" ht="20.149999999999999" customHeight="1" x14ac:dyDescent="0.35">
      <c r="A22" s="37">
        <v>11</v>
      </c>
      <c r="B22" s="426" t="s">
        <v>106</v>
      </c>
      <c r="C22" s="1571" t="s">
        <v>1605</v>
      </c>
      <c r="D22" s="1581" t="s">
        <v>590</v>
      </c>
      <c r="E22" s="428">
        <v>50</v>
      </c>
      <c r="F22" s="424">
        <v>31</v>
      </c>
      <c r="G22" s="425">
        <f t="shared" si="0"/>
        <v>62</v>
      </c>
      <c r="H22" s="424">
        <v>19</v>
      </c>
      <c r="I22" s="425">
        <f t="shared" si="1"/>
        <v>38</v>
      </c>
      <c r="J22" s="424">
        <f t="shared" si="2"/>
        <v>50</v>
      </c>
      <c r="K22" s="424">
        <v>0</v>
      </c>
      <c r="L22" s="3"/>
    </row>
    <row r="23" spans="1:12" ht="20.149999999999999" customHeight="1" x14ac:dyDescent="0.35">
      <c r="A23" s="37">
        <v>12</v>
      </c>
      <c r="B23" s="426" t="s">
        <v>108</v>
      </c>
      <c r="C23" s="1571" t="s">
        <v>1606</v>
      </c>
      <c r="D23" s="1581" t="s">
        <v>589</v>
      </c>
      <c r="E23" s="428">
        <v>8</v>
      </c>
      <c r="F23" s="424">
        <v>7</v>
      </c>
      <c r="G23" s="425">
        <f t="shared" si="0"/>
        <v>87.5</v>
      </c>
      <c r="H23" s="424">
        <v>1</v>
      </c>
      <c r="I23" s="425">
        <f t="shared" si="1"/>
        <v>12.5</v>
      </c>
      <c r="J23" s="424">
        <f t="shared" si="2"/>
        <v>8</v>
      </c>
      <c r="K23" s="424">
        <v>0</v>
      </c>
      <c r="L23" s="3"/>
    </row>
    <row r="24" spans="1:12" ht="20.149999999999999" customHeight="1" x14ac:dyDescent="0.35">
      <c r="A24" s="37">
        <v>13</v>
      </c>
      <c r="B24" s="426" t="s">
        <v>101</v>
      </c>
      <c r="C24" s="1571" t="s">
        <v>1607</v>
      </c>
      <c r="D24" s="1581" t="s">
        <v>101</v>
      </c>
      <c r="E24" s="428">
        <v>11</v>
      </c>
      <c r="F24" s="424">
        <v>5</v>
      </c>
      <c r="G24" s="425">
        <f t="shared" si="0"/>
        <v>45.454545454545453</v>
      </c>
      <c r="H24" s="424">
        <v>6</v>
      </c>
      <c r="I24" s="425">
        <f t="shared" si="1"/>
        <v>54.54545454545454</v>
      </c>
      <c r="J24" s="424">
        <f t="shared" si="2"/>
        <v>11</v>
      </c>
      <c r="K24" s="424">
        <v>0</v>
      </c>
      <c r="L24" s="429"/>
    </row>
    <row r="25" spans="1:12" ht="20.149999999999999" customHeight="1" x14ac:dyDescent="0.35">
      <c r="A25" s="37">
        <v>14</v>
      </c>
      <c r="B25" s="426" t="s">
        <v>858</v>
      </c>
      <c r="C25" s="1571" t="s">
        <v>1608</v>
      </c>
      <c r="D25" s="1581" t="s">
        <v>599</v>
      </c>
      <c r="E25" s="428">
        <v>10</v>
      </c>
      <c r="F25" s="424">
        <v>4</v>
      </c>
      <c r="G25" s="425">
        <f t="shared" si="0"/>
        <v>40</v>
      </c>
      <c r="H25" s="424">
        <v>6</v>
      </c>
      <c r="I25" s="425">
        <f t="shared" si="1"/>
        <v>60</v>
      </c>
      <c r="J25" s="424">
        <f t="shared" si="2"/>
        <v>10</v>
      </c>
      <c r="K25" s="424">
        <v>0</v>
      </c>
      <c r="L25" s="3"/>
    </row>
    <row r="26" spans="1:12" ht="20.149999999999999" customHeight="1" x14ac:dyDescent="0.35">
      <c r="A26" s="37">
        <v>15</v>
      </c>
      <c r="B26" s="426" t="s">
        <v>104</v>
      </c>
      <c r="C26" s="1571" t="s">
        <v>1610</v>
      </c>
      <c r="D26" s="1581" t="s">
        <v>104</v>
      </c>
      <c r="E26" s="428">
        <v>9</v>
      </c>
      <c r="F26" s="424">
        <v>7</v>
      </c>
      <c r="G26" s="425">
        <f t="shared" si="0"/>
        <v>77.777777777777786</v>
      </c>
      <c r="H26" s="424">
        <v>2</v>
      </c>
      <c r="I26" s="425">
        <f t="shared" si="1"/>
        <v>22.222222222222221</v>
      </c>
      <c r="J26" s="424">
        <f t="shared" si="2"/>
        <v>9</v>
      </c>
      <c r="K26" s="424">
        <v>0</v>
      </c>
      <c r="L26" s="3"/>
    </row>
    <row r="27" spans="1:12" ht="20.149999999999999" customHeight="1" x14ac:dyDescent="0.35">
      <c r="A27" s="37">
        <v>16</v>
      </c>
      <c r="B27" s="426" t="s">
        <v>105</v>
      </c>
      <c r="C27" s="1571" t="s">
        <v>1611</v>
      </c>
      <c r="D27" s="1581" t="s">
        <v>591</v>
      </c>
      <c r="E27" s="428">
        <v>9</v>
      </c>
      <c r="F27" s="424">
        <v>6</v>
      </c>
      <c r="G27" s="425">
        <f t="shared" si="0"/>
        <v>66.666666666666657</v>
      </c>
      <c r="H27" s="424">
        <v>3</v>
      </c>
      <c r="I27" s="425">
        <f t="shared" si="1"/>
        <v>33.333333333333329</v>
      </c>
      <c r="J27" s="424">
        <f t="shared" si="2"/>
        <v>9</v>
      </c>
      <c r="K27" s="424">
        <v>1</v>
      </c>
      <c r="L27" s="3"/>
    </row>
    <row r="28" spans="1:12" ht="20.149999999999999" customHeight="1" x14ac:dyDescent="0.35">
      <c r="A28" s="37">
        <v>17</v>
      </c>
      <c r="B28" s="426" t="s">
        <v>103</v>
      </c>
      <c r="C28" s="1571" t="s">
        <v>1612</v>
      </c>
      <c r="D28" s="1581" t="s">
        <v>103</v>
      </c>
      <c r="E28" s="428">
        <v>8</v>
      </c>
      <c r="F28" s="424">
        <v>7</v>
      </c>
      <c r="G28" s="425">
        <f t="shared" si="0"/>
        <v>87.5</v>
      </c>
      <c r="H28" s="424">
        <v>1</v>
      </c>
      <c r="I28" s="425">
        <f t="shared" si="1"/>
        <v>12.5</v>
      </c>
      <c r="J28" s="424">
        <f t="shared" si="2"/>
        <v>8</v>
      </c>
      <c r="K28" s="424">
        <v>0</v>
      </c>
      <c r="L28" s="3"/>
    </row>
    <row r="29" spans="1:12" ht="20.149999999999999" customHeight="1" x14ac:dyDescent="0.35">
      <c r="A29" s="37">
        <v>18</v>
      </c>
      <c r="B29" s="426" t="s">
        <v>115</v>
      </c>
      <c r="C29" s="1571" t="s">
        <v>1613</v>
      </c>
      <c r="D29" s="1581" t="s">
        <v>594</v>
      </c>
      <c r="E29" s="428">
        <v>0</v>
      </c>
      <c r="F29" s="424">
        <v>0</v>
      </c>
      <c r="G29" s="425">
        <v>0</v>
      </c>
      <c r="H29" s="424">
        <v>0</v>
      </c>
      <c r="I29" s="425">
        <v>0</v>
      </c>
      <c r="J29" s="424">
        <f t="shared" si="2"/>
        <v>0</v>
      </c>
      <c r="K29" s="424">
        <v>0</v>
      </c>
      <c r="L29" s="430"/>
    </row>
    <row r="30" spans="1:12" ht="20.149999999999999" customHeight="1" x14ac:dyDescent="0.35">
      <c r="A30" s="37">
        <v>19</v>
      </c>
      <c r="B30" s="426" t="s">
        <v>115</v>
      </c>
      <c r="C30" s="1571" t="s">
        <v>1613</v>
      </c>
      <c r="D30" s="1581" t="s">
        <v>597</v>
      </c>
      <c r="E30" s="428">
        <v>6</v>
      </c>
      <c r="F30" s="424">
        <v>3</v>
      </c>
      <c r="G30" s="425">
        <f t="shared" si="0"/>
        <v>50</v>
      </c>
      <c r="H30" s="424">
        <v>3</v>
      </c>
      <c r="I30" s="425">
        <f t="shared" si="1"/>
        <v>50</v>
      </c>
      <c r="J30" s="424">
        <f t="shared" si="2"/>
        <v>6</v>
      </c>
      <c r="K30" s="424">
        <v>0</v>
      </c>
      <c r="L30" s="3"/>
    </row>
    <row r="31" spans="1:12" ht="20.149999999999999" customHeight="1" x14ac:dyDescent="0.35">
      <c r="A31" s="37">
        <v>20</v>
      </c>
      <c r="B31" s="426" t="s">
        <v>115</v>
      </c>
      <c r="C31" s="1571" t="s">
        <v>1613</v>
      </c>
      <c r="D31" s="1581" t="s">
        <v>595</v>
      </c>
      <c r="E31" s="428">
        <v>4</v>
      </c>
      <c r="F31" s="424">
        <v>1</v>
      </c>
      <c r="G31" s="425">
        <f t="shared" si="0"/>
        <v>25</v>
      </c>
      <c r="H31" s="424">
        <v>3</v>
      </c>
      <c r="I31" s="425">
        <f t="shared" si="1"/>
        <v>75</v>
      </c>
      <c r="J31" s="424">
        <f t="shared" si="2"/>
        <v>4</v>
      </c>
      <c r="K31" s="424">
        <v>0</v>
      </c>
      <c r="L31" s="3"/>
    </row>
    <row r="32" spans="1:12" ht="20.149999999999999" customHeight="1" x14ac:dyDescent="0.35">
      <c r="A32" s="37">
        <v>21</v>
      </c>
      <c r="B32" s="426" t="s">
        <v>116</v>
      </c>
      <c r="C32" s="1571" t="s">
        <v>1614</v>
      </c>
      <c r="D32" s="1581" t="s">
        <v>116</v>
      </c>
      <c r="E32" s="428">
        <v>2</v>
      </c>
      <c r="F32" s="424">
        <v>2</v>
      </c>
      <c r="G32" s="425">
        <f t="shared" si="0"/>
        <v>100</v>
      </c>
      <c r="H32" s="424">
        <v>0</v>
      </c>
      <c r="I32" s="425">
        <f t="shared" si="1"/>
        <v>0</v>
      </c>
      <c r="J32" s="424">
        <f t="shared" si="2"/>
        <v>2</v>
      </c>
      <c r="K32" s="424">
        <v>0</v>
      </c>
      <c r="L32" s="3"/>
    </row>
    <row r="33" spans="1:12" ht="20.149999999999999" customHeight="1" x14ac:dyDescent="0.35">
      <c r="A33" s="37">
        <v>22</v>
      </c>
      <c r="B33" s="426" t="s">
        <v>98</v>
      </c>
      <c r="C33" s="1571" t="s">
        <v>1602</v>
      </c>
      <c r="D33" s="381" t="s">
        <v>859</v>
      </c>
      <c r="E33" s="428">
        <v>149</v>
      </c>
      <c r="F33" s="424">
        <v>106</v>
      </c>
      <c r="G33" s="425">
        <f t="shared" si="0"/>
        <v>71.140939597315437</v>
      </c>
      <c r="H33" s="424">
        <v>43</v>
      </c>
      <c r="I33" s="425">
        <f t="shared" si="1"/>
        <v>28.859060402684566</v>
      </c>
      <c r="J33" s="424">
        <f t="shared" si="2"/>
        <v>149</v>
      </c>
      <c r="K33" s="424">
        <v>12</v>
      </c>
      <c r="L33" s="430"/>
    </row>
    <row r="34" spans="1:12" ht="20.149999999999999" customHeight="1" x14ac:dyDescent="0.35">
      <c r="A34" s="37">
        <v>23</v>
      </c>
      <c r="B34" s="243" t="s">
        <v>103</v>
      </c>
      <c r="C34" s="1571" t="s">
        <v>1612</v>
      </c>
      <c r="D34" s="381" t="s">
        <v>860</v>
      </c>
      <c r="E34" s="428">
        <v>1</v>
      </c>
      <c r="F34" s="424">
        <v>1</v>
      </c>
      <c r="G34" s="425">
        <f t="shared" si="0"/>
        <v>100</v>
      </c>
      <c r="H34" s="424">
        <v>0</v>
      </c>
      <c r="I34" s="425">
        <f t="shared" si="1"/>
        <v>0</v>
      </c>
      <c r="J34" s="424">
        <f t="shared" si="2"/>
        <v>1</v>
      </c>
      <c r="K34" s="424">
        <v>0</v>
      </c>
      <c r="L34" s="3"/>
    </row>
    <row r="35" spans="1:12" ht="20.149999999999999" customHeight="1" x14ac:dyDescent="0.35">
      <c r="A35" s="37">
        <v>24</v>
      </c>
      <c r="B35" s="1002" t="s">
        <v>111</v>
      </c>
      <c r="C35" s="1582" t="s">
        <v>1598</v>
      </c>
      <c r="D35" s="431" t="s">
        <v>861</v>
      </c>
      <c r="E35" s="428">
        <v>60</v>
      </c>
      <c r="F35" s="424">
        <v>57</v>
      </c>
      <c r="G35" s="425">
        <f t="shared" si="0"/>
        <v>95</v>
      </c>
      <c r="H35" s="424">
        <v>3</v>
      </c>
      <c r="I35" s="425">
        <f t="shared" si="1"/>
        <v>5</v>
      </c>
      <c r="J35" s="424">
        <f t="shared" si="2"/>
        <v>60</v>
      </c>
      <c r="K35" s="424">
        <v>0</v>
      </c>
      <c r="L35" s="3"/>
    </row>
    <row r="36" spans="1:12" ht="24" customHeight="1" x14ac:dyDescent="0.35">
      <c r="A36" s="432" t="s">
        <v>713</v>
      </c>
      <c r="B36" s="433"/>
      <c r="C36" s="433"/>
      <c r="D36" s="377"/>
      <c r="E36" s="434">
        <f>SUM(E12:E35)</f>
        <v>427</v>
      </c>
      <c r="F36" s="434">
        <f>SUM(F12:F35)</f>
        <v>296</v>
      </c>
      <c r="G36" s="435">
        <f>F36/J36*100</f>
        <v>69.320843091334893</v>
      </c>
      <c r="H36" s="434">
        <f>SUM(H12:H35)</f>
        <v>131</v>
      </c>
      <c r="I36" s="435">
        <f>H36/J36*100</f>
        <v>30.679156908665107</v>
      </c>
      <c r="J36" s="434">
        <f>SUM(J12:J35)</f>
        <v>427</v>
      </c>
      <c r="K36" s="434">
        <f>SUM(K12:K35)</f>
        <v>18</v>
      </c>
      <c r="L36" s="3"/>
    </row>
    <row r="37" spans="1:12" ht="24" customHeight="1" x14ac:dyDescent="0.35">
      <c r="A37" s="432" t="s">
        <v>862</v>
      </c>
      <c r="B37" s="433"/>
      <c r="C37" s="433"/>
      <c r="D37" s="433"/>
      <c r="E37" s="436">
        <v>2011</v>
      </c>
      <c r="F37" s="437"/>
      <c r="G37" s="438"/>
      <c r="H37" s="437"/>
      <c r="I37" s="438"/>
      <c r="J37" s="437"/>
      <c r="K37" s="439"/>
      <c r="L37" s="3"/>
    </row>
    <row r="38" spans="1:12" ht="24" customHeight="1" x14ac:dyDescent="0.35">
      <c r="A38" s="440" t="s">
        <v>863</v>
      </c>
      <c r="B38" s="441"/>
      <c r="C38" s="441"/>
      <c r="D38" s="441"/>
      <c r="E38" s="442"/>
      <c r="F38" s="442"/>
      <c r="H38" s="443">
        <f>E36/E37*100</f>
        <v>21.233217304823469</v>
      </c>
      <c r="I38" s="444"/>
      <c r="J38" s="445"/>
      <c r="K38" s="446"/>
      <c r="L38" s="3"/>
    </row>
    <row r="39" spans="1:12" ht="24" customHeight="1" x14ac:dyDescent="0.35">
      <c r="A39" s="246" t="s">
        <v>864</v>
      </c>
      <c r="B39" s="246"/>
      <c r="C39" s="246"/>
      <c r="D39" s="246"/>
      <c r="E39" s="433"/>
      <c r="F39" s="433"/>
      <c r="G39" s="433"/>
      <c r="H39" s="433"/>
      <c r="I39" s="433"/>
      <c r="J39" s="447">
        <v>414</v>
      </c>
      <c r="K39" s="448"/>
      <c r="L39" s="3"/>
    </row>
    <row r="40" spans="1:12" ht="24" customHeight="1" x14ac:dyDescent="0.35">
      <c r="A40" s="246" t="s">
        <v>865</v>
      </c>
      <c r="B40" s="432"/>
      <c r="C40" s="433"/>
      <c r="D40" s="433"/>
      <c r="E40" s="433"/>
      <c r="F40" s="433"/>
      <c r="G40" s="433"/>
      <c r="H40" s="433"/>
      <c r="I40" s="433"/>
      <c r="J40" s="449">
        <f>J36/J39*100</f>
        <v>103.14009661835748</v>
      </c>
      <c r="K40" s="448"/>
      <c r="L40" s="3"/>
    </row>
    <row r="41" spans="1:12" ht="24" customHeight="1" thickBot="1" x14ac:dyDescent="0.4">
      <c r="A41" s="1633" t="s">
        <v>866</v>
      </c>
      <c r="B41" s="1634"/>
      <c r="C41" s="1634"/>
      <c r="D41" s="1634"/>
      <c r="E41" s="1634"/>
      <c r="F41" s="1634"/>
      <c r="G41" s="1634"/>
      <c r="H41" s="1634"/>
      <c r="I41" s="1634"/>
      <c r="J41" s="1634"/>
      <c r="K41" s="450">
        <f>K36/(12%*J39)*100</f>
        <v>36.231884057971016</v>
      </c>
      <c r="L41" s="3"/>
    </row>
    <row r="42" spans="1:12" ht="14.25" customHeight="1" x14ac:dyDescent="0.35"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3"/>
    </row>
    <row r="43" spans="1:12" ht="14.25" customHeight="1" x14ac:dyDescent="0.35">
      <c r="A43" s="27" t="s">
        <v>867</v>
      </c>
      <c r="B43" s="27"/>
      <c r="C43" s="27"/>
      <c r="D43" s="27"/>
      <c r="E43" s="27"/>
      <c r="J43" s="451"/>
      <c r="K43" s="452"/>
      <c r="L43" s="3"/>
    </row>
    <row r="44" spans="1:12" ht="21" customHeight="1" x14ac:dyDescent="0.35">
      <c r="A44" s="27" t="s">
        <v>868</v>
      </c>
      <c r="B44" s="27"/>
      <c r="C44" s="27"/>
      <c r="D44" s="27"/>
      <c r="E44" s="27"/>
      <c r="L44" s="3"/>
    </row>
    <row r="45" spans="1:12" x14ac:dyDescent="0.35">
      <c r="A45" s="27" t="s">
        <v>869</v>
      </c>
      <c r="B45" s="27"/>
      <c r="C45" s="27"/>
      <c r="D45" s="27"/>
      <c r="E45" s="27"/>
      <c r="L45" s="3"/>
    </row>
    <row r="46" spans="1:12" x14ac:dyDescent="0.35">
      <c r="A46" s="27"/>
      <c r="B46" s="27"/>
      <c r="C46" s="27"/>
      <c r="D46" s="27"/>
      <c r="E46" s="27"/>
      <c r="L46" s="3"/>
    </row>
    <row r="47" spans="1:12" x14ac:dyDescent="0.35">
      <c r="A47" s="27"/>
      <c r="B47" s="27"/>
      <c r="C47" s="27"/>
      <c r="D47" s="27"/>
      <c r="E47" s="27"/>
      <c r="L47" s="3"/>
    </row>
  </sheetData>
  <sheetProtection algorithmName="SHA-512" hashValue="252lmAYRpsvCnyINjXCtzDXDA9F+monEZBKyo3m7u3IBXQVVnmNqGy3QvFUfzK4/MalMlK3aid+OkNqorz1KUA==" saltValue="NBiX3jAJCdXvtXc2F3LSsg==" spinCount="100000" sheet="1" objects="1" scenarios="1" sort="0" autoFilter="0" pivotTables="0"/>
  <mergeCells count="12">
    <mergeCell ref="J9:J10"/>
    <mergeCell ref="A41:J41"/>
    <mergeCell ref="A3:K3"/>
    <mergeCell ref="A4:K4"/>
    <mergeCell ref="A8:A10"/>
    <mergeCell ref="B8:B10"/>
    <mergeCell ref="D8:D10"/>
    <mergeCell ref="E8:E10"/>
    <mergeCell ref="F8:J8"/>
    <mergeCell ref="K8:K10"/>
    <mergeCell ref="F9:G9"/>
    <mergeCell ref="H9:I9"/>
  </mergeCells>
  <conditionalFormatting sqref="F44">
    <cfRule type="cellIs" dxfId="0" priority="1" stopIfTrue="1" operator="notEqual">
      <formula>#REF!</formula>
    </cfRule>
  </conditionalFormatting>
  <pageMargins left="0.7" right="0.7" top="0.75" bottom="0.75" header="0.3" footer="0.3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D42"/>
  <sheetViews>
    <sheetView topLeftCell="A37" zoomScale="66" zoomScaleNormal="66" workbookViewId="0">
      <selection activeCell="V31" sqref="V31"/>
    </sheetView>
  </sheetViews>
  <sheetFormatPr defaultColWidth="8.7265625" defaultRowHeight="15.5" x14ac:dyDescent="0.35"/>
  <cols>
    <col min="1" max="1" width="5.7265625" style="3" customWidth="1"/>
    <col min="2" max="4" width="21.7265625" style="3" customWidth="1"/>
    <col min="5" max="10" width="9.7265625" style="3" customWidth="1"/>
    <col min="11" max="28" width="11.26953125" style="3" customWidth="1"/>
    <col min="29" max="29" width="11.54296875" style="3" customWidth="1"/>
    <col min="30" max="30" width="11.7265625" style="3" customWidth="1"/>
    <col min="31" max="253" width="9.1796875" style="3" customWidth="1"/>
    <col min="254" max="254" width="5.7265625" style="3" customWidth="1"/>
    <col min="255" max="256" width="21.7265625" style="3" customWidth="1"/>
    <col min="257" max="257" width="8.7265625" style="3"/>
    <col min="258" max="258" width="5.7265625" style="3" customWidth="1"/>
    <col min="259" max="260" width="21.7265625" style="3" customWidth="1"/>
    <col min="261" max="277" width="9.7265625" style="3" customWidth="1"/>
    <col min="278" max="278" width="9.54296875" style="3" customWidth="1"/>
    <col min="279" max="286" width="9.7265625" style="3" customWidth="1"/>
    <col min="287" max="509" width="9.1796875" style="3" customWidth="1"/>
    <col min="510" max="510" width="5.7265625" style="3" customWidth="1"/>
    <col min="511" max="512" width="21.7265625" style="3" customWidth="1"/>
    <col min="513" max="513" width="8.7265625" style="3"/>
    <col min="514" max="514" width="5.7265625" style="3" customWidth="1"/>
    <col min="515" max="516" width="21.7265625" style="3" customWidth="1"/>
    <col min="517" max="533" width="9.7265625" style="3" customWidth="1"/>
    <col min="534" max="534" width="9.54296875" style="3" customWidth="1"/>
    <col min="535" max="542" width="9.7265625" style="3" customWidth="1"/>
    <col min="543" max="765" width="9.1796875" style="3" customWidth="1"/>
    <col min="766" max="766" width="5.7265625" style="3" customWidth="1"/>
    <col min="767" max="768" width="21.7265625" style="3" customWidth="1"/>
    <col min="769" max="769" width="8.7265625" style="3"/>
    <col min="770" max="770" width="5.7265625" style="3" customWidth="1"/>
    <col min="771" max="772" width="21.7265625" style="3" customWidth="1"/>
    <col min="773" max="789" width="9.7265625" style="3" customWidth="1"/>
    <col min="790" max="790" width="9.54296875" style="3" customWidth="1"/>
    <col min="791" max="798" width="9.7265625" style="3" customWidth="1"/>
    <col min="799" max="1021" width="9.1796875" style="3" customWidth="1"/>
    <col min="1022" max="1022" width="5.7265625" style="3" customWidth="1"/>
    <col min="1023" max="1024" width="21.7265625" style="3" customWidth="1"/>
    <col min="1025" max="1025" width="8.7265625" style="3"/>
    <col min="1026" max="1026" width="5.7265625" style="3" customWidth="1"/>
    <col min="1027" max="1028" width="21.7265625" style="3" customWidth="1"/>
    <col min="1029" max="1045" width="9.7265625" style="3" customWidth="1"/>
    <col min="1046" max="1046" width="9.54296875" style="3" customWidth="1"/>
    <col min="1047" max="1054" width="9.7265625" style="3" customWidth="1"/>
    <col min="1055" max="1277" width="9.1796875" style="3" customWidth="1"/>
    <col min="1278" max="1278" width="5.7265625" style="3" customWidth="1"/>
    <col min="1279" max="1280" width="21.7265625" style="3" customWidth="1"/>
    <col min="1281" max="1281" width="8.7265625" style="3"/>
    <col min="1282" max="1282" width="5.7265625" style="3" customWidth="1"/>
    <col min="1283" max="1284" width="21.7265625" style="3" customWidth="1"/>
    <col min="1285" max="1301" width="9.7265625" style="3" customWidth="1"/>
    <col min="1302" max="1302" width="9.54296875" style="3" customWidth="1"/>
    <col min="1303" max="1310" width="9.7265625" style="3" customWidth="1"/>
    <col min="1311" max="1533" width="9.1796875" style="3" customWidth="1"/>
    <col min="1534" max="1534" width="5.7265625" style="3" customWidth="1"/>
    <col min="1535" max="1536" width="21.7265625" style="3" customWidth="1"/>
    <col min="1537" max="1537" width="8.7265625" style="3"/>
    <col min="1538" max="1538" width="5.7265625" style="3" customWidth="1"/>
    <col min="1539" max="1540" width="21.7265625" style="3" customWidth="1"/>
    <col min="1541" max="1557" width="9.7265625" style="3" customWidth="1"/>
    <col min="1558" max="1558" width="9.54296875" style="3" customWidth="1"/>
    <col min="1559" max="1566" width="9.7265625" style="3" customWidth="1"/>
    <col min="1567" max="1789" width="9.1796875" style="3" customWidth="1"/>
    <col min="1790" max="1790" width="5.7265625" style="3" customWidth="1"/>
    <col min="1791" max="1792" width="21.7265625" style="3" customWidth="1"/>
    <col min="1793" max="1793" width="8.7265625" style="3"/>
    <col min="1794" max="1794" width="5.7265625" style="3" customWidth="1"/>
    <col min="1795" max="1796" width="21.7265625" style="3" customWidth="1"/>
    <col min="1797" max="1813" width="9.7265625" style="3" customWidth="1"/>
    <col min="1814" max="1814" width="9.54296875" style="3" customWidth="1"/>
    <col min="1815" max="1822" width="9.7265625" style="3" customWidth="1"/>
    <col min="1823" max="2045" width="9.1796875" style="3" customWidth="1"/>
    <col min="2046" max="2046" width="5.7265625" style="3" customWidth="1"/>
    <col min="2047" max="2048" width="21.7265625" style="3" customWidth="1"/>
    <col min="2049" max="2049" width="8.7265625" style="3"/>
    <col min="2050" max="2050" width="5.7265625" style="3" customWidth="1"/>
    <col min="2051" max="2052" width="21.7265625" style="3" customWidth="1"/>
    <col min="2053" max="2069" width="9.7265625" style="3" customWidth="1"/>
    <col min="2070" max="2070" width="9.54296875" style="3" customWidth="1"/>
    <col min="2071" max="2078" width="9.7265625" style="3" customWidth="1"/>
    <col min="2079" max="2301" width="9.1796875" style="3" customWidth="1"/>
    <col min="2302" max="2302" width="5.7265625" style="3" customWidth="1"/>
    <col min="2303" max="2304" width="21.7265625" style="3" customWidth="1"/>
    <col min="2305" max="2305" width="8.7265625" style="3"/>
    <col min="2306" max="2306" width="5.7265625" style="3" customWidth="1"/>
    <col min="2307" max="2308" width="21.7265625" style="3" customWidth="1"/>
    <col min="2309" max="2325" width="9.7265625" style="3" customWidth="1"/>
    <col min="2326" max="2326" width="9.54296875" style="3" customWidth="1"/>
    <col min="2327" max="2334" width="9.7265625" style="3" customWidth="1"/>
    <col min="2335" max="2557" width="9.1796875" style="3" customWidth="1"/>
    <col min="2558" max="2558" width="5.7265625" style="3" customWidth="1"/>
    <col min="2559" max="2560" width="21.7265625" style="3" customWidth="1"/>
    <col min="2561" max="2561" width="8.7265625" style="3"/>
    <col min="2562" max="2562" width="5.7265625" style="3" customWidth="1"/>
    <col min="2563" max="2564" width="21.7265625" style="3" customWidth="1"/>
    <col min="2565" max="2581" width="9.7265625" style="3" customWidth="1"/>
    <col min="2582" max="2582" width="9.54296875" style="3" customWidth="1"/>
    <col min="2583" max="2590" width="9.7265625" style="3" customWidth="1"/>
    <col min="2591" max="2813" width="9.1796875" style="3" customWidth="1"/>
    <col min="2814" max="2814" width="5.7265625" style="3" customWidth="1"/>
    <col min="2815" max="2816" width="21.7265625" style="3" customWidth="1"/>
    <col min="2817" max="2817" width="8.7265625" style="3"/>
    <col min="2818" max="2818" width="5.7265625" style="3" customWidth="1"/>
    <col min="2819" max="2820" width="21.7265625" style="3" customWidth="1"/>
    <col min="2821" max="2837" width="9.7265625" style="3" customWidth="1"/>
    <col min="2838" max="2838" width="9.54296875" style="3" customWidth="1"/>
    <col min="2839" max="2846" width="9.7265625" style="3" customWidth="1"/>
    <col min="2847" max="3069" width="9.1796875" style="3" customWidth="1"/>
    <col min="3070" max="3070" width="5.7265625" style="3" customWidth="1"/>
    <col min="3071" max="3072" width="21.7265625" style="3" customWidth="1"/>
    <col min="3073" max="3073" width="8.7265625" style="3"/>
    <col min="3074" max="3074" width="5.7265625" style="3" customWidth="1"/>
    <col min="3075" max="3076" width="21.7265625" style="3" customWidth="1"/>
    <col min="3077" max="3093" width="9.7265625" style="3" customWidth="1"/>
    <col min="3094" max="3094" width="9.54296875" style="3" customWidth="1"/>
    <col min="3095" max="3102" width="9.7265625" style="3" customWidth="1"/>
    <col min="3103" max="3325" width="9.1796875" style="3" customWidth="1"/>
    <col min="3326" max="3326" width="5.7265625" style="3" customWidth="1"/>
    <col min="3327" max="3328" width="21.7265625" style="3" customWidth="1"/>
    <col min="3329" max="3329" width="8.7265625" style="3"/>
    <col min="3330" max="3330" width="5.7265625" style="3" customWidth="1"/>
    <col min="3331" max="3332" width="21.7265625" style="3" customWidth="1"/>
    <col min="3333" max="3349" width="9.7265625" style="3" customWidth="1"/>
    <col min="3350" max="3350" width="9.54296875" style="3" customWidth="1"/>
    <col min="3351" max="3358" width="9.7265625" style="3" customWidth="1"/>
    <col min="3359" max="3581" width="9.1796875" style="3" customWidth="1"/>
    <col min="3582" max="3582" width="5.7265625" style="3" customWidth="1"/>
    <col min="3583" max="3584" width="21.7265625" style="3" customWidth="1"/>
    <col min="3585" max="3585" width="8.7265625" style="3"/>
    <col min="3586" max="3586" width="5.7265625" style="3" customWidth="1"/>
    <col min="3587" max="3588" width="21.7265625" style="3" customWidth="1"/>
    <col min="3589" max="3605" width="9.7265625" style="3" customWidth="1"/>
    <col min="3606" max="3606" width="9.54296875" style="3" customWidth="1"/>
    <col min="3607" max="3614" width="9.7265625" style="3" customWidth="1"/>
    <col min="3615" max="3837" width="9.1796875" style="3" customWidth="1"/>
    <col min="3838" max="3838" width="5.7265625" style="3" customWidth="1"/>
    <col min="3839" max="3840" width="21.7265625" style="3" customWidth="1"/>
    <col min="3841" max="3841" width="8.7265625" style="3"/>
    <col min="3842" max="3842" width="5.7265625" style="3" customWidth="1"/>
    <col min="3843" max="3844" width="21.7265625" style="3" customWidth="1"/>
    <col min="3845" max="3861" width="9.7265625" style="3" customWidth="1"/>
    <col min="3862" max="3862" width="9.54296875" style="3" customWidth="1"/>
    <col min="3863" max="3870" width="9.7265625" style="3" customWidth="1"/>
    <col min="3871" max="4093" width="9.1796875" style="3" customWidth="1"/>
    <col min="4094" max="4094" width="5.7265625" style="3" customWidth="1"/>
    <col min="4095" max="4096" width="21.7265625" style="3" customWidth="1"/>
    <col min="4097" max="4097" width="8.7265625" style="3"/>
    <col min="4098" max="4098" width="5.7265625" style="3" customWidth="1"/>
    <col min="4099" max="4100" width="21.7265625" style="3" customWidth="1"/>
    <col min="4101" max="4117" width="9.7265625" style="3" customWidth="1"/>
    <col min="4118" max="4118" width="9.54296875" style="3" customWidth="1"/>
    <col min="4119" max="4126" width="9.7265625" style="3" customWidth="1"/>
    <col min="4127" max="4349" width="9.1796875" style="3" customWidth="1"/>
    <col min="4350" max="4350" width="5.7265625" style="3" customWidth="1"/>
    <col min="4351" max="4352" width="21.7265625" style="3" customWidth="1"/>
    <col min="4353" max="4353" width="8.7265625" style="3"/>
    <col min="4354" max="4354" width="5.7265625" style="3" customWidth="1"/>
    <col min="4355" max="4356" width="21.7265625" style="3" customWidth="1"/>
    <col min="4357" max="4373" width="9.7265625" style="3" customWidth="1"/>
    <col min="4374" max="4374" width="9.54296875" style="3" customWidth="1"/>
    <col min="4375" max="4382" width="9.7265625" style="3" customWidth="1"/>
    <col min="4383" max="4605" width="9.1796875" style="3" customWidth="1"/>
    <col min="4606" max="4606" width="5.7265625" style="3" customWidth="1"/>
    <col min="4607" max="4608" width="21.7265625" style="3" customWidth="1"/>
    <col min="4609" max="4609" width="8.7265625" style="3"/>
    <col min="4610" max="4610" width="5.7265625" style="3" customWidth="1"/>
    <col min="4611" max="4612" width="21.7265625" style="3" customWidth="1"/>
    <col min="4613" max="4629" width="9.7265625" style="3" customWidth="1"/>
    <col min="4630" max="4630" width="9.54296875" style="3" customWidth="1"/>
    <col min="4631" max="4638" width="9.7265625" style="3" customWidth="1"/>
    <col min="4639" max="4861" width="9.1796875" style="3" customWidth="1"/>
    <col min="4862" max="4862" width="5.7265625" style="3" customWidth="1"/>
    <col min="4863" max="4864" width="21.7265625" style="3" customWidth="1"/>
    <col min="4865" max="4865" width="8.7265625" style="3"/>
    <col min="4866" max="4866" width="5.7265625" style="3" customWidth="1"/>
    <col min="4867" max="4868" width="21.7265625" style="3" customWidth="1"/>
    <col min="4869" max="4885" width="9.7265625" style="3" customWidth="1"/>
    <col min="4886" max="4886" width="9.54296875" style="3" customWidth="1"/>
    <col min="4887" max="4894" width="9.7265625" style="3" customWidth="1"/>
    <col min="4895" max="5117" width="9.1796875" style="3" customWidth="1"/>
    <col min="5118" max="5118" width="5.7265625" style="3" customWidth="1"/>
    <col min="5119" max="5120" width="21.7265625" style="3" customWidth="1"/>
    <col min="5121" max="5121" width="8.7265625" style="3"/>
    <col min="5122" max="5122" width="5.7265625" style="3" customWidth="1"/>
    <col min="5123" max="5124" width="21.7265625" style="3" customWidth="1"/>
    <col min="5125" max="5141" width="9.7265625" style="3" customWidth="1"/>
    <col min="5142" max="5142" width="9.54296875" style="3" customWidth="1"/>
    <col min="5143" max="5150" width="9.7265625" style="3" customWidth="1"/>
    <col min="5151" max="5373" width="9.1796875" style="3" customWidth="1"/>
    <col min="5374" max="5374" width="5.7265625" style="3" customWidth="1"/>
    <col min="5375" max="5376" width="21.7265625" style="3" customWidth="1"/>
    <col min="5377" max="5377" width="8.7265625" style="3"/>
    <col min="5378" max="5378" width="5.7265625" style="3" customWidth="1"/>
    <col min="5379" max="5380" width="21.7265625" style="3" customWidth="1"/>
    <col min="5381" max="5397" width="9.7265625" style="3" customWidth="1"/>
    <col min="5398" max="5398" width="9.54296875" style="3" customWidth="1"/>
    <col min="5399" max="5406" width="9.7265625" style="3" customWidth="1"/>
    <col min="5407" max="5629" width="9.1796875" style="3" customWidth="1"/>
    <col min="5630" max="5630" width="5.7265625" style="3" customWidth="1"/>
    <col min="5631" max="5632" width="21.7265625" style="3" customWidth="1"/>
    <col min="5633" max="5633" width="8.7265625" style="3"/>
    <col min="5634" max="5634" width="5.7265625" style="3" customWidth="1"/>
    <col min="5635" max="5636" width="21.7265625" style="3" customWidth="1"/>
    <col min="5637" max="5653" width="9.7265625" style="3" customWidth="1"/>
    <col min="5654" max="5654" width="9.54296875" style="3" customWidth="1"/>
    <col min="5655" max="5662" width="9.7265625" style="3" customWidth="1"/>
    <col min="5663" max="5885" width="9.1796875" style="3" customWidth="1"/>
    <col min="5886" max="5886" width="5.7265625" style="3" customWidth="1"/>
    <col min="5887" max="5888" width="21.7265625" style="3" customWidth="1"/>
    <col min="5889" max="5889" width="8.7265625" style="3"/>
    <col min="5890" max="5890" width="5.7265625" style="3" customWidth="1"/>
    <col min="5891" max="5892" width="21.7265625" style="3" customWidth="1"/>
    <col min="5893" max="5909" width="9.7265625" style="3" customWidth="1"/>
    <col min="5910" max="5910" width="9.54296875" style="3" customWidth="1"/>
    <col min="5911" max="5918" width="9.7265625" style="3" customWidth="1"/>
    <col min="5919" max="6141" width="9.1796875" style="3" customWidth="1"/>
    <col min="6142" max="6142" width="5.7265625" style="3" customWidth="1"/>
    <col min="6143" max="6144" width="21.7265625" style="3" customWidth="1"/>
    <col min="6145" max="6145" width="8.7265625" style="3"/>
    <col min="6146" max="6146" width="5.7265625" style="3" customWidth="1"/>
    <col min="6147" max="6148" width="21.7265625" style="3" customWidth="1"/>
    <col min="6149" max="6165" width="9.7265625" style="3" customWidth="1"/>
    <col min="6166" max="6166" width="9.54296875" style="3" customWidth="1"/>
    <col min="6167" max="6174" width="9.7265625" style="3" customWidth="1"/>
    <col min="6175" max="6397" width="9.1796875" style="3" customWidth="1"/>
    <col min="6398" max="6398" width="5.7265625" style="3" customWidth="1"/>
    <col min="6399" max="6400" width="21.7265625" style="3" customWidth="1"/>
    <col min="6401" max="6401" width="8.7265625" style="3"/>
    <col min="6402" max="6402" width="5.7265625" style="3" customWidth="1"/>
    <col min="6403" max="6404" width="21.7265625" style="3" customWidth="1"/>
    <col min="6405" max="6421" width="9.7265625" style="3" customWidth="1"/>
    <col min="6422" max="6422" width="9.54296875" style="3" customWidth="1"/>
    <col min="6423" max="6430" width="9.7265625" style="3" customWidth="1"/>
    <col min="6431" max="6653" width="9.1796875" style="3" customWidth="1"/>
    <col min="6654" max="6654" width="5.7265625" style="3" customWidth="1"/>
    <col min="6655" max="6656" width="21.7265625" style="3" customWidth="1"/>
    <col min="6657" max="6657" width="8.7265625" style="3"/>
    <col min="6658" max="6658" width="5.7265625" style="3" customWidth="1"/>
    <col min="6659" max="6660" width="21.7265625" style="3" customWidth="1"/>
    <col min="6661" max="6677" width="9.7265625" style="3" customWidth="1"/>
    <col min="6678" max="6678" width="9.54296875" style="3" customWidth="1"/>
    <col min="6679" max="6686" width="9.7265625" style="3" customWidth="1"/>
    <col min="6687" max="6909" width="9.1796875" style="3" customWidth="1"/>
    <col min="6910" max="6910" width="5.7265625" style="3" customWidth="1"/>
    <col min="6911" max="6912" width="21.7265625" style="3" customWidth="1"/>
    <col min="6913" max="6913" width="8.7265625" style="3"/>
    <col min="6914" max="6914" width="5.7265625" style="3" customWidth="1"/>
    <col min="6915" max="6916" width="21.7265625" style="3" customWidth="1"/>
    <col min="6917" max="6933" width="9.7265625" style="3" customWidth="1"/>
    <col min="6934" max="6934" width="9.54296875" style="3" customWidth="1"/>
    <col min="6935" max="6942" width="9.7265625" style="3" customWidth="1"/>
    <col min="6943" max="7165" width="9.1796875" style="3" customWidth="1"/>
    <col min="7166" max="7166" width="5.7265625" style="3" customWidth="1"/>
    <col min="7167" max="7168" width="21.7265625" style="3" customWidth="1"/>
    <col min="7169" max="7169" width="8.7265625" style="3"/>
    <col min="7170" max="7170" width="5.7265625" style="3" customWidth="1"/>
    <col min="7171" max="7172" width="21.7265625" style="3" customWidth="1"/>
    <col min="7173" max="7189" width="9.7265625" style="3" customWidth="1"/>
    <col min="7190" max="7190" width="9.54296875" style="3" customWidth="1"/>
    <col min="7191" max="7198" width="9.7265625" style="3" customWidth="1"/>
    <col min="7199" max="7421" width="9.1796875" style="3" customWidth="1"/>
    <col min="7422" max="7422" width="5.7265625" style="3" customWidth="1"/>
    <col min="7423" max="7424" width="21.7265625" style="3" customWidth="1"/>
    <col min="7425" max="7425" width="8.7265625" style="3"/>
    <col min="7426" max="7426" width="5.7265625" style="3" customWidth="1"/>
    <col min="7427" max="7428" width="21.7265625" style="3" customWidth="1"/>
    <col min="7429" max="7445" width="9.7265625" style="3" customWidth="1"/>
    <col min="7446" max="7446" width="9.54296875" style="3" customWidth="1"/>
    <col min="7447" max="7454" width="9.7265625" style="3" customWidth="1"/>
    <col min="7455" max="7677" width="9.1796875" style="3" customWidth="1"/>
    <col min="7678" max="7678" width="5.7265625" style="3" customWidth="1"/>
    <col min="7679" max="7680" width="21.7265625" style="3" customWidth="1"/>
    <col min="7681" max="7681" width="8.7265625" style="3"/>
    <col min="7682" max="7682" width="5.7265625" style="3" customWidth="1"/>
    <col min="7683" max="7684" width="21.7265625" style="3" customWidth="1"/>
    <col min="7685" max="7701" width="9.7265625" style="3" customWidth="1"/>
    <col min="7702" max="7702" width="9.54296875" style="3" customWidth="1"/>
    <col min="7703" max="7710" width="9.7265625" style="3" customWidth="1"/>
    <col min="7711" max="7933" width="9.1796875" style="3" customWidth="1"/>
    <col min="7934" max="7934" width="5.7265625" style="3" customWidth="1"/>
    <col min="7935" max="7936" width="21.7265625" style="3" customWidth="1"/>
    <col min="7937" max="7937" width="8.7265625" style="3"/>
    <col min="7938" max="7938" width="5.7265625" style="3" customWidth="1"/>
    <col min="7939" max="7940" width="21.7265625" style="3" customWidth="1"/>
    <col min="7941" max="7957" width="9.7265625" style="3" customWidth="1"/>
    <col min="7958" max="7958" width="9.54296875" style="3" customWidth="1"/>
    <col min="7959" max="7966" width="9.7265625" style="3" customWidth="1"/>
    <col min="7967" max="8189" width="9.1796875" style="3" customWidth="1"/>
    <col min="8190" max="8190" width="5.7265625" style="3" customWidth="1"/>
    <col min="8191" max="8192" width="21.7265625" style="3" customWidth="1"/>
    <col min="8193" max="8193" width="8.7265625" style="3"/>
    <col min="8194" max="8194" width="5.7265625" style="3" customWidth="1"/>
    <col min="8195" max="8196" width="21.7265625" style="3" customWidth="1"/>
    <col min="8197" max="8213" width="9.7265625" style="3" customWidth="1"/>
    <col min="8214" max="8214" width="9.54296875" style="3" customWidth="1"/>
    <col min="8215" max="8222" width="9.7265625" style="3" customWidth="1"/>
    <col min="8223" max="8445" width="9.1796875" style="3" customWidth="1"/>
    <col min="8446" max="8446" width="5.7265625" style="3" customWidth="1"/>
    <col min="8447" max="8448" width="21.7265625" style="3" customWidth="1"/>
    <col min="8449" max="8449" width="8.7265625" style="3"/>
    <col min="8450" max="8450" width="5.7265625" style="3" customWidth="1"/>
    <col min="8451" max="8452" width="21.7265625" style="3" customWidth="1"/>
    <col min="8453" max="8469" width="9.7265625" style="3" customWidth="1"/>
    <col min="8470" max="8470" width="9.54296875" style="3" customWidth="1"/>
    <col min="8471" max="8478" width="9.7265625" style="3" customWidth="1"/>
    <col min="8479" max="8701" width="9.1796875" style="3" customWidth="1"/>
    <col min="8702" max="8702" width="5.7265625" style="3" customWidth="1"/>
    <col min="8703" max="8704" width="21.7265625" style="3" customWidth="1"/>
    <col min="8705" max="8705" width="8.7265625" style="3"/>
    <col min="8706" max="8706" width="5.7265625" style="3" customWidth="1"/>
    <col min="8707" max="8708" width="21.7265625" style="3" customWidth="1"/>
    <col min="8709" max="8725" width="9.7265625" style="3" customWidth="1"/>
    <col min="8726" max="8726" width="9.54296875" style="3" customWidth="1"/>
    <col min="8727" max="8734" width="9.7265625" style="3" customWidth="1"/>
    <col min="8735" max="8957" width="9.1796875" style="3" customWidth="1"/>
    <col min="8958" max="8958" width="5.7265625" style="3" customWidth="1"/>
    <col min="8959" max="8960" width="21.7265625" style="3" customWidth="1"/>
    <col min="8961" max="8961" width="8.7265625" style="3"/>
    <col min="8962" max="8962" width="5.7265625" style="3" customWidth="1"/>
    <col min="8963" max="8964" width="21.7265625" style="3" customWidth="1"/>
    <col min="8965" max="8981" width="9.7265625" style="3" customWidth="1"/>
    <col min="8982" max="8982" width="9.54296875" style="3" customWidth="1"/>
    <col min="8983" max="8990" width="9.7265625" style="3" customWidth="1"/>
    <col min="8991" max="9213" width="9.1796875" style="3" customWidth="1"/>
    <col min="9214" max="9214" width="5.7265625" style="3" customWidth="1"/>
    <col min="9215" max="9216" width="21.7265625" style="3" customWidth="1"/>
    <col min="9217" max="9217" width="8.7265625" style="3"/>
    <col min="9218" max="9218" width="5.7265625" style="3" customWidth="1"/>
    <col min="9219" max="9220" width="21.7265625" style="3" customWidth="1"/>
    <col min="9221" max="9237" width="9.7265625" style="3" customWidth="1"/>
    <col min="9238" max="9238" width="9.54296875" style="3" customWidth="1"/>
    <col min="9239" max="9246" width="9.7265625" style="3" customWidth="1"/>
    <col min="9247" max="9469" width="9.1796875" style="3" customWidth="1"/>
    <col min="9470" max="9470" width="5.7265625" style="3" customWidth="1"/>
    <col min="9471" max="9472" width="21.7265625" style="3" customWidth="1"/>
    <col min="9473" max="9473" width="8.7265625" style="3"/>
    <col min="9474" max="9474" width="5.7265625" style="3" customWidth="1"/>
    <col min="9475" max="9476" width="21.7265625" style="3" customWidth="1"/>
    <col min="9477" max="9493" width="9.7265625" style="3" customWidth="1"/>
    <col min="9494" max="9494" width="9.54296875" style="3" customWidth="1"/>
    <col min="9495" max="9502" width="9.7265625" style="3" customWidth="1"/>
    <col min="9503" max="9725" width="9.1796875" style="3" customWidth="1"/>
    <col min="9726" max="9726" width="5.7265625" style="3" customWidth="1"/>
    <col min="9727" max="9728" width="21.7265625" style="3" customWidth="1"/>
    <col min="9729" max="9729" width="8.7265625" style="3"/>
    <col min="9730" max="9730" width="5.7265625" style="3" customWidth="1"/>
    <col min="9731" max="9732" width="21.7265625" style="3" customWidth="1"/>
    <col min="9733" max="9749" width="9.7265625" style="3" customWidth="1"/>
    <col min="9750" max="9750" width="9.54296875" style="3" customWidth="1"/>
    <col min="9751" max="9758" width="9.7265625" style="3" customWidth="1"/>
    <col min="9759" max="9981" width="9.1796875" style="3" customWidth="1"/>
    <col min="9982" max="9982" width="5.7265625" style="3" customWidth="1"/>
    <col min="9983" max="9984" width="21.7265625" style="3" customWidth="1"/>
    <col min="9985" max="9985" width="8.7265625" style="3"/>
    <col min="9986" max="9986" width="5.7265625" style="3" customWidth="1"/>
    <col min="9987" max="9988" width="21.7265625" style="3" customWidth="1"/>
    <col min="9989" max="10005" width="9.7265625" style="3" customWidth="1"/>
    <col min="10006" max="10006" width="9.54296875" style="3" customWidth="1"/>
    <col min="10007" max="10014" width="9.7265625" style="3" customWidth="1"/>
    <col min="10015" max="10237" width="9.1796875" style="3" customWidth="1"/>
    <col min="10238" max="10238" width="5.7265625" style="3" customWidth="1"/>
    <col min="10239" max="10240" width="21.7265625" style="3" customWidth="1"/>
    <col min="10241" max="10241" width="8.7265625" style="3"/>
    <col min="10242" max="10242" width="5.7265625" style="3" customWidth="1"/>
    <col min="10243" max="10244" width="21.7265625" style="3" customWidth="1"/>
    <col min="10245" max="10261" width="9.7265625" style="3" customWidth="1"/>
    <col min="10262" max="10262" width="9.54296875" style="3" customWidth="1"/>
    <col min="10263" max="10270" width="9.7265625" style="3" customWidth="1"/>
    <col min="10271" max="10493" width="9.1796875" style="3" customWidth="1"/>
    <col min="10494" max="10494" width="5.7265625" style="3" customWidth="1"/>
    <col min="10495" max="10496" width="21.7265625" style="3" customWidth="1"/>
    <col min="10497" max="10497" width="8.7265625" style="3"/>
    <col min="10498" max="10498" width="5.7265625" style="3" customWidth="1"/>
    <col min="10499" max="10500" width="21.7265625" style="3" customWidth="1"/>
    <col min="10501" max="10517" width="9.7265625" style="3" customWidth="1"/>
    <col min="10518" max="10518" width="9.54296875" style="3" customWidth="1"/>
    <col min="10519" max="10526" width="9.7265625" style="3" customWidth="1"/>
    <col min="10527" max="10749" width="9.1796875" style="3" customWidth="1"/>
    <col min="10750" max="10750" width="5.7265625" style="3" customWidth="1"/>
    <col min="10751" max="10752" width="21.7265625" style="3" customWidth="1"/>
    <col min="10753" max="10753" width="8.7265625" style="3"/>
    <col min="10754" max="10754" width="5.7265625" style="3" customWidth="1"/>
    <col min="10755" max="10756" width="21.7265625" style="3" customWidth="1"/>
    <col min="10757" max="10773" width="9.7265625" style="3" customWidth="1"/>
    <col min="10774" max="10774" width="9.54296875" style="3" customWidth="1"/>
    <col min="10775" max="10782" width="9.7265625" style="3" customWidth="1"/>
    <col min="10783" max="11005" width="9.1796875" style="3" customWidth="1"/>
    <col min="11006" max="11006" width="5.7265625" style="3" customWidth="1"/>
    <col min="11007" max="11008" width="21.7265625" style="3" customWidth="1"/>
    <col min="11009" max="11009" width="8.7265625" style="3"/>
    <col min="11010" max="11010" width="5.7265625" style="3" customWidth="1"/>
    <col min="11011" max="11012" width="21.7265625" style="3" customWidth="1"/>
    <col min="11013" max="11029" width="9.7265625" style="3" customWidth="1"/>
    <col min="11030" max="11030" width="9.54296875" style="3" customWidth="1"/>
    <col min="11031" max="11038" width="9.7265625" style="3" customWidth="1"/>
    <col min="11039" max="11261" width="9.1796875" style="3" customWidth="1"/>
    <col min="11262" max="11262" width="5.7265625" style="3" customWidth="1"/>
    <col min="11263" max="11264" width="21.7265625" style="3" customWidth="1"/>
    <col min="11265" max="11265" width="8.7265625" style="3"/>
    <col min="11266" max="11266" width="5.7265625" style="3" customWidth="1"/>
    <col min="11267" max="11268" width="21.7265625" style="3" customWidth="1"/>
    <col min="11269" max="11285" width="9.7265625" style="3" customWidth="1"/>
    <col min="11286" max="11286" width="9.54296875" style="3" customWidth="1"/>
    <col min="11287" max="11294" width="9.7265625" style="3" customWidth="1"/>
    <col min="11295" max="11517" width="9.1796875" style="3" customWidth="1"/>
    <col min="11518" max="11518" width="5.7265625" style="3" customWidth="1"/>
    <col min="11519" max="11520" width="21.7265625" style="3" customWidth="1"/>
    <col min="11521" max="11521" width="8.7265625" style="3"/>
    <col min="11522" max="11522" width="5.7265625" style="3" customWidth="1"/>
    <col min="11523" max="11524" width="21.7265625" style="3" customWidth="1"/>
    <col min="11525" max="11541" width="9.7265625" style="3" customWidth="1"/>
    <col min="11542" max="11542" width="9.54296875" style="3" customWidth="1"/>
    <col min="11543" max="11550" width="9.7265625" style="3" customWidth="1"/>
    <col min="11551" max="11773" width="9.1796875" style="3" customWidth="1"/>
    <col min="11774" max="11774" width="5.7265625" style="3" customWidth="1"/>
    <col min="11775" max="11776" width="21.7265625" style="3" customWidth="1"/>
    <col min="11777" max="11777" width="8.7265625" style="3"/>
    <col min="11778" max="11778" width="5.7265625" style="3" customWidth="1"/>
    <col min="11779" max="11780" width="21.7265625" style="3" customWidth="1"/>
    <col min="11781" max="11797" width="9.7265625" style="3" customWidth="1"/>
    <col min="11798" max="11798" width="9.54296875" style="3" customWidth="1"/>
    <col min="11799" max="11806" width="9.7265625" style="3" customWidth="1"/>
    <col min="11807" max="12029" width="9.1796875" style="3" customWidth="1"/>
    <col min="12030" max="12030" width="5.7265625" style="3" customWidth="1"/>
    <col min="12031" max="12032" width="21.7265625" style="3" customWidth="1"/>
    <col min="12033" max="12033" width="8.7265625" style="3"/>
    <col min="12034" max="12034" width="5.7265625" style="3" customWidth="1"/>
    <col min="12035" max="12036" width="21.7265625" style="3" customWidth="1"/>
    <col min="12037" max="12053" width="9.7265625" style="3" customWidth="1"/>
    <col min="12054" max="12054" width="9.54296875" style="3" customWidth="1"/>
    <col min="12055" max="12062" width="9.7265625" style="3" customWidth="1"/>
    <col min="12063" max="12285" width="9.1796875" style="3" customWidth="1"/>
    <col min="12286" max="12286" width="5.7265625" style="3" customWidth="1"/>
    <col min="12287" max="12288" width="21.7265625" style="3" customWidth="1"/>
    <col min="12289" max="12289" width="8.7265625" style="3"/>
    <col min="12290" max="12290" width="5.7265625" style="3" customWidth="1"/>
    <col min="12291" max="12292" width="21.7265625" style="3" customWidth="1"/>
    <col min="12293" max="12309" width="9.7265625" style="3" customWidth="1"/>
    <col min="12310" max="12310" width="9.54296875" style="3" customWidth="1"/>
    <col min="12311" max="12318" width="9.7265625" style="3" customWidth="1"/>
    <col min="12319" max="12541" width="9.1796875" style="3" customWidth="1"/>
    <col min="12542" max="12542" width="5.7265625" style="3" customWidth="1"/>
    <col min="12543" max="12544" width="21.7265625" style="3" customWidth="1"/>
    <col min="12545" max="12545" width="8.7265625" style="3"/>
    <col min="12546" max="12546" width="5.7265625" style="3" customWidth="1"/>
    <col min="12547" max="12548" width="21.7265625" style="3" customWidth="1"/>
    <col min="12549" max="12565" width="9.7265625" style="3" customWidth="1"/>
    <col min="12566" max="12566" width="9.54296875" style="3" customWidth="1"/>
    <col min="12567" max="12574" width="9.7265625" style="3" customWidth="1"/>
    <col min="12575" max="12797" width="9.1796875" style="3" customWidth="1"/>
    <col min="12798" max="12798" width="5.7265625" style="3" customWidth="1"/>
    <col min="12799" max="12800" width="21.7265625" style="3" customWidth="1"/>
    <col min="12801" max="12801" width="8.7265625" style="3"/>
    <col min="12802" max="12802" width="5.7265625" style="3" customWidth="1"/>
    <col min="12803" max="12804" width="21.7265625" style="3" customWidth="1"/>
    <col min="12805" max="12821" width="9.7265625" style="3" customWidth="1"/>
    <col min="12822" max="12822" width="9.54296875" style="3" customWidth="1"/>
    <col min="12823" max="12830" width="9.7265625" style="3" customWidth="1"/>
    <col min="12831" max="13053" width="9.1796875" style="3" customWidth="1"/>
    <col min="13054" max="13054" width="5.7265625" style="3" customWidth="1"/>
    <col min="13055" max="13056" width="21.7265625" style="3" customWidth="1"/>
    <col min="13057" max="13057" width="8.7265625" style="3"/>
    <col min="13058" max="13058" width="5.7265625" style="3" customWidth="1"/>
    <col min="13059" max="13060" width="21.7265625" style="3" customWidth="1"/>
    <col min="13061" max="13077" width="9.7265625" style="3" customWidth="1"/>
    <col min="13078" max="13078" width="9.54296875" style="3" customWidth="1"/>
    <col min="13079" max="13086" width="9.7265625" style="3" customWidth="1"/>
    <col min="13087" max="13309" width="9.1796875" style="3" customWidth="1"/>
    <col min="13310" max="13310" width="5.7265625" style="3" customWidth="1"/>
    <col min="13311" max="13312" width="21.7265625" style="3" customWidth="1"/>
    <col min="13313" max="13313" width="8.7265625" style="3"/>
    <col min="13314" max="13314" width="5.7265625" style="3" customWidth="1"/>
    <col min="13315" max="13316" width="21.7265625" style="3" customWidth="1"/>
    <col min="13317" max="13333" width="9.7265625" style="3" customWidth="1"/>
    <col min="13334" max="13334" width="9.54296875" style="3" customWidth="1"/>
    <col min="13335" max="13342" width="9.7265625" style="3" customWidth="1"/>
    <col min="13343" max="13565" width="9.1796875" style="3" customWidth="1"/>
    <col min="13566" max="13566" width="5.7265625" style="3" customWidth="1"/>
    <col min="13567" max="13568" width="21.7265625" style="3" customWidth="1"/>
    <col min="13569" max="13569" width="8.7265625" style="3"/>
    <col min="13570" max="13570" width="5.7265625" style="3" customWidth="1"/>
    <col min="13571" max="13572" width="21.7265625" style="3" customWidth="1"/>
    <col min="13573" max="13589" width="9.7265625" style="3" customWidth="1"/>
    <col min="13590" max="13590" width="9.54296875" style="3" customWidth="1"/>
    <col min="13591" max="13598" width="9.7265625" style="3" customWidth="1"/>
    <col min="13599" max="13821" width="9.1796875" style="3" customWidth="1"/>
    <col min="13822" max="13822" width="5.7265625" style="3" customWidth="1"/>
    <col min="13823" max="13824" width="21.7265625" style="3" customWidth="1"/>
    <col min="13825" max="13825" width="8.7265625" style="3"/>
    <col min="13826" max="13826" width="5.7265625" style="3" customWidth="1"/>
    <col min="13827" max="13828" width="21.7265625" style="3" customWidth="1"/>
    <col min="13829" max="13845" width="9.7265625" style="3" customWidth="1"/>
    <col min="13846" max="13846" width="9.54296875" style="3" customWidth="1"/>
    <col min="13847" max="13854" width="9.7265625" style="3" customWidth="1"/>
    <col min="13855" max="14077" width="9.1796875" style="3" customWidth="1"/>
    <col min="14078" max="14078" width="5.7265625" style="3" customWidth="1"/>
    <col min="14079" max="14080" width="21.7265625" style="3" customWidth="1"/>
    <col min="14081" max="14081" width="8.7265625" style="3"/>
    <col min="14082" max="14082" width="5.7265625" style="3" customWidth="1"/>
    <col min="14083" max="14084" width="21.7265625" style="3" customWidth="1"/>
    <col min="14085" max="14101" width="9.7265625" style="3" customWidth="1"/>
    <col min="14102" max="14102" width="9.54296875" style="3" customWidth="1"/>
    <col min="14103" max="14110" width="9.7265625" style="3" customWidth="1"/>
    <col min="14111" max="14333" width="9.1796875" style="3" customWidth="1"/>
    <col min="14334" max="14334" width="5.7265625" style="3" customWidth="1"/>
    <col min="14335" max="14336" width="21.7265625" style="3" customWidth="1"/>
    <col min="14337" max="14337" width="8.7265625" style="3"/>
    <col min="14338" max="14338" width="5.7265625" style="3" customWidth="1"/>
    <col min="14339" max="14340" width="21.7265625" style="3" customWidth="1"/>
    <col min="14341" max="14357" width="9.7265625" style="3" customWidth="1"/>
    <col min="14358" max="14358" width="9.54296875" style="3" customWidth="1"/>
    <col min="14359" max="14366" width="9.7265625" style="3" customWidth="1"/>
    <col min="14367" max="14589" width="9.1796875" style="3" customWidth="1"/>
    <col min="14590" max="14590" width="5.7265625" style="3" customWidth="1"/>
    <col min="14591" max="14592" width="21.7265625" style="3" customWidth="1"/>
    <col min="14593" max="14593" width="8.7265625" style="3"/>
    <col min="14594" max="14594" width="5.7265625" style="3" customWidth="1"/>
    <col min="14595" max="14596" width="21.7265625" style="3" customWidth="1"/>
    <col min="14597" max="14613" width="9.7265625" style="3" customWidth="1"/>
    <col min="14614" max="14614" width="9.54296875" style="3" customWidth="1"/>
    <col min="14615" max="14622" width="9.7265625" style="3" customWidth="1"/>
    <col min="14623" max="14845" width="9.1796875" style="3" customWidth="1"/>
    <col min="14846" max="14846" width="5.7265625" style="3" customWidth="1"/>
    <col min="14847" max="14848" width="21.7265625" style="3" customWidth="1"/>
    <col min="14849" max="14849" width="8.7265625" style="3"/>
    <col min="14850" max="14850" width="5.7265625" style="3" customWidth="1"/>
    <col min="14851" max="14852" width="21.7265625" style="3" customWidth="1"/>
    <col min="14853" max="14869" width="9.7265625" style="3" customWidth="1"/>
    <col min="14870" max="14870" width="9.54296875" style="3" customWidth="1"/>
    <col min="14871" max="14878" width="9.7265625" style="3" customWidth="1"/>
    <col min="14879" max="15101" width="9.1796875" style="3" customWidth="1"/>
    <col min="15102" max="15102" width="5.7265625" style="3" customWidth="1"/>
    <col min="15103" max="15104" width="21.7265625" style="3" customWidth="1"/>
    <col min="15105" max="15105" width="8.7265625" style="3"/>
    <col min="15106" max="15106" width="5.7265625" style="3" customWidth="1"/>
    <col min="15107" max="15108" width="21.7265625" style="3" customWidth="1"/>
    <col min="15109" max="15125" width="9.7265625" style="3" customWidth="1"/>
    <col min="15126" max="15126" width="9.54296875" style="3" customWidth="1"/>
    <col min="15127" max="15134" width="9.7265625" style="3" customWidth="1"/>
    <col min="15135" max="15357" width="9.1796875" style="3" customWidth="1"/>
    <col min="15358" max="15358" width="5.7265625" style="3" customWidth="1"/>
    <col min="15359" max="15360" width="21.7265625" style="3" customWidth="1"/>
    <col min="15361" max="15361" width="8.7265625" style="3"/>
    <col min="15362" max="15362" width="5.7265625" style="3" customWidth="1"/>
    <col min="15363" max="15364" width="21.7265625" style="3" customWidth="1"/>
    <col min="15365" max="15381" width="9.7265625" style="3" customWidth="1"/>
    <col min="15382" max="15382" width="9.54296875" style="3" customWidth="1"/>
    <col min="15383" max="15390" width="9.7265625" style="3" customWidth="1"/>
    <col min="15391" max="15613" width="9.1796875" style="3" customWidth="1"/>
    <col min="15614" max="15614" width="5.7265625" style="3" customWidth="1"/>
    <col min="15615" max="15616" width="21.7265625" style="3" customWidth="1"/>
    <col min="15617" max="15617" width="8.7265625" style="3"/>
    <col min="15618" max="15618" width="5.7265625" style="3" customWidth="1"/>
    <col min="15619" max="15620" width="21.7265625" style="3" customWidth="1"/>
    <col min="15621" max="15637" width="9.7265625" style="3" customWidth="1"/>
    <col min="15638" max="15638" width="9.54296875" style="3" customWidth="1"/>
    <col min="15639" max="15646" width="9.7265625" style="3" customWidth="1"/>
    <col min="15647" max="15869" width="9.1796875" style="3" customWidth="1"/>
    <col min="15870" max="15870" width="5.7265625" style="3" customWidth="1"/>
    <col min="15871" max="15872" width="21.7265625" style="3" customWidth="1"/>
    <col min="15873" max="15873" width="8.7265625" style="3"/>
    <col min="15874" max="15874" width="5.7265625" style="3" customWidth="1"/>
    <col min="15875" max="15876" width="21.7265625" style="3" customWidth="1"/>
    <col min="15877" max="15893" width="9.7265625" style="3" customWidth="1"/>
    <col min="15894" max="15894" width="9.54296875" style="3" customWidth="1"/>
    <col min="15895" max="15902" width="9.7265625" style="3" customWidth="1"/>
    <col min="15903" max="16125" width="9.1796875" style="3" customWidth="1"/>
    <col min="16126" max="16126" width="5.7265625" style="3" customWidth="1"/>
    <col min="16127" max="16128" width="21.7265625" style="3" customWidth="1"/>
    <col min="16129" max="16129" width="8.7265625" style="3"/>
    <col min="16130" max="16130" width="5.7265625" style="3" customWidth="1"/>
    <col min="16131" max="16132" width="21.7265625" style="3" customWidth="1"/>
    <col min="16133" max="16149" width="9.7265625" style="3" customWidth="1"/>
    <col min="16150" max="16150" width="9.54296875" style="3" customWidth="1"/>
    <col min="16151" max="16158" width="9.7265625" style="3" customWidth="1"/>
    <col min="16159" max="16381" width="9.1796875" style="3" customWidth="1"/>
    <col min="16382" max="16382" width="5.7265625" style="3" customWidth="1"/>
    <col min="16383" max="16384" width="21.7265625" style="3" customWidth="1"/>
  </cols>
  <sheetData>
    <row r="1" spans="1:30" x14ac:dyDescent="0.35">
      <c r="A1" s="1" t="s">
        <v>870</v>
      </c>
    </row>
    <row r="2" spans="1:30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35">
      <c r="A3" s="453" t="s">
        <v>871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</row>
    <row r="4" spans="1:30" x14ac:dyDescent="0.35">
      <c r="A4" s="2"/>
      <c r="B4" s="2"/>
      <c r="C4" s="2"/>
      <c r="D4" s="2"/>
      <c r="E4" s="2"/>
      <c r="F4" s="7"/>
      <c r="G4" s="7"/>
      <c r="H4" s="2"/>
      <c r="I4" s="2"/>
      <c r="J4" s="2"/>
      <c r="K4" s="2"/>
      <c r="L4" s="2"/>
      <c r="M4" s="2"/>
      <c r="N4" s="28" t="str">
        <f>'[3]1'!$E$5</f>
        <v>KABUPATEN/KOTA</v>
      </c>
      <c r="O4" s="7" t="s">
        <v>117</v>
      </c>
      <c r="P4" s="2"/>
      <c r="Q4" s="2"/>
      <c r="R4" s="2"/>
      <c r="S4" s="2"/>
      <c r="T4" s="2"/>
      <c r="U4" s="2"/>
      <c r="V4" s="2"/>
      <c r="W4" s="124"/>
      <c r="X4" s="124"/>
      <c r="Y4" s="124"/>
      <c r="Z4" s="2"/>
      <c r="AA4" s="2"/>
      <c r="AB4" s="2"/>
      <c r="AC4" s="2"/>
      <c r="AD4" s="2"/>
    </row>
    <row r="5" spans="1:30" x14ac:dyDescent="0.35">
      <c r="A5" s="2"/>
      <c r="B5" s="2"/>
      <c r="C5" s="2"/>
      <c r="D5" s="2"/>
      <c r="E5" s="2"/>
      <c r="F5" s="7"/>
      <c r="G5" s="7"/>
      <c r="H5" s="2"/>
      <c r="I5" s="2"/>
      <c r="J5" s="2"/>
      <c r="K5" s="2"/>
      <c r="L5" s="2"/>
      <c r="M5" s="2"/>
      <c r="N5" s="28" t="str">
        <f>'[3]1'!$E$6</f>
        <v>TAHUN</v>
      </c>
      <c r="O5" s="7">
        <v>2024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6" thickBot="1" x14ac:dyDescent="0.4">
      <c r="A6" s="1853"/>
      <c r="B6" s="1853"/>
      <c r="C6" s="1853"/>
      <c r="D6" s="1853"/>
      <c r="E6" s="230"/>
      <c r="F6" s="230"/>
      <c r="G6" s="230"/>
    </row>
    <row r="7" spans="1:30" ht="54" customHeight="1" x14ac:dyDescent="0.35">
      <c r="A7" s="1618" t="s">
        <v>5</v>
      </c>
      <c r="B7" s="1618" t="s">
        <v>6</v>
      </c>
      <c r="C7" s="130" t="s">
        <v>1595</v>
      </c>
      <c r="D7" s="1611" t="s">
        <v>851</v>
      </c>
      <c r="E7" s="1847" t="s">
        <v>872</v>
      </c>
      <c r="F7" s="1848"/>
      <c r="G7" s="1849"/>
      <c r="H7" s="1847" t="s">
        <v>873</v>
      </c>
      <c r="I7" s="1848"/>
      <c r="J7" s="1849"/>
      <c r="K7" s="1854" t="s">
        <v>874</v>
      </c>
      <c r="L7" s="1855"/>
      <c r="M7" s="1855"/>
      <c r="N7" s="1855"/>
      <c r="O7" s="1855"/>
      <c r="P7" s="1856"/>
      <c r="Q7" s="1854" t="s">
        <v>875</v>
      </c>
      <c r="R7" s="1857"/>
      <c r="S7" s="1858"/>
      <c r="T7" s="1857"/>
      <c r="U7" s="1857"/>
      <c r="V7" s="1858"/>
      <c r="W7" s="1663" t="s">
        <v>876</v>
      </c>
      <c r="X7" s="1638"/>
      <c r="Y7" s="1638"/>
      <c r="Z7" s="1638"/>
      <c r="AA7" s="1638"/>
      <c r="AB7" s="1637"/>
      <c r="AC7" s="1663" t="s">
        <v>877</v>
      </c>
      <c r="AD7" s="1637"/>
    </row>
    <row r="8" spans="1:30" ht="39.75" customHeight="1" x14ac:dyDescent="0.35">
      <c r="A8" s="1596"/>
      <c r="B8" s="1596"/>
      <c r="C8" s="10" t="s">
        <v>6</v>
      </c>
      <c r="D8" s="1601"/>
      <c r="E8" s="1850"/>
      <c r="F8" s="1851"/>
      <c r="G8" s="1852"/>
      <c r="H8" s="1850"/>
      <c r="I8" s="1851"/>
      <c r="J8" s="1852"/>
      <c r="K8" s="1674" t="s">
        <v>855</v>
      </c>
      <c r="L8" s="1674"/>
      <c r="M8" s="1674" t="s">
        <v>856</v>
      </c>
      <c r="N8" s="1674"/>
      <c r="O8" s="1678" t="s">
        <v>857</v>
      </c>
      <c r="P8" s="1678"/>
      <c r="Q8" s="1674" t="s">
        <v>855</v>
      </c>
      <c r="R8" s="1674"/>
      <c r="S8" s="1674" t="s">
        <v>856</v>
      </c>
      <c r="T8" s="1621"/>
      <c r="U8" s="1678" t="s">
        <v>857</v>
      </c>
      <c r="V8" s="1678"/>
      <c r="W8" s="1674" t="s">
        <v>855</v>
      </c>
      <c r="X8" s="1674"/>
      <c r="Y8" s="1674" t="s">
        <v>856</v>
      </c>
      <c r="Z8" s="1621"/>
      <c r="AA8" s="1678" t="s">
        <v>857</v>
      </c>
      <c r="AB8" s="1678"/>
      <c r="AC8" s="1606"/>
      <c r="AD8" s="1797"/>
    </row>
    <row r="9" spans="1:30" ht="34.15" customHeight="1" x14ac:dyDescent="0.35">
      <c r="A9" s="1597"/>
      <c r="B9" s="1597"/>
      <c r="C9" s="12"/>
      <c r="D9" s="1602"/>
      <c r="E9" s="32" t="s">
        <v>130</v>
      </c>
      <c r="F9" s="32" t="s">
        <v>131</v>
      </c>
      <c r="G9" s="32" t="s">
        <v>132</v>
      </c>
      <c r="H9" s="32" t="s">
        <v>130</v>
      </c>
      <c r="I9" s="32" t="s">
        <v>131</v>
      </c>
      <c r="J9" s="32" t="s">
        <v>132</v>
      </c>
      <c r="K9" s="61" t="s">
        <v>8</v>
      </c>
      <c r="L9" s="61" t="s">
        <v>65</v>
      </c>
      <c r="M9" s="61" t="s">
        <v>8</v>
      </c>
      <c r="N9" s="61" t="s">
        <v>65</v>
      </c>
      <c r="O9" s="61" t="s">
        <v>8</v>
      </c>
      <c r="P9" s="32" t="s">
        <v>65</v>
      </c>
      <c r="Q9" s="61" t="s">
        <v>8</v>
      </c>
      <c r="R9" s="61" t="s">
        <v>65</v>
      </c>
      <c r="S9" s="61" t="s">
        <v>8</v>
      </c>
      <c r="T9" s="416" t="s">
        <v>65</v>
      </c>
      <c r="U9" s="61" t="s">
        <v>8</v>
      </c>
      <c r="V9" s="32" t="s">
        <v>65</v>
      </c>
      <c r="W9" s="61" t="s">
        <v>8</v>
      </c>
      <c r="X9" s="61" t="s">
        <v>65</v>
      </c>
      <c r="Y9" s="61" t="s">
        <v>8</v>
      </c>
      <c r="Z9" s="61" t="s">
        <v>65</v>
      </c>
      <c r="AA9" s="61" t="s">
        <v>8</v>
      </c>
      <c r="AB9" s="61" t="s">
        <v>65</v>
      </c>
      <c r="AC9" s="61" t="s">
        <v>8</v>
      </c>
      <c r="AD9" s="61" t="s">
        <v>65</v>
      </c>
    </row>
    <row r="10" spans="1:30" s="15" customFormat="1" ht="18.399999999999999" customHeight="1" x14ac:dyDescent="0.35">
      <c r="A10" s="13">
        <v>1</v>
      </c>
      <c r="B10" s="14">
        <v>2</v>
      </c>
      <c r="C10" s="14"/>
      <c r="D10" s="13">
        <v>3</v>
      </c>
      <c r="E10" s="13">
        <v>4</v>
      </c>
      <c r="F10" s="14">
        <v>5</v>
      </c>
      <c r="G10" s="13">
        <v>6</v>
      </c>
      <c r="H10" s="13">
        <v>7</v>
      </c>
      <c r="I10" s="14">
        <v>8</v>
      </c>
      <c r="J10" s="13">
        <v>9</v>
      </c>
      <c r="K10" s="13">
        <v>10</v>
      </c>
      <c r="L10" s="14">
        <v>11</v>
      </c>
      <c r="M10" s="13">
        <v>12</v>
      </c>
      <c r="N10" s="13">
        <v>13</v>
      </c>
      <c r="O10" s="14">
        <v>14</v>
      </c>
      <c r="P10" s="13">
        <v>15</v>
      </c>
      <c r="Q10" s="13">
        <v>16</v>
      </c>
      <c r="R10" s="14">
        <v>17</v>
      </c>
      <c r="S10" s="13">
        <v>18</v>
      </c>
      <c r="T10" s="13">
        <v>19</v>
      </c>
      <c r="U10" s="14">
        <v>20</v>
      </c>
      <c r="V10" s="13">
        <v>21</v>
      </c>
      <c r="W10" s="13">
        <v>22</v>
      </c>
      <c r="X10" s="14">
        <v>23</v>
      </c>
      <c r="Y10" s="13">
        <v>24</v>
      </c>
      <c r="Z10" s="13">
        <v>25</v>
      </c>
      <c r="AA10" s="14">
        <v>26</v>
      </c>
      <c r="AB10" s="13">
        <v>27</v>
      </c>
      <c r="AC10" s="13">
        <v>28</v>
      </c>
      <c r="AD10" s="13">
        <v>29</v>
      </c>
    </row>
    <row r="11" spans="1:30" x14ac:dyDescent="0.35">
      <c r="A11" s="33">
        <v>1</v>
      </c>
      <c r="B11" s="421" t="s">
        <v>592</v>
      </c>
      <c r="C11" s="1571" t="s">
        <v>1596</v>
      </c>
      <c r="D11" s="422" t="s">
        <v>592</v>
      </c>
      <c r="E11" s="302">
        <v>3</v>
      </c>
      <c r="F11" s="302">
        <v>2</v>
      </c>
      <c r="G11" s="455">
        <f>SUM(E11,F11)</f>
        <v>5</v>
      </c>
      <c r="H11" s="302">
        <v>3</v>
      </c>
      <c r="I11" s="302">
        <v>2</v>
      </c>
      <c r="J11" s="455">
        <f>SUM(H11,I11)</f>
        <v>5</v>
      </c>
      <c r="K11" s="455">
        <v>0</v>
      </c>
      <c r="L11" s="425">
        <f>K11/E11*100</f>
        <v>0</v>
      </c>
      <c r="M11" s="302">
        <v>0</v>
      </c>
      <c r="N11" s="425">
        <f>M11/F11*100</f>
        <v>0</v>
      </c>
      <c r="O11" s="302">
        <f>K11+M11</f>
        <v>0</v>
      </c>
      <c r="P11" s="425">
        <f>O11/G11*100</f>
        <v>0</v>
      </c>
      <c r="Q11" s="455">
        <v>0</v>
      </c>
      <c r="R11" s="425">
        <f t="shared" ref="R11:R33" si="0">Q11/H11*100</f>
        <v>0</v>
      </c>
      <c r="S11" s="302">
        <v>1</v>
      </c>
      <c r="T11" s="456">
        <f t="shared" ref="T11:T33" si="1">S11/I11*100</f>
        <v>50</v>
      </c>
      <c r="U11" s="302">
        <f t="shared" ref="U11:U33" si="2">Q11+S11</f>
        <v>1</v>
      </c>
      <c r="V11" s="425">
        <f t="shared" ref="V11:V33" si="3">U11/J11*100</f>
        <v>20</v>
      </c>
      <c r="W11" s="424">
        <f>K11+Q11</f>
        <v>0</v>
      </c>
      <c r="X11" s="425">
        <f>W11/H11*100</f>
        <v>0</v>
      </c>
      <c r="Y11" s="424">
        <f>M11+S11</f>
        <v>1</v>
      </c>
      <c r="Z11" s="425">
        <f>Y11/I11*100</f>
        <v>50</v>
      </c>
      <c r="AA11" s="424">
        <f>W11+Y11</f>
        <v>1</v>
      </c>
      <c r="AB11" s="425">
        <f>AA11/J11*100</f>
        <v>20</v>
      </c>
      <c r="AC11" s="302">
        <v>0</v>
      </c>
      <c r="AD11" s="425">
        <f>AC11/J11*100</f>
        <v>0</v>
      </c>
    </row>
    <row r="12" spans="1:30" x14ac:dyDescent="0.35">
      <c r="A12" s="16">
        <v>2</v>
      </c>
      <c r="B12" s="426" t="s">
        <v>109</v>
      </c>
      <c r="C12" s="1571" t="s">
        <v>1597</v>
      </c>
      <c r="D12" s="427" t="s">
        <v>109</v>
      </c>
      <c r="E12" s="302">
        <v>0</v>
      </c>
      <c r="F12" s="302">
        <v>0</v>
      </c>
      <c r="G12" s="302">
        <f t="shared" ref="G12:G33" si="4">SUM(E12,F12)</f>
        <v>0</v>
      </c>
      <c r="H12" s="302">
        <v>0</v>
      </c>
      <c r="I12" s="302">
        <v>0</v>
      </c>
      <c r="J12" s="302">
        <f t="shared" ref="J12:J33" si="5">SUM(H12,I12)</f>
        <v>0</v>
      </c>
      <c r="K12" s="302">
        <v>0</v>
      </c>
      <c r="L12" s="425">
        <v>0</v>
      </c>
      <c r="M12" s="302">
        <v>0</v>
      </c>
      <c r="N12" s="425">
        <v>0</v>
      </c>
      <c r="O12" s="302">
        <f t="shared" ref="O12:O33" si="6">K12+M12</f>
        <v>0</v>
      </c>
      <c r="P12" s="425">
        <v>0</v>
      </c>
      <c r="Q12" s="302">
        <v>0</v>
      </c>
      <c r="R12" s="425">
        <v>0</v>
      </c>
      <c r="S12" s="302">
        <v>0</v>
      </c>
      <c r="T12" s="456">
        <v>0</v>
      </c>
      <c r="U12" s="302">
        <f t="shared" si="2"/>
        <v>0</v>
      </c>
      <c r="V12" s="425">
        <v>0</v>
      </c>
      <c r="W12" s="424">
        <f t="shared" ref="W12:W33" si="7">K12+Q12</f>
        <v>0</v>
      </c>
      <c r="X12" s="425">
        <v>0</v>
      </c>
      <c r="Y12" s="424">
        <f t="shared" ref="Y12:Y33" si="8">M12+S12</f>
        <v>0</v>
      </c>
      <c r="Z12" s="425">
        <v>0</v>
      </c>
      <c r="AA12" s="424">
        <f t="shared" ref="AA12:AA33" si="9">W12+Y12</f>
        <v>0</v>
      </c>
      <c r="AB12" s="425">
        <v>0</v>
      </c>
      <c r="AC12" s="302">
        <v>0</v>
      </c>
      <c r="AD12" s="425">
        <v>0</v>
      </c>
    </row>
    <row r="13" spans="1:30" x14ac:dyDescent="0.35">
      <c r="A13" s="16">
        <v>3</v>
      </c>
      <c r="B13" s="426" t="s">
        <v>111</v>
      </c>
      <c r="C13" s="1571" t="s">
        <v>1598</v>
      </c>
      <c r="D13" s="427" t="s">
        <v>111</v>
      </c>
      <c r="E13" s="302">
        <v>5</v>
      </c>
      <c r="F13" s="302">
        <v>2</v>
      </c>
      <c r="G13" s="302">
        <f t="shared" si="4"/>
        <v>7</v>
      </c>
      <c r="H13" s="302">
        <v>5</v>
      </c>
      <c r="I13" s="302">
        <v>2</v>
      </c>
      <c r="J13" s="302">
        <f t="shared" si="5"/>
        <v>7</v>
      </c>
      <c r="K13" s="302">
        <v>0</v>
      </c>
      <c r="L13" s="425">
        <f t="shared" ref="L12:L33" si="10">K13/E13*100</f>
        <v>0</v>
      </c>
      <c r="M13" s="302">
        <v>0</v>
      </c>
      <c r="N13" s="425">
        <f t="shared" ref="N12:N33" si="11">M13/F13*100</f>
        <v>0</v>
      </c>
      <c r="O13" s="302">
        <f t="shared" si="6"/>
        <v>0</v>
      </c>
      <c r="P13" s="425">
        <f t="shared" ref="P12:P33" si="12">O13/G13*100</f>
        <v>0</v>
      </c>
      <c r="Q13" s="302">
        <v>2</v>
      </c>
      <c r="R13" s="425">
        <f t="shared" si="0"/>
        <v>40</v>
      </c>
      <c r="S13" s="302">
        <v>2</v>
      </c>
      <c r="T13" s="456">
        <f t="shared" si="1"/>
        <v>100</v>
      </c>
      <c r="U13" s="302">
        <f t="shared" si="2"/>
        <v>4</v>
      </c>
      <c r="V13" s="425">
        <f t="shared" si="3"/>
        <v>57.142857142857139</v>
      </c>
      <c r="W13" s="424">
        <f>K13+Q13</f>
        <v>2</v>
      </c>
      <c r="X13" s="425">
        <f t="shared" ref="X13:X33" si="13">W13/H13*100</f>
        <v>40</v>
      </c>
      <c r="Y13" s="424">
        <f t="shared" si="8"/>
        <v>2</v>
      </c>
      <c r="Z13" s="425">
        <f t="shared" ref="Z12:Z33" si="14">Y13/I13*100</f>
        <v>100</v>
      </c>
      <c r="AA13" s="424">
        <f t="shared" si="9"/>
        <v>4</v>
      </c>
      <c r="AB13" s="425">
        <f t="shared" ref="AB12:AB33" si="15">AA13/J13*100</f>
        <v>57.142857142857139</v>
      </c>
      <c r="AC13" s="302">
        <v>0</v>
      </c>
      <c r="AD13" s="425">
        <f t="shared" ref="AD12:AD33" si="16">AC13/J13*100</f>
        <v>0</v>
      </c>
    </row>
    <row r="14" spans="1:30" x14ac:dyDescent="0.35">
      <c r="A14" s="16">
        <v>4</v>
      </c>
      <c r="B14" s="426" t="s">
        <v>113</v>
      </c>
      <c r="C14" s="1571" t="s">
        <v>1601</v>
      </c>
      <c r="D14" s="427" t="s">
        <v>113</v>
      </c>
      <c r="E14" s="302">
        <v>1</v>
      </c>
      <c r="F14" s="302">
        <v>0</v>
      </c>
      <c r="G14" s="302">
        <f t="shared" si="4"/>
        <v>1</v>
      </c>
      <c r="H14" s="302">
        <v>1</v>
      </c>
      <c r="I14" s="302">
        <v>0</v>
      </c>
      <c r="J14" s="302">
        <f t="shared" si="5"/>
        <v>1</v>
      </c>
      <c r="K14" s="302">
        <v>0</v>
      </c>
      <c r="L14" s="425">
        <f t="shared" si="10"/>
        <v>0</v>
      </c>
      <c r="M14" s="302">
        <v>0</v>
      </c>
      <c r="N14" s="425">
        <v>0</v>
      </c>
      <c r="O14" s="302">
        <f t="shared" si="6"/>
        <v>0</v>
      </c>
      <c r="P14" s="425">
        <f t="shared" si="12"/>
        <v>0</v>
      </c>
      <c r="Q14" s="302">
        <v>1</v>
      </c>
      <c r="R14" s="425">
        <f t="shared" si="0"/>
        <v>100</v>
      </c>
      <c r="S14" s="302">
        <v>0</v>
      </c>
      <c r="T14" s="456">
        <v>0</v>
      </c>
      <c r="U14" s="302">
        <f t="shared" si="2"/>
        <v>1</v>
      </c>
      <c r="V14" s="425">
        <f t="shared" si="3"/>
        <v>100</v>
      </c>
      <c r="W14" s="424">
        <f t="shared" si="7"/>
        <v>1</v>
      </c>
      <c r="X14" s="425">
        <f t="shared" si="13"/>
        <v>100</v>
      </c>
      <c r="Y14" s="424">
        <f t="shared" si="8"/>
        <v>0</v>
      </c>
      <c r="Z14" s="425">
        <v>0</v>
      </c>
      <c r="AA14" s="424">
        <f t="shared" si="9"/>
        <v>1</v>
      </c>
      <c r="AB14" s="425">
        <f t="shared" si="15"/>
        <v>100</v>
      </c>
      <c r="AC14" s="302">
        <v>0</v>
      </c>
      <c r="AD14" s="425">
        <f t="shared" si="16"/>
        <v>0</v>
      </c>
    </row>
    <row r="15" spans="1:30" x14ac:dyDescent="0.35">
      <c r="A15" s="16">
        <v>5</v>
      </c>
      <c r="B15" s="426" t="s">
        <v>114</v>
      </c>
      <c r="C15" s="1571" t="s">
        <v>1599</v>
      </c>
      <c r="D15" s="427" t="s">
        <v>114</v>
      </c>
      <c r="E15" s="302">
        <v>5</v>
      </c>
      <c r="F15" s="302">
        <v>2</v>
      </c>
      <c r="G15" s="302">
        <f t="shared" si="4"/>
        <v>7</v>
      </c>
      <c r="H15" s="302">
        <v>5</v>
      </c>
      <c r="I15" s="302">
        <v>2</v>
      </c>
      <c r="J15" s="302">
        <f t="shared" si="5"/>
        <v>7</v>
      </c>
      <c r="K15" s="302">
        <v>0</v>
      </c>
      <c r="L15" s="425">
        <f>K15/E15*100</f>
        <v>0</v>
      </c>
      <c r="M15" s="302">
        <v>0</v>
      </c>
      <c r="N15" s="425">
        <f t="shared" si="11"/>
        <v>0</v>
      </c>
      <c r="O15" s="302">
        <f t="shared" si="6"/>
        <v>0</v>
      </c>
      <c r="P15" s="425">
        <f t="shared" si="12"/>
        <v>0</v>
      </c>
      <c r="Q15" s="302">
        <v>5</v>
      </c>
      <c r="R15" s="425">
        <f t="shared" si="0"/>
        <v>100</v>
      </c>
      <c r="S15" s="302">
        <v>2</v>
      </c>
      <c r="T15" s="456">
        <f t="shared" si="1"/>
        <v>100</v>
      </c>
      <c r="U15" s="302">
        <f t="shared" si="2"/>
        <v>7</v>
      </c>
      <c r="V15" s="425">
        <f t="shared" si="3"/>
        <v>100</v>
      </c>
      <c r="W15" s="424">
        <f t="shared" si="7"/>
        <v>5</v>
      </c>
      <c r="X15" s="425">
        <f t="shared" si="13"/>
        <v>100</v>
      </c>
      <c r="Y15" s="424">
        <f t="shared" si="8"/>
        <v>2</v>
      </c>
      <c r="Z15" s="425">
        <f t="shared" si="14"/>
        <v>100</v>
      </c>
      <c r="AA15" s="424">
        <f t="shared" si="9"/>
        <v>7</v>
      </c>
      <c r="AB15" s="425">
        <f t="shared" si="15"/>
        <v>100</v>
      </c>
      <c r="AC15" s="302">
        <v>0</v>
      </c>
      <c r="AD15" s="425">
        <f t="shared" si="16"/>
        <v>0</v>
      </c>
    </row>
    <row r="16" spans="1:30" x14ac:dyDescent="0.35">
      <c r="A16" s="16">
        <v>6</v>
      </c>
      <c r="B16" s="426" t="s">
        <v>100</v>
      </c>
      <c r="C16" s="1571" t="s">
        <v>1609</v>
      </c>
      <c r="D16" s="427" t="s">
        <v>100</v>
      </c>
      <c r="E16" s="302">
        <v>1</v>
      </c>
      <c r="F16" s="302">
        <v>0</v>
      </c>
      <c r="G16" s="302">
        <v>1</v>
      </c>
      <c r="H16" s="302">
        <v>1</v>
      </c>
      <c r="I16" s="302">
        <v>0</v>
      </c>
      <c r="J16" s="302">
        <f t="shared" si="5"/>
        <v>1</v>
      </c>
      <c r="K16" s="302">
        <v>0</v>
      </c>
      <c r="L16" s="425">
        <f t="shared" si="10"/>
        <v>0</v>
      </c>
      <c r="M16" s="302">
        <v>0</v>
      </c>
      <c r="N16" s="425">
        <v>0</v>
      </c>
      <c r="O16" s="302">
        <f t="shared" si="6"/>
        <v>0</v>
      </c>
      <c r="P16" s="425">
        <f t="shared" si="12"/>
        <v>0</v>
      </c>
      <c r="Q16" s="302">
        <v>0</v>
      </c>
      <c r="R16" s="425">
        <f t="shared" si="0"/>
        <v>0</v>
      </c>
      <c r="S16" s="302">
        <v>0</v>
      </c>
      <c r="T16" s="456">
        <v>0</v>
      </c>
      <c r="U16" s="302">
        <f t="shared" si="2"/>
        <v>0</v>
      </c>
      <c r="V16" s="425">
        <f t="shared" si="3"/>
        <v>0</v>
      </c>
      <c r="W16" s="424">
        <f t="shared" si="7"/>
        <v>0</v>
      </c>
      <c r="X16" s="425">
        <f t="shared" si="13"/>
        <v>0</v>
      </c>
      <c r="Y16" s="424">
        <f t="shared" si="8"/>
        <v>0</v>
      </c>
      <c r="Z16" s="425">
        <v>0</v>
      </c>
      <c r="AA16" s="424">
        <f t="shared" si="9"/>
        <v>0</v>
      </c>
      <c r="AB16" s="425">
        <f t="shared" si="15"/>
        <v>0</v>
      </c>
      <c r="AC16" s="302">
        <v>0</v>
      </c>
      <c r="AD16" s="425">
        <f t="shared" si="16"/>
        <v>0</v>
      </c>
    </row>
    <row r="17" spans="1:30" x14ac:dyDescent="0.35">
      <c r="A17" s="16">
        <v>7</v>
      </c>
      <c r="B17" s="426" t="s">
        <v>112</v>
      </c>
      <c r="C17" s="1571" t="s">
        <v>1600</v>
      </c>
      <c r="D17" s="427" t="s">
        <v>112</v>
      </c>
      <c r="E17" s="302">
        <v>4</v>
      </c>
      <c r="F17" s="302">
        <v>0</v>
      </c>
      <c r="G17" s="302">
        <f t="shared" si="4"/>
        <v>4</v>
      </c>
      <c r="H17" s="302">
        <v>4</v>
      </c>
      <c r="I17" s="302">
        <v>0</v>
      </c>
      <c r="J17" s="302">
        <f t="shared" si="5"/>
        <v>4</v>
      </c>
      <c r="K17" s="302">
        <v>0</v>
      </c>
      <c r="L17" s="425">
        <f>K17/E17*100</f>
        <v>0</v>
      </c>
      <c r="M17" s="302">
        <v>0</v>
      </c>
      <c r="N17" s="425">
        <v>0</v>
      </c>
      <c r="O17" s="302">
        <f t="shared" si="6"/>
        <v>0</v>
      </c>
      <c r="P17" s="425">
        <f t="shared" si="12"/>
        <v>0</v>
      </c>
      <c r="Q17" s="302">
        <v>3</v>
      </c>
      <c r="R17" s="425">
        <f t="shared" si="0"/>
        <v>75</v>
      </c>
      <c r="S17" s="302">
        <v>0</v>
      </c>
      <c r="T17" s="456">
        <v>0</v>
      </c>
      <c r="U17" s="302">
        <f t="shared" si="2"/>
        <v>3</v>
      </c>
      <c r="V17" s="425">
        <f t="shared" si="3"/>
        <v>75</v>
      </c>
      <c r="W17" s="424">
        <f t="shared" si="7"/>
        <v>3</v>
      </c>
      <c r="X17" s="425">
        <f t="shared" si="13"/>
        <v>75</v>
      </c>
      <c r="Y17" s="424">
        <f t="shared" si="8"/>
        <v>0</v>
      </c>
      <c r="Z17" s="425">
        <v>0</v>
      </c>
      <c r="AA17" s="424">
        <f t="shared" si="9"/>
        <v>3</v>
      </c>
      <c r="AB17" s="425">
        <f t="shared" si="15"/>
        <v>75</v>
      </c>
      <c r="AC17" s="302">
        <v>0</v>
      </c>
      <c r="AD17" s="425">
        <f t="shared" si="16"/>
        <v>0</v>
      </c>
    </row>
    <row r="18" spans="1:30" x14ac:dyDescent="0.35">
      <c r="A18" s="16">
        <v>8</v>
      </c>
      <c r="B18" s="426" t="s">
        <v>98</v>
      </c>
      <c r="C18" s="1571" t="s">
        <v>1602</v>
      </c>
      <c r="D18" s="427" t="s">
        <v>98</v>
      </c>
      <c r="E18" s="302">
        <v>6</v>
      </c>
      <c r="F18" s="302">
        <v>6</v>
      </c>
      <c r="G18" s="302">
        <f t="shared" si="4"/>
        <v>12</v>
      </c>
      <c r="H18" s="302">
        <v>6</v>
      </c>
      <c r="I18" s="302">
        <v>6</v>
      </c>
      <c r="J18" s="302">
        <f t="shared" si="5"/>
        <v>12</v>
      </c>
      <c r="K18" s="302">
        <v>0</v>
      </c>
      <c r="L18" s="425">
        <f t="shared" si="10"/>
        <v>0</v>
      </c>
      <c r="M18" s="302">
        <v>0</v>
      </c>
      <c r="N18" s="425">
        <f t="shared" si="11"/>
        <v>0</v>
      </c>
      <c r="O18" s="302">
        <f t="shared" si="6"/>
        <v>0</v>
      </c>
      <c r="P18" s="425">
        <f t="shared" si="12"/>
        <v>0</v>
      </c>
      <c r="Q18" s="302">
        <v>4</v>
      </c>
      <c r="R18" s="425">
        <f t="shared" si="0"/>
        <v>66.666666666666657</v>
      </c>
      <c r="S18" s="302">
        <v>3</v>
      </c>
      <c r="T18" s="456">
        <f t="shared" si="1"/>
        <v>50</v>
      </c>
      <c r="U18" s="302">
        <f t="shared" si="2"/>
        <v>7</v>
      </c>
      <c r="V18" s="425">
        <f t="shared" si="3"/>
        <v>58.333333333333336</v>
      </c>
      <c r="W18" s="424">
        <f t="shared" si="7"/>
        <v>4</v>
      </c>
      <c r="X18" s="425">
        <f t="shared" si="13"/>
        <v>66.666666666666657</v>
      </c>
      <c r="Y18" s="424">
        <f t="shared" si="8"/>
        <v>3</v>
      </c>
      <c r="Z18" s="425">
        <f t="shared" si="14"/>
        <v>50</v>
      </c>
      <c r="AA18" s="424">
        <f t="shared" si="9"/>
        <v>7</v>
      </c>
      <c r="AB18" s="425">
        <f t="shared" si="15"/>
        <v>58.333333333333336</v>
      </c>
      <c r="AC18" s="302">
        <v>1</v>
      </c>
      <c r="AD18" s="425">
        <f t="shared" si="16"/>
        <v>8.3333333333333321</v>
      </c>
    </row>
    <row r="19" spans="1:30" x14ac:dyDescent="0.35">
      <c r="A19" s="16">
        <v>9</v>
      </c>
      <c r="B19" s="426" t="s">
        <v>99</v>
      </c>
      <c r="C19" s="1571" t="s">
        <v>1603</v>
      </c>
      <c r="D19" s="427" t="s">
        <v>593</v>
      </c>
      <c r="E19" s="302">
        <v>7</v>
      </c>
      <c r="F19" s="302">
        <v>1</v>
      </c>
      <c r="G19" s="302">
        <f t="shared" si="4"/>
        <v>8</v>
      </c>
      <c r="H19" s="302">
        <v>7</v>
      </c>
      <c r="I19" s="302">
        <v>1</v>
      </c>
      <c r="J19" s="302">
        <f t="shared" si="5"/>
        <v>8</v>
      </c>
      <c r="K19" s="302">
        <v>1</v>
      </c>
      <c r="L19" s="425">
        <f t="shared" si="10"/>
        <v>14.285714285714285</v>
      </c>
      <c r="M19" s="302">
        <v>1</v>
      </c>
      <c r="N19" s="425">
        <f t="shared" si="11"/>
        <v>100</v>
      </c>
      <c r="O19" s="302">
        <f t="shared" si="6"/>
        <v>2</v>
      </c>
      <c r="P19" s="425">
        <f t="shared" si="12"/>
        <v>25</v>
      </c>
      <c r="Q19" s="302">
        <v>4</v>
      </c>
      <c r="R19" s="425">
        <f t="shared" si="0"/>
        <v>57.142857142857139</v>
      </c>
      <c r="S19" s="302">
        <v>0</v>
      </c>
      <c r="T19" s="456">
        <f t="shared" si="1"/>
        <v>0</v>
      </c>
      <c r="U19" s="302">
        <f t="shared" si="2"/>
        <v>4</v>
      </c>
      <c r="V19" s="425">
        <f t="shared" si="3"/>
        <v>50</v>
      </c>
      <c r="W19" s="424">
        <f t="shared" si="7"/>
        <v>5</v>
      </c>
      <c r="X19" s="425">
        <f t="shared" si="13"/>
        <v>71.428571428571431</v>
      </c>
      <c r="Y19" s="424">
        <f t="shared" si="8"/>
        <v>1</v>
      </c>
      <c r="Z19" s="425">
        <f t="shared" si="14"/>
        <v>100</v>
      </c>
      <c r="AA19" s="424">
        <f t="shared" si="9"/>
        <v>6</v>
      </c>
      <c r="AB19" s="425">
        <f t="shared" si="15"/>
        <v>75</v>
      </c>
      <c r="AC19" s="302">
        <v>1</v>
      </c>
      <c r="AD19" s="425">
        <f t="shared" si="16"/>
        <v>12.5</v>
      </c>
    </row>
    <row r="20" spans="1:30" x14ac:dyDescent="0.35">
      <c r="A20" s="16">
        <v>10</v>
      </c>
      <c r="B20" s="426" t="s">
        <v>587</v>
      </c>
      <c r="C20" s="1571" t="s">
        <v>1604</v>
      </c>
      <c r="D20" s="427" t="s">
        <v>587</v>
      </c>
      <c r="E20" s="302">
        <v>5</v>
      </c>
      <c r="F20" s="302">
        <v>3</v>
      </c>
      <c r="G20" s="302">
        <f t="shared" si="4"/>
        <v>8</v>
      </c>
      <c r="H20" s="302">
        <v>5</v>
      </c>
      <c r="I20" s="302">
        <v>3</v>
      </c>
      <c r="J20" s="302">
        <f t="shared" si="5"/>
        <v>8</v>
      </c>
      <c r="K20" s="302">
        <v>0</v>
      </c>
      <c r="L20" s="425">
        <f t="shared" si="10"/>
        <v>0</v>
      </c>
      <c r="M20" s="302">
        <v>0</v>
      </c>
      <c r="N20" s="425">
        <f t="shared" si="11"/>
        <v>0</v>
      </c>
      <c r="O20" s="302">
        <f t="shared" si="6"/>
        <v>0</v>
      </c>
      <c r="P20" s="425">
        <f t="shared" si="12"/>
        <v>0</v>
      </c>
      <c r="Q20" s="302">
        <v>4</v>
      </c>
      <c r="R20" s="425">
        <f t="shared" si="0"/>
        <v>80</v>
      </c>
      <c r="S20" s="302">
        <v>3</v>
      </c>
      <c r="T20" s="456">
        <f t="shared" si="1"/>
        <v>100</v>
      </c>
      <c r="U20" s="302">
        <f t="shared" si="2"/>
        <v>7</v>
      </c>
      <c r="V20" s="425">
        <f t="shared" si="3"/>
        <v>87.5</v>
      </c>
      <c r="W20" s="424">
        <f t="shared" si="7"/>
        <v>4</v>
      </c>
      <c r="X20" s="425">
        <f t="shared" si="13"/>
        <v>80</v>
      </c>
      <c r="Y20" s="424">
        <f t="shared" si="8"/>
        <v>3</v>
      </c>
      <c r="Z20" s="425">
        <f t="shared" si="14"/>
        <v>100</v>
      </c>
      <c r="AA20" s="424">
        <f t="shared" si="9"/>
        <v>7</v>
      </c>
      <c r="AB20" s="425">
        <f t="shared" si="15"/>
        <v>87.5</v>
      </c>
      <c r="AC20" s="302">
        <v>0</v>
      </c>
      <c r="AD20" s="425">
        <f t="shared" si="16"/>
        <v>0</v>
      </c>
    </row>
    <row r="21" spans="1:30" x14ac:dyDescent="0.35">
      <c r="A21" s="16">
        <v>11</v>
      </c>
      <c r="B21" s="426" t="s">
        <v>106</v>
      </c>
      <c r="C21" s="1571" t="s">
        <v>1605</v>
      </c>
      <c r="D21" s="427" t="s">
        <v>590</v>
      </c>
      <c r="E21" s="302">
        <v>4</v>
      </c>
      <c r="F21" s="302">
        <v>4</v>
      </c>
      <c r="G21" s="302">
        <f t="shared" si="4"/>
        <v>8</v>
      </c>
      <c r="H21" s="302">
        <v>4</v>
      </c>
      <c r="I21" s="302">
        <v>4</v>
      </c>
      <c r="J21" s="302">
        <f t="shared" si="5"/>
        <v>8</v>
      </c>
      <c r="K21" s="302">
        <v>0</v>
      </c>
      <c r="L21" s="425">
        <f t="shared" si="10"/>
        <v>0</v>
      </c>
      <c r="M21" s="302">
        <v>0</v>
      </c>
      <c r="N21" s="425">
        <f t="shared" si="11"/>
        <v>0</v>
      </c>
      <c r="O21" s="302">
        <f t="shared" si="6"/>
        <v>0</v>
      </c>
      <c r="P21" s="425">
        <f t="shared" si="12"/>
        <v>0</v>
      </c>
      <c r="Q21" s="302">
        <v>1</v>
      </c>
      <c r="R21" s="425">
        <f t="shared" si="0"/>
        <v>25</v>
      </c>
      <c r="S21" s="302">
        <v>2</v>
      </c>
      <c r="T21" s="456">
        <f t="shared" si="1"/>
        <v>50</v>
      </c>
      <c r="U21" s="302">
        <f t="shared" si="2"/>
        <v>3</v>
      </c>
      <c r="V21" s="425">
        <f t="shared" si="3"/>
        <v>37.5</v>
      </c>
      <c r="W21" s="424">
        <f t="shared" si="7"/>
        <v>1</v>
      </c>
      <c r="X21" s="425">
        <f t="shared" si="13"/>
        <v>25</v>
      </c>
      <c r="Y21" s="424">
        <f t="shared" si="8"/>
        <v>2</v>
      </c>
      <c r="Z21" s="425">
        <f t="shared" si="14"/>
        <v>50</v>
      </c>
      <c r="AA21" s="424">
        <f t="shared" si="9"/>
        <v>3</v>
      </c>
      <c r="AB21" s="425">
        <f t="shared" si="15"/>
        <v>37.5</v>
      </c>
      <c r="AC21" s="302">
        <v>0</v>
      </c>
      <c r="AD21" s="425">
        <f t="shared" si="16"/>
        <v>0</v>
      </c>
    </row>
    <row r="22" spans="1:30" x14ac:dyDescent="0.35">
      <c r="A22" s="16">
        <v>12</v>
      </c>
      <c r="B22" s="426" t="s">
        <v>108</v>
      </c>
      <c r="C22" s="1571" t="s">
        <v>1606</v>
      </c>
      <c r="D22" s="427" t="s">
        <v>589</v>
      </c>
      <c r="E22" s="302">
        <v>5</v>
      </c>
      <c r="F22" s="302">
        <v>0</v>
      </c>
      <c r="G22" s="302">
        <f t="shared" si="4"/>
        <v>5</v>
      </c>
      <c r="H22" s="302">
        <v>5</v>
      </c>
      <c r="I22" s="302">
        <v>0</v>
      </c>
      <c r="J22" s="302">
        <f t="shared" si="5"/>
        <v>5</v>
      </c>
      <c r="K22" s="302">
        <v>0</v>
      </c>
      <c r="L22" s="425">
        <f t="shared" si="10"/>
        <v>0</v>
      </c>
      <c r="M22" s="302">
        <v>0</v>
      </c>
      <c r="N22" s="425">
        <v>0</v>
      </c>
      <c r="O22" s="302">
        <f t="shared" si="6"/>
        <v>0</v>
      </c>
      <c r="P22" s="425">
        <f t="shared" si="12"/>
        <v>0</v>
      </c>
      <c r="Q22" s="302">
        <v>3</v>
      </c>
      <c r="R22" s="425">
        <f t="shared" si="0"/>
        <v>60</v>
      </c>
      <c r="S22" s="302">
        <v>0</v>
      </c>
      <c r="T22" s="456">
        <v>0</v>
      </c>
      <c r="U22" s="302">
        <f t="shared" si="2"/>
        <v>3</v>
      </c>
      <c r="V22" s="425">
        <f t="shared" si="3"/>
        <v>60</v>
      </c>
      <c r="W22" s="424">
        <f t="shared" si="7"/>
        <v>3</v>
      </c>
      <c r="X22" s="425">
        <f t="shared" si="13"/>
        <v>60</v>
      </c>
      <c r="Y22" s="424">
        <f t="shared" si="8"/>
        <v>0</v>
      </c>
      <c r="Z22" s="425">
        <v>0</v>
      </c>
      <c r="AA22" s="424">
        <f t="shared" si="9"/>
        <v>3</v>
      </c>
      <c r="AB22" s="425">
        <f t="shared" si="15"/>
        <v>60</v>
      </c>
      <c r="AC22" s="302">
        <v>0</v>
      </c>
      <c r="AD22" s="425">
        <f t="shared" si="16"/>
        <v>0</v>
      </c>
    </row>
    <row r="23" spans="1:30" x14ac:dyDescent="0.35">
      <c r="A23" s="16">
        <v>13</v>
      </c>
      <c r="B23" s="426" t="s">
        <v>101</v>
      </c>
      <c r="C23" s="1571" t="s">
        <v>1607</v>
      </c>
      <c r="D23" s="427" t="s">
        <v>101</v>
      </c>
      <c r="E23" s="302">
        <v>2</v>
      </c>
      <c r="F23" s="302">
        <v>3</v>
      </c>
      <c r="G23" s="302">
        <f t="shared" si="4"/>
        <v>5</v>
      </c>
      <c r="H23" s="302">
        <v>2</v>
      </c>
      <c r="I23" s="302">
        <v>3</v>
      </c>
      <c r="J23" s="302">
        <f t="shared" si="5"/>
        <v>5</v>
      </c>
      <c r="K23" s="302">
        <v>1</v>
      </c>
      <c r="L23" s="425">
        <f t="shared" si="10"/>
        <v>50</v>
      </c>
      <c r="M23" s="302">
        <v>2</v>
      </c>
      <c r="N23" s="425">
        <f t="shared" si="11"/>
        <v>66.666666666666657</v>
      </c>
      <c r="O23" s="302">
        <f t="shared" si="6"/>
        <v>3</v>
      </c>
      <c r="P23" s="425">
        <f t="shared" si="12"/>
        <v>60</v>
      </c>
      <c r="Q23" s="302">
        <v>0</v>
      </c>
      <c r="R23" s="425">
        <f t="shared" si="0"/>
        <v>0</v>
      </c>
      <c r="S23" s="302">
        <v>0</v>
      </c>
      <c r="T23" s="456">
        <f t="shared" si="1"/>
        <v>0</v>
      </c>
      <c r="U23" s="302">
        <f t="shared" si="2"/>
        <v>0</v>
      </c>
      <c r="V23" s="425">
        <f t="shared" si="3"/>
        <v>0</v>
      </c>
      <c r="W23" s="424">
        <f t="shared" si="7"/>
        <v>1</v>
      </c>
      <c r="X23" s="425">
        <f t="shared" si="13"/>
        <v>50</v>
      </c>
      <c r="Y23" s="424">
        <f t="shared" si="8"/>
        <v>2</v>
      </c>
      <c r="Z23" s="425">
        <f t="shared" si="14"/>
        <v>66.666666666666657</v>
      </c>
      <c r="AA23" s="424">
        <f t="shared" si="9"/>
        <v>3</v>
      </c>
      <c r="AB23" s="425">
        <f t="shared" si="15"/>
        <v>60</v>
      </c>
      <c r="AC23" s="302">
        <v>1</v>
      </c>
      <c r="AD23" s="425">
        <f t="shared" si="16"/>
        <v>20</v>
      </c>
    </row>
    <row r="24" spans="1:30" x14ac:dyDescent="0.35">
      <c r="A24" s="16">
        <v>14</v>
      </c>
      <c r="B24" s="426" t="s">
        <v>858</v>
      </c>
      <c r="C24" s="1571" t="s">
        <v>1608</v>
      </c>
      <c r="D24" s="427" t="s">
        <v>599</v>
      </c>
      <c r="E24" s="302">
        <v>3</v>
      </c>
      <c r="F24" s="302">
        <v>3</v>
      </c>
      <c r="G24" s="302">
        <f t="shared" si="4"/>
        <v>6</v>
      </c>
      <c r="H24" s="302">
        <v>3</v>
      </c>
      <c r="I24" s="302">
        <v>3</v>
      </c>
      <c r="J24" s="302">
        <f t="shared" si="5"/>
        <v>6</v>
      </c>
      <c r="K24" s="302">
        <v>0</v>
      </c>
      <c r="L24" s="425">
        <f t="shared" si="10"/>
        <v>0</v>
      </c>
      <c r="M24" s="302">
        <v>0</v>
      </c>
      <c r="N24" s="425">
        <f t="shared" si="11"/>
        <v>0</v>
      </c>
      <c r="O24" s="302">
        <f t="shared" si="6"/>
        <v>0</v>
      </c>
      <c r="P24" s="425">
        <f t="shared" si="12"/>
        <v>0</v>
      </c>
      <c r="Q24" s="302">
        <v>2</v>
      </c>
      <c r="R24" s="425">
        <f t="shared" si="0"/>
        <v>66.666666666666657</v>
      </c>
      <c r="S24" s="302">
        <v>2</v>
      </c>
      <c r="T24" s="456">
        <f t="shared" si="1"/>
        <v>66.666666666666657</v>
      </c>
      <c r="U24" s="302">
        <f t="shared" si="2"/>
        <v>4</v>
      </c>
      <c r="V24" s="425">
        <f t="shared" si="3"/>
        <v>66.666666666666657</v>
      </c>
      <c r="W24" s="424">
        <f t="shared" si="7"/>
        <v>2</v>
      </c>
      <c r="X24" s="425">
        <f t="shared" si="13"/>
        <v>66.666666666666657</v>
      </c>
      <c r="Y24" s="424">
        <f t="shared" si="8"/>
        <v>2</v>
      </c>
      <c r="Z24" s="425">
        <f t="shared" si="14"/>
        <v>66.666666666666657</v>
      </c>
      <c r="AA24" s="424">
        <f t="shared" si="9"/>
        <v>4</v>
      </c>
      <c r="AB24" s="425">
        <f t="shared" si="15"/>
        <v>66.666666666666657</v>
      </c>
      <c r="AC24" s="302">
        <v>1</v>
      </c>
      <c r="AD24" s="425">
        <f t="shared" si="16"/>
        <v>16.666666666666664</v>
      </c>
    </row>
    <row r="25" spans="1:30" x14ac:dyDescent="0.35">
      <c r="A25" s="16">
        <v>15</v>
      </c>
      <c r="B25" s="426" t="s">
        <v>104</v>
      </c>
      <c r="C25" s="1571" t="s">
        <v>1610</v>
      </c>
      <c r="D25" s="427" t="s">
        <v>104</v>
      </c>
      <c r="E25" s="302">
        <v>3</v>
      </c>
      <c r="F25" s="302">
        <v>1</v>
      </c>
      <c r="G25" s="302">
        <f t="shared" si="4"/>
        <v>4</v>
      </c>
      <c r="H25" s="302">
        <v>3</v>
      </c>
      <c r="I25" s="302">
        <v>1</v>
      </c>
      <c r="J25" s="302">
        <f t="shared" si="5"/>
        <v>4</v>
      </c>
      <c r="K25" s="302">
        <v>0</v>
      </c>
      <c r="L25" s="425">
        <f t="shared" si="10"/>
        <v>0</v>
      </c>
      <c r="M25" s="302">
        <v>0</v>
      </c>
      <c r="N25" s="425">
        <f t="shared" si="11"/>
        <v>0</v>
      </c>
      <c r="O25" s="302">
        <f t="shared" si="6"/>
        <v>0</v>
      </c>
      <c r="P25" s="425">
        <f t="shared" si="12"/>
        <v>0</v>
      </c>
      <c r="Q25" s="302">
        <v>2</v>
      </c>
      <c r="R25" s="425">
        <f t="shared" si="0"/>
        <v>66.666666666666657</v>
      </c>
      <c r="S25" s="302">
        <v>1</v>
      </c>
      <c r="T25" s="456">
        <f t="shared" si="1"/>
        <v>100</v>
      </c>
      <c r="U25" s="302">
        <f t="shared" si="2"/>
        <v>3</v>
      </c>
      <c r="V25" s="425">
        <f t="shared" si="3"/>
        <v>75</v>
      </c>
      <c r="W25" s="424">
        <f t="shared" si="7"/>
        <v>2</v>
      </c>
      <c r="X25" s="425">
        <f t="shared" si="13"/>
        <v>66.666666666666657</v>
      </c>
      <c r="Y25" s="424">
        <f t="shared" si="8"/>
        <v>1</v>
      </c>
      <c r="Z25" s="425">
        <f t="shared" si="14"/>
        <v>100</v>
      </c>
      <c r="AA25" s="424">
        <f t="shared" si="9"/>
        <v>3</v>
      </c>
      <c r="AB25" s="425">
        <f t="shared" si="15"/>
        <v>75</v>
      </c>
      <c r="AC25" s="302">
        <v>0</v>
      </c>
      <c r="AD25" s="425">
        <f t="shared" si="16"/>
        <v>0</v>
      </c>
    </row>
    <row r="26" spans="1:30" x14ac:dyDescent="0.35">
      <c r="A26" s="16">
        <v>16</v>
      </c>
      <c r="B26" s="426" t="s">
        <v>105</v>
      </c>
      <c r="C26" s="1571" t="s">
        <v>1611</v>
      </c>
      <c r="D26" s="427" t="s">
        <v>591</v>
      </c>
      <c r="E26" s="302">
        <v>6</v>
      </c>
      <c r="F26" s="302">
        <v>4</v>
      </c>
      <c r="G26" s="302">
        <f t="shared" si="4"/>
        <v>10</v>
      </c>
      <c r="H26" s="302">
        <v>6</v>
      </c>
      <c r="I26" s="302">
        <v>4</v>
      </c>
      <c r="J26" s="302">
        <f t="shared" si="5"/>
        <v>10</v>
      </c>
      <c r="K26" s="302">
        <v>0</v>
      </c>
      <c r="L26" s="425">
        <f t="shared" si="10"/>
        <v>0</v>
      </c>
      <c r="M26" s="302">
        <v>0</v>
      </c>
      <c r="N26" s="425">
        <f t="shared" si="11"/>
        <v>0</v>
      </c>
      <c r="O26" s="302">
        <f t="shared" si="6"/>
        <v>0</v>
      </c>
      <c r="P26" s="425">
        <f t="shared" si="12"/>
        <v>0</v>
      </c>
      <c r="Q26" s="302">
        <v>4</v>
      </c>
      <c r="R26" s="425">
        <f t="shared" si="0"/>
        <v>66.666666666666657</v>
      </c>
      <c r="S26" s="302">
        <v>2</v>
      </c>
      <c r="T26" s="456">
        <f t="shared" si="1"/>
        <v>50</v>
      </c>
      <c r="U26" s="302">
        <f t="shared" si="2"/>
        <v>6</v>
      </c>
      <c r="V26" s="425">
        <f t="shared" si="3"/>
        <v>60</v>
      </c>
      <c r="W26" s="424">
        <f t="shared" si="7"/>
        <v>4</v>
      </c>
      <c r="X26" s="425">
        <f t="shared" si="13"/>
        <v>66.666666666666657</v>
      </c>
      <c r="Y26" s="424">
        <f t="shared" si="8"/>
        <v>2</v>
      </c>
      <c r="Z26" s="425">
        <f t="shared" si="14"/>
        <v>50</v>
      </c>
      <c r="AA26" s="424">
        <f t="shared" si="9"/>
        <v>6</v>
      </c>
      <c r="AB26" s="425">
        <f t="shared" si="15"/>
        <v>60</v>
      </c>
      <c r="AC26" s="302">
        <v>0</v>
      </c>
      <c r="AD26" s="425">
        <f t="shared" si="16"/>
        <v>0</v>
      </c>
    </row>
    <row r="27" spans="1:30" x14ac:dyDescent="0.35">
      <c r="A27" s="16">
        <v>17</v>
      </c>
      <c r="B27" s="426" t="s">
        <v>103</v>
      </c>
      <c r="C27" s="1571" t="s">
        <v>1612</v>
      </c>
      <c r="D27" s="427" t="s">
        <v>103</v>
      </c>
      <c r="E27" s="302">
        <v>7</v>
      </c>
      <c r="F27" s="302">
        <v>1</v>
      </c>
      <c r="G27" s="302">
        <f t="shared" si="4"/>
        <v>8</v>
      </c>
      <c r="H27" s="302">
        <v>7</v>
      </c>
      <c r="I27" s="302">
        <v>1</v>
      </c>
      <c r="J27" s="302">
        <f t="shared" si="5"/>
        <v>8</v>
      </c>
      <c r="K27" s="302">
        <v>0</v>
      </c>
      <c r="L27" s="425">
        <f t="shared" si="10"/>
        <v>0</v>
      </c>
      <c r="M27" s="302">
        <v>0</v>
      </c>
      <c r="N27" s="425">
        <f t="shared" si="11"/>
        <v>0</v>
      </c>
      <c r="O27" s="302">
        <f t="shared" si="6"/>
        <v>0</v>
      </c>
      <c r="P27" s="425">
        <f t="shared" si="12"/>
        <v>0</v>
      </c>
      <c r="Q27" s="302">
        <v>4</v>
      </c>
      <c r="R27" s="425">
        <f t="shared" si="0"/>
        <v>57.142857142857139</v>
      </c>
      <c r="S27" s="302">
        <v>0</v>
      </c>
      <c r="T27" s="456">
        <f t="shared" si="1"/>
        <v>0</v>
      </c>
      <c r="U27" s="302">
        <f t="shared" si="2"/>
        <v>4</v>
      </c>
      <c r="V27" s="425">
        <f t="shared" si="3"/>
        <v>50</v>
      </c>
      <c r="W27" s="424">
        <f t="shared" si="7"/>
        <v>4</v>
      </c>
      <c r="X27" s="425">
        <f t="shared" si="13"/>
        <v>57.142857142857139</v>
      </c>
      <c r="Y27" s="424">
        <f t="shared" si="8"/>
        <v>0</v>
      </c>
      <c r="Z27" s="425">
        <f t="shared" si="14"/>
        <v>0</v>
      </c>
      <c r="AA27" s="424">
        <f t="shared" si="9"/>
        <v>4</v>
      </c>
      <c r="AB27" s="425">
        <f t="shared" si="15"/>
        <v>50</v>
      </c>
      <c r="AC27" s="302">
        <v>0</v>
      </c>
      <c r="AD27" s="425">
        <f t="shared" si="16"/>
        <v>0</v>
      </c>
    </row>
    <row r="28" spans="1:30" x14ac:dyDescent="0.35">
      <c r="A28" s="16">
        <v>18</v>
      </c>
      <c r="B28" s="426" t="s">
        <v>115</v>
      </c>
      <c r="C28" s="1571" t="s">
        <v>1613</v>
      </c>
      <c r="D28" s="427" t="s">
        <v>594</v>
      </c>
      <c r="E28" s="302">
        <v>0</v>
      </c>
      <c r="F28" s="302">
        <v>0</v>
      </c>
      <c r="G28" s="302">
        <f t="shared" si="4"/>
        <v>0</v>
      </c>
      <c r="H28" s="302">
        <v>0</v>
      </c>
      <c r="I28" s="302">
        <v>0</v>
      </c>
      <c r="J28" s="302">
        <f t="shared" si="5"/>
        <v>0</v>
      </c>
      <c r="K28" s="302">
        <v>0</v>
      </c>
      <c r="L28" s="425">
        <v>0</v>
      </c>
      <c r="M28" s="302">
        <v>0</v>
      </c>
      <c r="N28" s="425">
        <v>0</v>
      </c>
      <c r="O28" s="302">
        <f t="shared" si="6"/>
        <v>0</v>
      </c>
      <c r="P28" s="425">
        <v>0</v>
      </c>
      <c r="Q28" s="302">
        <v>0</v>
      </c>
      <c r="R28" s="425">
        <v>0</v>
      </c>
      <c r="S28" s="302">
        <v>0</v>
      </c>
      <c r="T28" s="456">
        <v>0</v>
      </c>
      <c r="U28" s="302">
        <f t="shared" si="2"/>
        <v>0</v>
      </c>
      <c r="V28" s="425">
        <v>0</v>
      </c>
      <c r="W28" s="424">
        <f t="shared" si="7"/>
        <v>0</v>
      </c>
      <c r="X28" s="425">
        <v>0</v>
      </c>
      <c r="Y28" s="424">
        <f t="shared" si="8"/>
        <v>0</v>
      </c>
      <c r="Z28" s="425">
        <v>0</v>
      </c>
      <c r="AA28" s="424">
        <f t="shared" si="9"/>
        <v>0</v>
      </c>
      <c r="AB28" s="425">
        <v>0</v>
      </c>
      <c r="AC28" s="302">
        <v>0</v>
      </c>
      <c r="AD28" s="425">
        <v>0</v>
      </c>
    </row>
    <row r="29" spans="1:30" x14ac:dyDescent="0.35">
      <c r="A29" s="16">
        <v>19</v>
      </c>
      <c r="B29" s="426" t="s">
        <v>115</v>
      </c>
      <c r="C29" s="1571" t="s">
        <v>1613</v>
      </c>
      <c r="D29" s="427" t="s">
        <v>597</v>
      </c>
      <c r="E29" s="302">
        <v>2</v>
      </c>
      <c r="F29" s="302">
        <v>3</v>
      </c>
      <c r="G29" s="302">
        <f t="shared" si="4"/>
        <v>5</v>
      </c>
      <c r="H29" s="302">
        <v>2</v>
      </c>
      <c r="I29" s="302">
        <v>3</v>
      </c>
      <c r="J29" s="302">
        <f t="shared" si="5"/>
        <v>5</v>
      </c>
      <c r="K29" s="302">
        <v>0</v>
      </c>
      <c r="L29" s="425">
        <f t="shared" si="10"/>
        <v>0</v>
      </c>
      <c r="M29" s="302">
        <v>0</v>
      </c>
      <c r="N29" s="425">
        <f t="shared" si="11"/>
        <v>0</v>
      </c>
      <c r="O29" s="302">
        <f t="shared" si="6"/>
        <v>0</v>
      </c>
      <c r="P29" s="425">
        <f t="shared" si="12"/>
        <v>0</v>
      </c>
      <c r="Q29" s="302">
        <v>0</v>
      </c>
      <c r="R29" s="425">
        <f t="shared" si="0"/>
        <v>0</v>
      </c>
      <c r="S29" s="302">
        <v>3</v>
      </c>
      <c r="T29" s="456">
        <f t="shared" si="1"/>
        <v>100</v>
      </c>
      <c r="U29" s="302">
        <f t="shared" si="2"/>
        <v>3</v>
      </c>
      <c r="V29" s="425">
        <f t="shared" si="3"/>
        <v>60</v>
      </c>
      <c r="W29" s="424">
        <f t="shared" si="7"/>
        <v>0</v>
      </c>
      <c r="X29" s="425">
        <f t="shared" si="13"/>
        <v>0</v>
      </c>
      <c r="Y29" s="424">
        <f t="shared" si="8"/>
        <v>3</v>
      </c>
      <c r="Z29" s="425">
        <f t="shared" si="14"/>
        <v>100</v>
      </c>
      <c r="AA29" s="424">
        <f t="shared" si="9"/>
        <v>3</v>
      </c>
      <c r="AB29" s="425">
        <f t="shared" si="15"/>
        <v>60</v>
      </c>
      <c r="AC29" s="302">
        <v>1</v>
      </c>
      <c r="AD29" s="425">
        <f t="shared" si="16"/>
        <v>20</v>
      </c>
    </row>
    <row r="30" spans="1:30" x14ac:dyDescent="0.35">
      <c r="A30" s="16">
        <v>20</v>
      </c>
      <c r="B30" s="426" t="s">
        <v>115</v>
      </c>
      <c r="C30" s="1571" t="s">
        <v>1613</v>
      </c>
      <c r="D30" s="427" t="s">
        <v>595</v>
      </c>
      <c r="E30" s="302">
        <v>0</v>
      </c>
      <c r="F30" s="302">
        <v>1</v>
      </c>
      <c r="G30" s="302">
        <f t="shared" si="4"/>
        <v>1</v>
      </c>
      <c r="H30" s="302">
        <v>0</v>
      </c>
      <c r="I30" s="302">
        <v>1</v>
      </c>
      <c r="J30" s="302">
        <f t="shared" si="5"/>
        <v>1</v>
      </c>
      <c r="K30" s="302">
        <v>0</v>
      </c>
      <c r="L30" s="425">
        <v>0</v>
      </c>
      <c r="M30" s="302">
        <v>0</v>
      </c>
      <c r="N30" s="425">
        <f t="shared" si="11"/>
        <v>0</v>
      </c>
      <c r="O30" s="302">
        <f t="shared" si="6"/>
        <v>0</v>
      </c>
      <c r="P30" s="425">
        <f t="shared" si="12"/>
        <v>0</v>
      </c>
      <c r="Q30" s="302">
        <v>0</v>
      </c>
      <c r="R30" s="425">
        <v>0</v>
      </c>
      <c r="S30" s="302">
        <v>0</v>
      </c>
      <c r="T30" s="456">
        <f t="shared" si="1"/>
        <v>0</v>
      </c>
      <c r="U30" s="302">
        <f t="shared" si="2"/>
        <v>0</v>
      </c>
      <c r="V30" s="425">
        <f t="shared" si="3"/>
        <v>0</v>
      </c>
      <c r="W30" s="424">
        <f t="shared" si="7"/>
        <v>0</v>
      </c>
      <c r="X30" s="425">
        <v>0</v>
      </c>
      <c r="Y30" s="424">
        <f t="shared" si="8"/>
        <v>0</v>
      </c>
      <c r="Z30" s="425">
        <f t="shared" si="14"/>
        <v>0</v>
      </c>
      <c r="AA30" s="424">
        <f t="shared" si="9"/>
        <v>0</v>
      </c>
      <c r="AB30" s="425">
        <f t="shared" si="15"/>
        <v>0</v>
      </c>
      <c r="AC30" s="302">
        <v>0</v>
      </c>
      <c r="AD30" s="425">
        <f t="shared" si="16"/>
        <v>0</v>
      </c>
    </row>
    <row r="31" spans="1:30" x14ac:dyDescent="0.35">
      <c r="A31" s="16">
        <v>21</v>
      </c>
      <c r="B31" s="322" t="s">
        <v>116</v>
      </c>
      <c r="C31" s="1571" t="s">
        <v>1614</v>
      </c>
      <c r="D31" s="427" t="s">
        <v>116</v>
      </c>
      <c r="E31" s="302">
        <v>2</v>
      </c>
      <c r="F31" s="302">
        <v>0</v>
      </c>
      <c r="G31" s="302">
        <f t="shared" si="4"/>
        <v>2</v>
      </c>
      <c r="H31" s="302">
        <v>2</v>
      </c>
      <c r="I31" s="302">
        <v>0</v>
      </c>
      <c r="J31" s="302">
        <f t="shared" si="5"/>
        <v>2</v>
      </c>
      <c r="K31" s="302">
        <v>0</v>
      </c>
      <c r="L31" s="425">
        <f t="shared" si="10"/>
        <v>0</v>
      </c>
      <c r="M31" s="302">
        <v>0</v>
      </c>
      <c r="N31" s="425">
        <v>0</v>
      </c>
      <c r="O31" s="302">
        <f t="shared" si="6"/>
        <v>0</v>
      </c>
      <c r="P31" s="425">
        <f t="shared" si="12"/>
        <v>0</v>
      </c>
      <c r="Q31" s="302">
        <v>1</v>
      </c>
      <c r="R31" s="425">
        <f t="shared" si="0"/>
        <v>50</v>
      </c>
      <c r="S31" s="302">
        <v>0</v>
      </c>
      <c r="T31" s="456">
        <v>0</v>
      </c>
      <c r="U31" s="302">
        <f t="shared" si="2"/>
        <v>1</v>
      </c>
      <c r="V31" s="425">
        <f t="shared" si="3"/>
        <v>50</v>
      </c>
      <c r="W31" s="424">
        <f t="shared" si="7"/>
        <v>1</v>
      </c>
      <c r="X31" s="425">
        <f t="shared" si="13"/>
        <v>50</v>
      </c>
      <c r="Y31" s="424">
        <f t="shared" si="8"/>
        <v>0</v>
      </c>
      <c r="Z31" s="425">
        <v>0</v>
      </c>
      <c r="AA31" s="424">
        <f t="shared" si="9"/>
        <v>1</v>
      </c>
      <c r="AB31" s="425">
        <f t="shared" si="15"/>
        <v>50</v>
      </c>
      <c r="AC31" s="302">
        <v>0</v>
      </c>
      <c r="AD31" s="425">
        <f t="shared" si="16"/>
        <v>0</v>
      </c>
    </row>
    <row r="32" spans="1:30" x14ac:dyDescent="0.35">
      <c r="A32" s="16">
        <v>22</v>
      </c>
      <c r="B32" s="322" t="s">
        <v>98</v>
      </c>
      <c r="C32" s="1571" t="s">
        <v>1602</v>
      </c>
      <c r="D32" s="381" t="s">
        <v>859</v>
      </c>
      <c r="E32" s="302">
        <v>22</v>
      </c>
      <c r="F32" s="302">
        <v>10</v>
      </c>
      <c r="G32" s="302">
        <f t="shared" si="4"/>
        <v>32</v>
      </c>
      <c r="H32" s="302">
        <v>22</v>
      </c>
      <c r="I32" s="302">
        <v>10</v>
      </c>
      <c r="J32" s="302">
        <f t="shared" si="5"/>
        <v>32</v>
      </c>
      <c r="K32" s="302">
        <v>0</v>
      </c>
      <c r="L32" s="425">
        <f t="shared" si="10"/>
        <v>0</v>
      </c>
      <c r="M32" s="302">
        <v>1</v>
      </c>
      <c r="N32" s="425">
        <f t="shared" si="11"/>
        <v>10</v>
      </c>
      <c r="O32" s="302">
        <f t="shared" si="6"/>
        <v>1</v>
      </c>
      <c r="P32" s="425">
        <f t="shared" si="12"/>
        <v>3.125</v>
      </c>
      <c r="Q32" s="302">
        <v>17</v>
      </c>
      <c r="R32" s="425">
        <f t="shared" si="0"/>
        <v>77.272727272727266</v>
      </c>
      <c r="S32" s="302">
        <v>7</v>
      </c>
      <c r="T32" s="456">
        <f t="shared" si="1"/>
        <v>70</v>
      </c>
      <c r="U32" s="302">
        <f t="shared" si="2"/>
        <v>24</v>
      </c>
      <c r="V32" s="425">
        <f t="shared" si="3"/>
        <v>75</v>
      </c>
      <c r="W32" s="424">
        <f t="shared" si="7"/>
        <v>17</v>
      </c>
      <c r="X32" s="425">
        <f t="shared" si="13"/>
        <v>77.272727272727266</v>
      </c>
      <c r="Y32" s="424">
        <f t="shared" si="8"/>
        <v>8</v>
      </c>
      <c r="Z32" s="425">
        <f t="shared" si="14"/>
        <v>80</v>
      </c>
      <c r="AA32" s="424">
        <f t="shared" si="9"/>
        <v>25</v>
      </c>
      <c r="AB32" s="425">
        <f t="shared" si="15"/>
        <v>78.125</v>
      </c>
      <c r="AC32" s="302">
        <v>2</v>
      </c>
      <c r="AD32" s="425">
        <f t="shared" si="16"/>
        <v>6.25</v>
      </c>
    </row>
    <row r="33" spans="1:30" x14ac:dyDescent="0.35">
      <c r="A33" s="16">
        <v>23</v>
      </c>
      <c r="B33" s="17" t="s">
        <v>103</v>
      </c>
      <c r="C33" s="1571" t="s">
        <v>1612</v>
      </c>
      <c r="D33" s="381" t="s">
        <v>860</v>
      </c>
      <c r="E33" s="302">
        <v>0</v>
      </c>
      <c r="F33" s="302">
        <v>0</v>
      </c>
      <c r="G33" s="302">
        <f t="shared" si="4"/>
        <v>0</v>
      </c>
      <c r="H33" s="302">
        <v>0</v>
      </c>
      <c r="I33" s="302">
        <v>0</v>
      </c>
      <c r="J33" s="302">
        <f t="shared" si="5"/>
        <v>0</v>
      </c>
      <c r="K33" s="302">
        <v>0</v>
      </c>
      <c r="L33" s="425">
        <v>0</v>
      </c>
      <c r="M33" s="302">
        <v>0</v>
      </c>
      <c r="N33" s="425">
        <v>0</v>
      </c>
      <c r="O33" s="302">
        <f t="shared" si="6"/>
        <v>0</v>
      </c>
      <c r="P33" s="425">
        <v>0</v>
      </c>
      <c r="Q33" s="302">
        <v>0</v>
      </c>
      <c r="R33" s="425">
        <v>0</v>
      </c>
      <c r="S33" s="302">
        <v>0</v>
      </c>
      <c r="T33" s="456">
        <v>0</v>
      </c>
      <c r="U33" s="302">
        <f t="shared" si="2"/>
        <v>0</v>
      </c>
      <c r="V33" s="425">
        <v>0</v>
      </c>
      <c r="W33" s="424">
        <f t="shared" si="7"/>
        <v>0</v>
      </c>
      <c r="X33" s="425">
        <v>0</v>
      </c>
      <c r="Y33" s="424">
        <f t="shared" si="8"/>
        <v>0</v>
      </c>
      <c r="Z33" s="425">
        <v>0</v>
      </c>
      <c r="AA33" s="424">
        <f t="shared" si="9"/>
        <v>0</v>
      </c>
      <c r="AB33" s="425">
        <v>0</v>
      </c>
      <c r="AC33" s="302">
        <v>0</v>
      </c>
      <c r="AD33" s="425">
        <v>0</v>
      </c>
    </row>
    <row r="34" spans="1:30" x14ac:dyDescent="0.35">
      <c r="A34" s="16"/>
      <c r="B34" s="21"/>
      <c r="C34" s="431"/>
      <c r="D34" s="431"/>
      <c r="E34" s="302"/>
      <c r="F34" s="302"/>
      <c r="G34" s="302"/>
      <c r="H34" s="302"/>
      <c r="I34" s="302"/>
      <c r="J34" s="302"/>
      <c r="K34" s="302"/>
      <c r="L34" s="425"/>
      <c r="M34" s="302"/>
      <c r="N34" s="425"/>
      <c r="O34" s="302"/>
      <c r="P34" s="425"/>
      <c r="Q34" s="302"/>
      <c r="R34" s="425"/>
      <c r="S34" s="302"/>
      <c r="T34" s="456"/>
      <c r="U34" s="302"/>
      <c r="V34" s="425"/>
      <c r="W34" s="424"/>
      <c r="X34" s="425"/>
      <c r="Y34" s="424"/>
      <c r="Z34" s="425"/>
      <c r="AA34" s="424"/>
      <c r="AB34" s="425"/>
      <c r="AC34" s="20"/>
      <c r="AD34" s="457"/>
    </row>
    <row r="35" spans="1:30" s="2" customFormat="1" ht="16" thickBot="1" x14ac:dyDescent="0.4">
      <c r="A35" s="44" t="s">
        <v>713</v>
      </c>
      <c r="B35" s="45"/>
      <c r="C35" s="45"/>
      <c r="D35" s="394"/>
      <c r="E35" s="395">
        <f t="shared" ref="E35:K35" si="17">SUM(E11:E34)</f>
        <v>93</v>
      </c>
      <c r="F35" s="395">
        <f>SUM(F11:F34)</f>
        <v>46</v>
      </c>
      <c r="G35" s="395">
        <f t="shared" si="17"/>
        <v>139</v>
      </c>
      <c r="H35" s="395">
        <f t="shared" si="17"/>
        <v>93</v>
      </c>
      <c r="I35" s="395">
        <f t="shared" si="17"/>
        <v>46</v>
      </c>
      <c r="J35" s="395">
        <f t="shared" si="17"/>
        <v>139</v>
      </c>
      <c r="K35" s="395">
        <f t="shared" si="17"/>
        <v>2</v>
      </c>
      <c r="L35" s="458">
        <f>K35/E35*100</f>
        <v>2.1505376344086025</v>
      </c>
      <c r="M35" s="395">
        <f>SUM(M11:M34)</f>
        <v>4</v>
      </c>
      <c r="N35" s="458">
        <f>M35/F35*100</f>
        <v>8.695652173913043</v>
      </c>
      <c r="O35" s="395">
        <f>SUM(O11:O34)</f>
        <v>6</v>
      </c>
      <c r="P35" s="458">
        <f>O35/G35*100</f>
        <v>4.3165467625899279</v>
      </c>
      <c r="Q35" s="395">
        <f>SUM(Q11:Q34)</f>
        <v>57</v>
      </c>
      <c r="R35" s="458">
        <f>Q35/H35*100</f>
        <v>61.29032258064516</v>
      </c>
      <c r="S35" s="395">
        <f>SUM(S11:S34)</f>
        <v>28</v>
      </c>
      <c r="T35" s="459">
        <f>S35/I35*100</f>
        <v>60.869565217391312</v>
      </c>
      <c r="U35" s="395">
        <f>SUM(U11:U34)</f>
        <v>85</v>
      </c>
      <c r="V35" s="458">
        <f>U35/J35*100</f>
        <v>61.151079136690647</v>
      </c>
      <c r="W35" s="92">
        <f>K35+Q35</f>
        <v>59</v>
      </c>
      <c r="X35" s="458">
        <f>W35/H35*100</f>
        <v>63.44086021505376</v>
      </c>
      <c r="Y35" s="92">
        <f>M35+S35</f>
        <v>32</v>
      </c>
      <c r="Z35" s="458">
        <f>Y35/I35*100</f>
        <v>69.565217391304344</v>
      </c>
      <c r="AA35" s="92">
        <f>W35+Y35</f>
        <v>91</v>
      </c>
      <c r="AB35" s="458">
        <f>AA35/J35*100</f>
        <v>65.467625899280577</v>
      </c>
      <c r="AC35" s="460">
        <f>SUM(AC11:AC34)</f>
        <v>7</v>
      </c>
      <c r="AD35" s="461">
        <f>AC35/J35*100</f>
        <v>5.0359712230215825</v>
      </c>
    </row>
    <row r="36" spans="1:30" x14ac:dyDescent="0.35">
      <c r="B36" s="231"/>
      <c r="C36" s="231"/>
      <c r="D36" s="231"/>
      <c r="W36" s="462"/>
      <c r="X36" s="462"/>
      <c r="Y36" s="462"/>
    </row>
    <row r="37" spans="1:30" x14ac:dyDescent="0.35">
      <c r="A37" s="463" t="str">
        <f>'56'!A43</f>
        <v>Sumber : SITB ( SISTIM INFORMASI TUBERKULOSIS )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</row>
    <row r="38" spans="1:30" ht="18.5" x14ac:dyDescent="0.35">
      <c r="A38" s="27" t="s">
        <v>878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</row>
    <row r="39" spans="1:30" x14ac:dyDescent="0.35">
      <c r="A39" s="27"/>
      <c r="B39" s="27" t="s">
        <v>879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</row>
    <row r="40" spans="1:30" x14ac:dyDescent="0.35">
      <c r="A40" s="27"/>
      <c r="B40" s="27" t="s">
        <v>880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</row>
    <row r="41" spans="1:30" x14ac:dyDescent="0.35">
      <c r="A41" s="27"/>
      <c r="B41" s="27" t="s">
        <v>881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</row>
    <row r="42" spans="1:30" x14ac:dyDescent="0.35">
      <c r="A42" s="27"/>
      <c r="B42" s="27" t="s">
        <v>882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</row>
  </sheetData>
  <sheetProtection algorithmName="SHA-512" hashValue="68ouccRCmbOJFp/A3yC70iZBChXBa8ytPZJQAolMM2xPVOSGau1vFdjH9i46vAFlY2EgLZCeGdaA6ckHkmRIow==" saltValue="gDezdKnOo2DF96PBnZdwqA==" spinCount="100000" sheet="1" objects="1" scenarios="1" sort="0" autoFilter="0" pivotTables="0"/>
  <mergeCells count="19">
    <mergeCell ref="AC7:AD8"/>
    <mergeCell ref="K8:L8"/>
    <mergeCell ref="M8:N8"/>
    <mergeCell ref="O8:P8"/>
    <mergeCell ref="Q8:R8"/>
    <mergeCell ref="S8:T8"/>
    <mergeCell ref="U8:V8"/>
    <mergeCell ref="W8:X8"/>
    <mergeCell ref="Y8:Z8"/>
    <mergeCell ref="AA8:AB8"/>
    <mergeCell ref="K7:P7"/>
    <mergeCell ref="Q7:V7"/>
    <mergeCell ref="W7:AB7"/>
    <mergeCell ref="H7:J8"/>
    <mergeCell ref="A6:D6"/>
    <mergeCell ref="A7:A9"/>
    <mergeCell ref="B7:B9"/>
    <mergeCell ref="D7:D9"/>
    <mergeCell ref="E7:G8"/>
  </mergeCells>
  <pageMargins left="0.7" right="0.7" top="0.75" bottom="0.7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45"/>
  <sheetViews>
    <sheetView zoomScale="60" zoomScaleNormal="60" workbookViewId="0">
      <selection activeCell="G64" sqref="G64"/>
    </sheetView>
  </sheetViews>
  <sheetFormatPr defaultColWidth="9.1796875" defaultRowHeight="15.5" x14ac:dyDescent="0.35"/>
  <cols>
    <col min="1" max="1" width="5.7265625" style="3" customWidth="1"/>
    <col min="2" max="2" width="24.1796875" style="3" customWidth="1"/>
    <col min="3" max="4" width="21.7265625" style="3" customWidth="1"/>
    <col min="5" max="5" width="21.81640625" style="3" customWidth="1"/>
    <col min="6" max="6" width="24.453125" style="3" customWidth="1"/>
    <col min="7" max="7" width="23.7265625" style="3" customWidth="1"/>
    <col min="8" max="8" width="16.54296875" style="3" customWidth="1"/>
    <col min="9" max="9" width="18.26953125" style="3" customWidth="1"/>
    <col min="10" max="10" width="10.7265625" style="3" customWidth="1"/>
    <col min="11" max="11" width="11.26953125" style="3" customWidth="1"/>
    <col min="12" max="12" width="10.7265625" style="3" customWidth="1"/>
    <col min="13" max="17" width="10" style="3" customWidth="1"/>
    <col min="18" max="20" width="11.54296875" style="3" customWidth="1"/>
    <col min="21" max="257" width="9.1796875" style="3"/>
    <col min="258" max="258" width="5.7265625" style="3" customWidth="1"/>
    <col min="259" max="260" width="21.7265625" style="3" customWidth="1"/>
    <col min="261" max="261" width="21.81640625" style="3" customWidth="1"/>
    <col min="262" max="262" width="24.453125" style="3" customWidth="1"/>
    <col min="263" max="263" width="23.7265625" style="3" customWidth="1"/>
    <col min="264" max="264" width="16.54296875" style="3" customWidth="1"/>
    <col min="265" max="265" width="18.26953125" style="3" customWidth="1"/>
    <col min="266" max="266" width="10.7265625" style="3" customWidth="1"/>
    <col min="267" max="267" width="11.26953125" style="3" customWidth="1"/>
    <col min="268" max="268" width="10.7265625" style="3" customWidth="1"/>
    <col min="269" max="273" width="10" style="3" customWidth="1"/>
    <col min="274" max="276" width="11.54296875" style="3" customWidth="1"/>
    <col min="277" max="513" width="9.1796875" style="3"/>
    <col min="514" max="514" width="5.7265625" style="3" customWidth="1"/>
    <col min="515" max="516" width="21.7265625" style="3" customWidth="1"/>
    <col min="517" max="517" width="21.81640625" style="3" customWidth="1"/>
    <col min="518" max="518" width="24.453125" style="3" customWidth="1"/>
    <col min="519" max="519" width="23.7265625" style="3" customWidth="1"/>
    <col min="520" max="520" width="16.54296875" style="3" customWidth="1"/>
    <col min="521" max="521" width="18.26953125" style="3" customWidth="1"/>
    <col min="522" max="522" width="10.7265625" style="3" customWidth="1"/>
    <col min="523" max="523" width="11.26953125" style="3" customWidth="1"/>
    <col min="524" max="524" width="10.7265625" style="3" customWidth="1"/>
    <col min="525" max="529" width="10" style="3" customWidth="1"/>
    <col min="530" max="532" width="11.54296875" style="3" customWidth="1"/>
    <col min="533" max="769" width="9.1796875" style="3"/>
    <col min="770" max="770" width="5.7265625" style="3" customWidth="1"/>
    <col min="771" max="772" width="21.7265625" style="3" customWidth="1"/>
    <col min="773" max="773" width="21.81640625" style="3" customWidth="1"/>
    <col min="774" max="774" width="24.453125" style="3" customWidth="1"/>
    <col min="775" max="775" width="23.7265625" style="3" customWidth="1"/>
    <col min="776" max="776" width="16.54296875" style="3" customWidth="1"/>
    <col min="777" max="777" width="18.26953125" style="3" customWidth="1"/>
    <col min="778" max="778" width="10.7265625" style="3" customWidth="1"/>
    <col min="779" max="779" width="11.26953125" style="3" customWidth="1"/>
    <col min="780" max="780" width="10.7265625" style="3" customWidth="1"/>
    <col min="781" max="785" width="10" style="3" customWidth="1"/>
    <col min="786" max="788" width="11.54296875" style="3" customWidth="1"/>
    <col min="789" max="1025" width="9.1796875" style="3"/>
    <col min="1026" max="1026" width="5.7265625" style="3" customWidth="1"/>
    <col min="1027" max="1028" width="21.7265625" style="3" customWidth="1"/>
    <col min="1029" max="1029" width="21.81640625" style="3" customWidth="1"/>
    <col min="1030" max="1030" width="24.453125" style="3" customWidth="1"/>
    <col min="1031" max="1031" width="23.7265625" style="3" customWidth="1"/>
    <col min="1032" max="1032" width="16.54296875" style="3" customWidth="1"/>
    <col min="1033" max="1033" width="18.26953125" style="3" customWidth="1"/>
    <col min="1034" max="1034" width="10.7265625" style="3" customWidth="1"/>
    <col min="1035" max="1035" width="11.26953125" style="3" customWidth="1"/>
    <col min="1036" max="1036" width="10.7265625" style="3" customWidth="1"/>
    <col min="1037" max="1041" width="10" style="3" customWidth="1"/>
    <col min="1042" max="1044" width="11.54296875" style="3" customWidth="1"/>
    <col min="1045" max="1281" width="9.1796875" style="3"/>
    <col min="1282" max="1282" width="5.7265625" style="3" customWidth="1"/>
    <col min="1283" max="1284" width="21.7265625" style="3" customWidth="1"/>
    <col min="1285" max="1285" width="21.81640625" style="3" customWidth="1"/>
    <col min="1286" max="1286" width="24.453125" style="3" customWidth="1"/>
    <col min="1287" max="1287" width="23.7265625" style="3" customWidth="1"/>
    <col min="1288" max="1288" width="16.54296875" style="3" customWidth="1"/>
    <col min="1289" max="1289" width="18.26953125" style="3" customWidth="1"/>
    <col min="1290" max="1290" width="10.7265625" style="3" customWidth="1"/>
    <col min="1291" max="1291" width="11.26953125" style="3" customWidth="1"/>
    <col min="1292" max="1292" width="10.7265625" style="3" customWidth="1"/>
    <col min="1293" max="1297" width="10" style="3" customWidth="1"/>
    <col min="1298" max="1300" width="11.54296875" style="3" customWidth="1"/>
    <col min="1301" max="1537" width="9.1796875" style="3"/>
    <col min="1538" max="1538" width="5.7265625" style="3" customWidth="1"/>
    <col min="1539" max="1540" width="21.7265625" style="3" customWidth="1"/>
    <col min="1541" max="1541" width="21.81640625" style="3" customWidth="1"/>
    <col min="1542" max="1542" width="24.453125" style="3" customWidth="1"/>
    <col min="1543" max="1543" width="23.7265625" style="3" customWidth="1"/>
    <col min="1544" max="1544" width="16.54296875" style="3" customWidth="1"/>
    <col min="1545" max="1545" width="18.26953125" style="3" customWidth="1"/>
    <col min="1546" max="1546" width="10.7265625" style="3" customWidth="1"/>
    <col min="1547" max="1547" width="11.26953125" style="3" customWidth="1"/>
    <col min="1548" max="1548" width="10.7265625" style="3" customWidth="1"/>
    <col min="1549" max="1553" width="10" style="3" customWidth="1"/>
    <col min="1554" max="1556" width="11.54296875" style="3" customWidth="1"/>
    <col min="1557" max="1793" width="9.1796875" style="3"/>
    <col min="1794" max="1794" width="5.7265625" style="3" customWidth="1"/>
    <col min="1795" max="1796" width="21.7265625" style="3" customWidth="1"/>
    <col min="1797" max="1797" width="21.81640625" style="3" customWidth="1"/>
    <col min="1798" max="1798" width="24.453125" style="3" customWidth="1"/>
    <col min="1799" max="1799" width="23.7265625" style="3" customWidth="1"/>
    <col min="1800" max="1800" width="16.54296875" style="3" customWidth="1"/>
    <col min="1801" max="1801" width="18.26953125" style="3" customWidth="1"/>
    <col min="1802" max="1802" width="10.7265625" style="3" customWidth="1"/>
    <col min="1803" max="1803" width="11.26953125" style="3" customWidth="1"/>
    <col min="1804" max="1804" width="10.7265625" style="3" customWidth="1"/>
    <col min="1805" max="1809" width="10" style="3" customWidth="1"/>
    <col min="1810" max="1812" width="11.54296875" style="3" customWidth="1"/>
    <col min="1813" max="2049" width="9.1796875" style="3"/>
    <col min="2050" max="2050" width="5.7265625" style="3" customWidth="1"/>
    <col min="2051" max="2052" width="21.7265625" style="3" customWidth="1"/>
    <col min="2053" max="2053" width="21.81640625" style="3" customWidth="1"/>
    <col min="2054" max="2054" width="24.453125" style="3" customWidth="1"/>
    <col min="2055" max="2055" width="23.7265625" style="3" customWidth="1"/>
    <col min="2056" max="2056" width="16.54296875" style="3" customWidth="1"/>
    <col min="2057" max="2057" width="18.26953125" style="3" customWidth="1"/>
    <col min="2058" max="2058" width="10.7265625" style="3" customWidth="1"/>
    <col min="2059" max="2059" width="11.26953125" style="3" customWidth="1"/>
    <col min="2060" max="2060" width="10.7265625" style="3" customWidth="1"/>
    <col min="2061" max="2065" width="10" style="3" customWidth="1"/>
    <col min="2066" max="2068" width="11.54296875" style="3" customWidth="1"/>
    <col min="2069" max="2305" width="9.1796875" style="3"/>
    <col min="2306" max="2306" width="5.7265625" style="3" customWidth="1"/>
    <col min="2307" max="2308" width="21.7265625" style="3" customWidth="1"/>
    <col min="2309" max="2309" width="21.81640625" style="3" customWidth="1"/>
    <col min="2310" max="2310" width="24.453125" style="3" customWidth="1"/>
    <col min="2311" max="2311" width="23.7265625" style="3" customWidth="1"/>
    <col min="2312" max="2312" width="16.54296875" style="3" customWidth="1"/>
    <col min="2313" max="2313" width="18.26953125" style="3" customWidth="1"/>
    <col min="2314" max="2314" width="10.7265625" style="3" customWidth="1"/>
    <col min="2315" max="2315" width="11.26953125" style="3" customWidth="1"/>
    <col min="2316" max="2316" width="10.7265625" style="3" customWidth="1"/>
    <col min="2317" max="2321" width="10" style="3" customWidth="1"/>
    <col min="2322" max="2324" width="11.54296875" style="3" customWidth="1"/>
    <col min="2325" max="2561" width="9.1796875" style="3"/>
    <col min="2562" max="2562" width="5.7265625" style="3" customWidth="1"/>
    <col min="2563" max="2564" width="21.7265625" style="3" customWidth="1"/>
    <col min="2565" max="2565" width="21.81640625" style="3" customWidth="1"/>
    <col min="2566" max="2566" width="24.453125" style="3" customWidth="1"/>
    <col min="2567" max="2567" width="23.7265625" style="3" customWidth="1"/>
    <col min="2568" max="2568" width="16.54296875" style="3" customWidth="1"/>
    <col min="2569" max="2569" width="18.26953125" style="3" customWidth="1"/>
    <col min="2570" max="2570" width="10.7265625" style="3" customWidth="1"/>
    <col min="2571" max="2571" width="11.26953125" style="3" customWidth="1"/>
    <col min="2572" max="2572" width="10.7265625" style="3" customWidth="1"/>
    <col min="2573" max="2577" width="10" style="3" customWidth="1"/>
    <col min="2578" max="2580" width="11.54296875" style="3" customWidth="1"/>
    <col min="2581" max="2817" width="9.1796875" style="3"/>
    <col min="2818" max="2818" width="5.7265625" style="3" customWidth="1"/>
    <col min="2819" max="2820" width="21.7265625" style="3" customWidth="1"/>
    <col min="2821" max="2821" width="21.81640625" style="3" customWidth="1"/>
    <col min="2822" max="2822" width="24.453125" style="3" customWidth="1"/>
    <col min="2823" max="2823" width="23.7265625" style="3" customWidth="1"/>
    <col min="2824" max="2824" width="16.54296875" style="3" customWidth="1"/>
    <col min="2825" max="2825" width="18.26953125" style="3" customWidth="1"/>
    <col min="2826" max="2826" width="10.7265625" style="3" customWidth="1"/>
    <col min="2827" max="2827" width="11.26953125" style="3" customWidth="1"/>
    <col min="2828" max="2828" width="10.7265625" style="3" customWidth="1"/>
    <col min="2829" max="2833" width="10" style="3" customWidth="1"/>
    <col min="2834" max="2836" width="11.54296875" style="3" customWidth="1"/>
    <col min="2837" max="3073" width="9.1796875" style="3"/>
    <col min="3074" max="3074" width="5.7265625" style="3" customWidth="1"/>
    <col min="3075" max="3076" width="21.7265625" style="3" customWidth="1"/>
    <col min="3077" max="3077" width="21.81640625" style="3" customWidth="1"/>
    <col min="3078" max="3078" width="24.453125" style="3" customWidth="1"/>
    <col min="3079" max="3079" width="23.7265625" style="3" customWidth="1"/>
    <col min="3080" max="3080" width="16.54296875" style="3" customWidth="1"/>
    <col min="3081" max="3081" width="18.26953125" style="3" customWidth="1"/>
    <col min="3082" max="3082" width="10.7265625" style="3" customWidth="1"/>
    <col min="3083" max="3083" width="11.26953125" style="3" customWidth="1"/>
    <col min="3084" max="3084" width="10.7265625" style="3" customWidth="1"/>
    <col min="3085" max="3089" width="10" style="3" customWidth="1"/>
    <col min="3090" max="3092" width="11.54296875" style="3" customWidth="1"/>
    <col min="3093" max="3329" width="9.1796875" style="3"/>
    <col min="3330" max="3330" width="5.7265625" style="3" customWidth="1"/>
    <col min="3331" max="3332" width="21.7265625" style="3" customWidth="1"/>
    <col min="3333" max="3333" width="21.81640625" style="3" customWidth="1"/>
    <col min="3334" max="3334" width="24.453125" style="3" customWidth="1"/>
    <col min="3335" max="3335" width="23.7265625" style="3" customWidth="1"/>
    <col min="3336" max="3336" width="16.54296875" style="3" customWidth="1"/>
    <col min="3337" max="3337" width="18.26953125" style="3" customWidth="1"/>
    <col min="3338" max="3338" width="10.7265625" style="3" customWidth="1"/>
    <col min="3339" max="3339" width="11.26953125" style="3" customWidth="1"/>
    <col min="3340" max="3340" width="10.7265625" style="3" customWidth="1"/>
    <col min="3341" max="3345" width="10" style="3" customWidth="1"/>
    <col min="3346" max="3348" width="11.54296875" style="3" customWidth="1"/>
    <col min="3349" max="3585" width="9.1796875" style="3"/>
    <col min="3586" max="3586" width="5.7265625" style="3" customWidth="1"/>
    <col min="3587" max="3588" width="21.7265625" style="3" customWidth="1"/>
    <col min="3589" max="3589" width="21.81640625" style="3" customWidth="1"/>
    <col min="3590" max="3590" width="24.453125" style="3" customWidth="1"/>
    <col min="3591" max="3591" width="23.7265625" style="3" customWidth="1"/>
    <col min="3592" max="3592" width="16.54296875" style="3" customWidth="1"/>
    <col min="3593" max="3593" width="18.26953125" style="3" customWidth="1"/>
    <col min="3594" max="3594" width="10.7265625" style="3" customWidth="1"/>
    <col min="3595" max="3595" width="11.26953125" style="3" customWidth="1"/>
    <col min="3596" max="3596" width="10.7265625" style="3" customWidth="1"/>
    <col min="3597" max="3601" width="10" style="3" customWidth="1"/>
    <col min="3602" max="3604" width="11.54296875" style="3" customWidth="1"/>
    <col min="3605" max="3841" width="9.1796875" style="3"/>
    <col min="3842" max="3842" width="5.7265625" style="3" customWidth="1"/>
    <col min="3843" max="3844" width="21.7265625" style="3" customWidth="1"/>
    <col min="3845" max="3845" width="21.81640625" style="3" customWidth="1"/>
    <col min="3846" max="3846" width="24.453125" style="3" customWidth="1"/>
    <col min="3847" max="3847" width="23.7265625" style="3" customWidth="1"/>
    <col min="3848" max="3848" width="16.54296875" style="3" customWidth="1"/>
    <col min="3849" max="3849" width="18.26953125" style="3" customWidth="1"/>
    <col min="3850" max="3850" width="10.7265625" style="3" customWidth="1"/>
    <col min="3851" max="3851" width="11.26953125" style="3" customWidth="1"/>
    <col min="3852" max="3852" width="10.7265625" style="3" customWidth="1"/>
    <col min="3853" max="3857" width="10" style="3" customWidth="1"/>
    <col min="3858" max="3860" width="11.54296875" style="3" customWidth="1"/>
    <col min="3861" max="4097" width="9.1796875" style="3"/>
    <col min="4098" max="4098" width="5.7265625" style="3" customWidth="1"/>
    <col min="4099" max="4100" width="21.7265625" style="3" customWidth="1"/>
    <col min="4101" max="4101" width="21.81640625" style="3" customWidth="1"/>
    <col min="4102" max="4102" width="24.453125" style="3" customWidth="1"/>
    <col min="4103" max="4103" width="23.7265625" style="3" customWidth="1"/>
    <col min="4104" max="4104" width="16.54296875" style="3" customWidth="1"/>
    <col min="4105" max="4105" width="18.26953125" style="3" customWidth="1"/>
    <col min="4106" max="4106" width="10.7265625" style="3" customWidth="1"/>
    <col min="4107" max="4107" width="11.26953125" style="3" customWidth="1"/>
    <col min="4108" max="4108" width="10.7265625" style="3" customWidth="1"/>
    <col min="4109" max="4113" width="10" style="3" customWidth="1"/>
    <col min="4114" max="4116" width="11.54296875" style="3" customWidth="1"/>
    <col min="4117" max="4353" width="9.1796875" style="3"/>
    <col min="4354" max="4354" width="5.7265625" style="3" customWidth="1"/>
    <col min="4355" max="4356" width="21.7265625" style="3" customWidth="1"/>
    <col min="4357" max="4357" width="21.81640625" style="3" customWidth="1"/>
    <col min="4358" max="4358" width="24.453125" style="3" customWidth="1"/>
    <col min="4359" max="4359" width="23.7265625" style="3" customWidth="1"/>
    <col min="4360" max="4360" width="16.54296875" style="3" customWidth="1"/>
    <col min="4361" max="4361" width="18.26953125" style="3" customWidth="1"/>
    <col min="4362" max="4362" width="10.7265625" style="3" customWidth="1"/>
    <col min="4363" max="4363" width="11.26953125" style="3" customWidth="1"/>
    <col min="4364" max="4364" width="10.7265625" style="3" customWidth="1"/>
    <col min="4365" max="4369" width="10" style="3" customWidth="1"/>
    <col min="4370" max="4372" width="11.54296875" style="3" customWidth="1"/>
    <col min="4373" max="4609" width="9.1796875" style="3"/>
    <col min="4610" max="4610" width="5.7265625" style="3" customWidth="1"/>
    <col min="4611" max="4612" width="21.7265625" style="3" customWidth="1"/>
    <col min="4613" max="4613" width="21.81640625" style="3" customWidth="1"/>
    <col min="4614" max="4614" width="24.453125" style="3" customWidth="1"/>
    <col min="4615" max="4615" width="23.7265625" style="3" customWidth="1"/>
    <col min="4616" max="4616" width="16.54296875" style="3" customWidth="1"/>
    <col min="4617" max="4617" width="18.26953125" style="3" customWidth="1"/>
    <col min="4618" max="4618" width="10.7265625" style="3" customWidth="1"/>
    <col min="4619" max="4619" width="11.26953125" style="3" customWidth="1"/>
    <col min="4620" max="4620" width="10.7265625" style="3" customWidth="1"/>
    <col min="4621" max="4625" width="10" style="3" customWidth="1"/>
    <col min="4626" max="4628" width="11.54296875" style="3" customWidth="1"/>
    <col min="4629" max="4865" width="9.1796875" style="3"/>
    <col min="4866" max="4866" width="5.7265625" style="3" customWidth="1"/>
    <col min="4867" max="4868" width="21.7265625" style="3" customWidth="1"/>
    <col min="4869" max="4869" width="21.81640625" style="3" customWidth="1"/>
    <col min="4870" max="4870" width="24.453125" style="3" customWidth="1"/>
    <col min="4871" max="4871" width="23.7265625" style="3" customWidth="1"/>
    <col min="4872" max="4872" width="16.54296875" style="3" customWidth="1"/>
    <col min="4873" max="4873" width="18.26953125" style="3" customWidth="1"/>
    <col min="4874" max="4874" width="10.7265625" style="3" customWidth="1"/>
    <col min="4875" max="4875" width="11.26953125" style="3" customWidth="1"/>
    <col min="4876" max="4876" width="10.7265625" style="3" customWidth="1"/>
    <col min="4877" max="4881" width="10" style="3" customWidth="1"/>
    <col min="4882" max="4884" width="11.54296875" style="3" customWidth="1"/>
    <col min="4885" max="5121" width="9.1796875" style="3"/>
    <col min="5122" max="5122" width="5.7265625" style="3" customWidth="1"/>
    <col min="5123" max="5124" width="21.7265625" style="3" customWidth="1"/>
    <col min="5125" max="5125" width="21.81640625" style="3" customWidth="1"/>
    <col min="5126" max="5126" width="24.453125" style="3" customWidth="1"/>
    <col min="5127" max="5127" width="23.7265625" style="3" customWidth="1"/>
    <col min="5128" max="5128" width="16.54296875" style="3" customWidth="1"/>
    <col min="5129" max="5129" width="18.26953125" style="3" customWidth="1"/>
    <col min="5130" max="5130" width="10.7265625" style="3" customWidth="1"/>
    <col min="5131" max="5131" width="11.26953125" style="3" customWidth="1"/>
    <col min="5132" max="5132" width="10.7265625" style="3" customWidth="1"/>
    <col min="5133" max="5137" width="10" style="3" customWidth="1"/>
    <col min="5138" max="5140" width="11.54296875" style="3" customWidth="1"/>
    <col min="5141" max="5377" width="9.1796875" style="3"/>
    <col min="5378" max="5378" width="5.7265625" style="3" customWidth="1"/>
    <col min="5379" max="5380" width="21.7265625" style="3" customWidth="1"/>
    <col min="5381" max="5381" width="21.81640625" style="3" customWidth="1"/>
    <col min="5382" max="5382" width="24.453125" style="3" customWidth="1"/>
    <col min="5383" max="5383" width="23.7265625" style="3" customWidth="1"/>
    <col min="5384" max="5384" width="16.54296875" style="3" customWidth="1"/>
    <col min="5385" max="5385" width="18.26953125" style="3" customWidth="1"/>
    <col min="5386" max="5386" width="10.7265625" style="3" customWidth="1"/>
    <col min="5387" max="5387" width="11.26953125" style="3" customWidth="1"/>
    <col min="5388" max="5388" width="10.7265625" style="3" customWidth="1"/>
    <col min="5389" max="5393" width="10" style="3" customWidth="1"/>
    <col min="5394" max="5396" width="11.54296875" style="3" customWidth="1"/>
    <col min="5397" max="5633" width="9.1796875" style="3"/>
    <col min="5634" max="5634" width="5.7265625" style="3" customWidth="1"/>
    <col min="5635" max="5636" width="21.7265625" style="3" customWidth="1"/>
    <col min="5637" max="5637" width="21.81640625" style="3" customWidth="1"/>
    <col min="5638" max="5638" width="24.453125" style="3" customWidth="1"/>
    <col min="5639" max="5639" width="23.7265625" style="3" customWidth="1"/>
    <col min="5640" max="5640" width="16.54296875" style="3" customWidth="1"/>
    <col min="5641" max="5641" width="18.26953125" style="3" customWidth="1"/>
    <col min="5642" max="5642" width="10.7265625" style="3" customWidth="1"/>
    <col min="5643" max="5643" width="11.26953125" style="3" customWidth="1"/>
    <col min="5644" max="5644" width="10.7265625" style="3" customWidth="1"/>
    <col min="5645" max="5649" width="10" style="3" customWidth="1"/>
    <col min="5650" max="5652" width="11.54296875" style="3" customWidth="1"/>
    <col min="5653" max="5889" width="9.1796875" style="3"/>
    <col min="5890" max="5890" width="5.7265625" style="3" customWidth="1"/>
    <col min="5891" max="5892" width="21.7265625" style="3" customWidth="1"/>
    <col min="5893" max="5893" width="21.81640625" style="3" customWidth="1"/>
    <col min="5894" max="5894" width="24.453125" style="3" customWidth="1"/>
    <col min="5895" max="5895" width="23.7265625" style="3" customWidth="1"/>
    <col min="5896" max="5896" width="16.54296875" style="3" customWidth="1"/>
    <col min="5897" max="5897" width="18.26953125" style="3" customWidth="1"/>
    <col min="5898" max="5898" width="10.7265625" style="3" customWidth="1"/>
    <col min="5899" max="5899" width="11.26953125" style="3" customWidth="1"/>
    <col min="5900" max="5900" width="10.7265625" style="3" customWidth="1"/>
    <col min="5901" max="5905" width="10" style="3" customWidth="1"/>
    <col min="5906" max="5908" width="11.54296875" style="3" customWidth="1"/>
    <col min="5909" max="6145" width="9.1796875" style="3"/>
    <col min="6146" max="6146" width="5.7265625" style="3" customWidth="1"/>
    <col min="6147" max="6148" width="21.7265625" style="3" customWidth="1"/>
    <col min="6149" max="6149" width="21.81640625" style="3" customWidth="1"/>
    <col min="6150" max="6150" width="24.453125" style="3" customWidth="1"/>
    <col min="6151" max="6151" width="23.7265625" style="3" customWidth="1"/>
    <col min="6152" max="6152" width="16.54296875" style="3" customWidth="1"/>
    <col min="6153" max="6153" width="18.26953125" style="3" customWidth="1"/>
    <col min="6154" max="6154" width="10.7265625" style="3" customWidth="1"/>
    <col min="6155" max="6155" width="11.26953125" style="3" customWidth="1"/>
    <col min="6156" max="6156" width="10.7265625" style="3" customWidth="1"/>
    <col min="6157" max="6161" width="10" style="3" customWidth="1"/>
    <col min="6162" max="6164" width="11.54296875" style="3" customWidth="1"/>
    <col min="6165" max="6401" width="9.1796875" style="3"/>
    <col min="6402" max="6402" width="5.7265625" style="3" customWidth="1"/>
    <col min="6403" max="6404" width="21.7265625" style="3" customWidth="1"/>
    <col min="6405" max="6405" width="21.81640625" style="3" customWidth="1"/>
    <col min="6406" max="6406" width="24.453125" style="3" customWidth="1"/>
    <col min="6407" max="6407" width="23.7265625" style="3" customWidth="1"/>
    <col min="6408" max="6408" width="16.54296875" style="3" customWidth="1"/>
    <col min="6409" max="6409" width="18.26953125" style="3" customWidth="1"/>
    <col min="6410" max="6410" width="10.7265625" style="3" customWidth="1"/>
    <col min="6411" max="6411" width="11.26953125" style="3" customWidth="1"/>
    <col min="6412" max="6412" width="10.7265625" style="3" customWidth="1"/>
    <col min="6413" max="6417" width="10" style="3" customWidth="1"/>
    <col min="6418" max="6420" width="11.54296875" style="3" customWidth="1"/>
    <col min="6421" max="6657" width="9.1796875" style="3"/>
    <col min="6658" max="6658" width="5.7265625" style="3" customWidth="1"/>
    <col min="6659" max="6660" width="21.7265625" style="3" customWidth="1"/>
    <col min="6661" max="6661" width="21.81640625" style="3" customWidth="1"/>
    <col min="6662" max="6662" width="24.453125" style="3" customWidth="1"/>
    <col min="6663" max="6663" width="23.7265625" style="3" customWidth="1"/>
    <col min="6664" max="6664" width="16.54296875" style="3" customWidth="1"/>
    <col min="6665" max="6665" width="18.26953125" style="3" customWidth="1"/>
    <col min="6666" max="6666" width="10.7265625" style="3" customWidth="1"/>
    <col min="6667" max="6667" width="11.26953125" style="3" customWidth="1"/>
    <col min="6668" max="6668" width="10.7265625" style="3" customWidth="1"/>
    <col min="6669" max="6673" width="10" style="3" customWidth="1"/>
    <col min="6674" max="6676" width="11.54296875" style="3" customWidth="1"/>
    <col min="6677" max="6913" width="9.1796875" style="3"/>
    <col min="6914" max="6914" width="5.7265625" style="3" customWidth="1"/>
    <col min="6915" max="6916" width="21.7265625" style="3" customWidth="1"/>
    <col min="6917" max="6917" width="21.81640625" style="3" customWidth="1"/>
    <col min="6918" max="6918" width="24.453125" style="3" customWidth="1"/>
    <col min="6919" max="6919" width="23.7265625" style="3" customWidth="1"/>
    <col min="6920" max="6920" width="16.54296875" style="3" customWidth="1"/>
    <col min="6921" max="6921" width="18.26953125" style="3" customWidth="1"/>
    <col min="6922" max="6922" width="10.7265625" style="3" customWidth="1"/>
    <col min="6923" max="6923" width="11.26953125" style="3" customWidth="1"/>
    <col min="6924" max="6924" width="10.7265625" style="3" customWidth="1"/>
    <col min="6925" max="6929" width="10" style="3" customWidth="1"/>
    <col min="6930" max="6932" width="11.54296875" style="3" customWidth="1"/>
    <col min="6933" max="7169" width="9.1796875" style="3"/>
    <col min="7170" max="7170" width="5.7265625" style="3" customWidth="1"/>
    <col min="7171" max="7172" width="21.7265625" style="3" customWidth="1"/>
    <col min="7173" max="7173" width="21.81640625" style="3" customWidth="1"/>
    <col min="7174" max="7174" width="24.453125" style="3" customWidth="1"/>
    <col min="7175" max="7175" width="23.7265625" style="3" customWidth="1"/>
    <col min="7176" max="7176" width="16.54296875" style="3" customWidth="1"/>
    <col min="7177" max="7177" width="18.26953125" style="3" customWidth="1"/>
    <col min="7178" max="7178" width="10.7265625" style="3" customWidth="1"/>
    <col min="7179" max="7179" width="11.26953125" style="3" customWidth="1"/>
    <col min="7180" max="7180" width="10.7265625" style="3" customWidth="1"/>
    <col min="7181" max="7185" width="10" style="3" customWidth="1"/>
    <col min="7186" max="7188" width="11.54296875" style="3" customWidth="1"/>
    <col min="7189" max="7425" width="9.1796875" style="3"/>
    <col min="7426" max="7426" width="5.7265625" style="3" customWidth="1"/>
    <col min="7427" max="7428" width="21.7265625" style="3" customWidth="1"/>
    <col min="7429" max="7429" width="21.81640625" style="3" customWidth="1"/>
    <col min="7430" max="7430" width="24.453125" style="3" customWidth="1"/>
    <col min="7431" max="7431" width="23.7265625" style="3" customWidth="1"/>
    <col min="7432" max="7432" width="16.54296875" style="3" customWidth="1"/>
    <col min="7433" max="7433" width="18.26953125" style="3" customWidth="1"/>
    <col min="7434" max="7434" width="10.7265625" style="3" customWidth="1"/>
    <col min="7435" max="7435" width="11.26953125" style="3" customWidth="1"/>
    <col min="7436" max="7436" width="10.7265625" style="3" customWidth="1"/>
    <col min="7437" max="7441" width="10" style="3" customWidth="1"/>
    <col min="7442" max="7444" width="11.54296875" style="3" customWidth="1"/>
    <col min="7445" max="7681" width="9.1796875" style="3"/>
    <col min="7682" max="7682" width="5.7265625" style="3" customWidth="1"/>
    <col min="7683" max="7684" width="21.7265625" style="3" customWidth="1"/>
    <col min="7685" max="7685" width="21.81640625" style="3" customWidth="1"/>
    <col min="7686" max="7686" width="24.453125" style="3" customWidth="1"/>
    <col min="7687" max="7687" width="23.7265625" style="3" customWidth="1"/>
    <col min="7688" max="7688" width="16.54296875" style="3" customWidth="1"/>
    <col min="7689" max="7689" width="18.26953125" style="3" customWidth="1"/>
    <col min="7690" max="7690" width="10.7265625" style="3" customWidth="1"/>
    <col min="7691" max="7691" width="11.26953125" style="3" customWidth="1"/>
    <col min="7692" max="7692" width="10.7265625" style="3" customWidth="1"/>
    <col min="7693" max="7697" width="10" style="3" customWidth="1"/>
    <col min="7698" max="7700" width="11.54296875" style="3" customWidth="1"/>
    <col min="7701" max="7937" width="9.1796875" style="3"/>
    <col min="7938" max="7938" width="5.7265625" style="3" customWidth="1"/>
    <col min="7939" max="7940" width="21.7265625" style="3" customWidth="1"/>
    <col min="7941" max="7941" width="21.81640625" style="3" customWidth="1"/>
    <col min="7942" max="7942" width="24.453125" style="3" customWidth="1"/>
    <col min="7943" max="7943" width="23.7265625" style="3" customWidth="1"/>
    <col min="7944" max="7944" width="16.54296875" style="3" customWidth="1"/>
    <col min="7945" max="7945" width="18.26953125" style="3" customWidth="1"/>
    <col min="7946" max="7946" width="10.7265625" style="3" customWidth="1"/>
    <col min="7947" max="7947" width="11.26953125" style="3" customWidth="1"/>
    <col min="7948" max="7948" width="10.7265625" style="3" customWidth="1"/>
    <col min="7949" max="7953" width="10" style="3" customWidth="1"/>
    <col min="7954" max="7956" width="11.54296875" style="3" customWidth="1"/>
    <col min="7957" max="8193" width="9.1796875" style="3"/>
    <col min="8194" max="8194" width="5.7265625" style="3" customWidth="1"/>
    <col min="8195" max="8196" width="21.7265625" style="3" customWidth="1"/>
    <col min="8197" max="8197" width="21.81640625" style="3" customWidth="1"/>
    <col min="8198" max="8198" width="24.453125" style="3" customWidth="1"/>
    <col min="8199" max="8199" width="23.7265625" style="3" customWidth="1"/>
    <col min="8200" max="8200" width="16.54296875" style="3" customWidth="1"/>
    <col min="8201" max="8201" width="18.26953125" style="3" customWidth="1"/>
    <col min="8202" max="8202" width="10.7265625" style="3" customWidth="1"/>
    <col min="8203" max="8203" width="11.26953125" style="3" customWidth="1"/>
    <col min="8204" max="8204" width="10.7265625" style="3" customWidth="1"/>
    <col min="8205" max="8209" width="10" style="3" customWidth="1"/>
    <col min="8210" max="8212" width="11.54296875" style="3" customWidth="1"/>
    <col min="8213" max="8449" width="9.1796875" style="3"/>
    <col min="8450" max="8450" width="5.7265625" style="3" customWidth="1"/>
    <col min="8451" max="8452" width="21.7265625" style="3" customWidth="1"/>
    <col min="8453" max="8453" width="21.81640625" style="3" customWidth="1"/>
    <col min="8454" max="8454" width="24.453125" style="3" customWidth="1"/>
    <col min="8455" max="8455" width="23.7265625" style="3" customWidth="1"/>
    <col min="8456" max="8456" width="16.54296875" style="3" customWidth="1"/>
    <col min="8457" max="8457" width="18.26953125" style="3" customWidth="1"/>
    <col min="8458" max="8458" width="10.7265625" style="3" customWidth="1"/>
    <col min="8459" max="8459" width="11.26953125" style="3" customWidth="1"/>
    <col min="8460" max="8460" width="10.7265625" style="3" customWidth="1"/>
    <col min="8461" max="8465" width="10" style="3" customWidth="1"/>
    <col min="8466" max="8468" width="11.54296875" style="3" customWidth="1"/>
    <col min="8469" max="8705" width="9.1796875" style="3"/>
    <col min="8706" max="8706" width="5.7265625" style="3" customWidth="1"/>
    <col min="8707" max="8708" width="21.7265625" style="3" customWidth="1"/>
    <col min="8709" max="8709" width="21.81640625" style="3" customWidth="1"/>
    <col min="8710" max="8710" width="24.453125" style="3" customWidth="1"/>
    <col min="8711" max="8711" width="23.7265625" style="3" customWidth="1"/>
    <col min="8712" max="8712" width="16.54296875" style="3" customWidth="1"/>
    <col min="8713" max="8713" width="18.26953125" style="3" customWidth="1"/>
    <col min="8714" max="8714" width="10.7265625" style="3" customWidth="1"/>
    <col min="8715" max="8715" width="11.26953125" style="3" customWidth="1"/>
    <col min="8716" max="8716" width="10.7265625" style="3" customWidth="1"/>
    <col min="8717" max="8721" width="10" style="3" customWidth="1"/>
    <col min="8722" max="8724" width="11.54296875" style="3" customWidth="1"/>
    <col min="8725" max="8961" width="9.1796875" style="3"/>
    <col min="8962" max="8962" width="5.7265625" style="3" customWidth="1"/>
    <col min="8963" max="8964" width="21.7265625" style="3" customWidth="1"/>
    <col min="8965" max="8965" width="21.81640625" style="3" customWidth="1"/>
    <col min="8966" max="8966" width="24.453125" style="3" customWidth="1"/>
    <col min="8967" max="8967" width="23.7265625" style="3" customWidth="1"/>
    <col min="8968" max="8968" width="16.54296875" style="3" customWidth="1"/>
    <col min="8969" max="8969" width="18.26953125" style="3" customWidth="1"/>
    <col min="8970" max="8970" width="10.7265625" style="3" customWidth="1"/>
    <col min="8971" max="8971" width="11.26953125" style="3" customWidth="1"/>
    <col min="8972" max="8972" width="10.7265625" style="3" customWidth="1"/>
    <col min="8973" max="8977" width="10" style="3" customWidth="1"/>
    <col min="8978" max="8980" width="11.54296875" style="3" customWidth="1"/>
    <col min="8981" max="9217" width="9.1796875" style="3"/>
    <col min="9218" max="9218" width="5.7265625" style="3" customWidth="1"/>
    <col min="9219" max="9220" width="21.7265625" style="3" customWidth="1"/>
    <col min="9221" max="9221" width="21.81640625" style="3" customWidth="1"/>
    <col min="9222" max="9222" width="24.453125" style="3" customWidth="1"/>
    <col min="9223" max="9223" width="23.7265625" style="3" customWidth="1"/>
    <col min="9224" max="9224" width="16.54296875" style="3" customWidth="1"/>
    <col min="9225" max="9225" width="18.26953125" style="3" customWidth="1"/>
    <col min="9226" max="9226" width="10.7265625" style="3" customWidth="1"/>
    <col min="9227" max="9227" width="11.26953125" style="3" customWidth="1"/>
    <col min="9228" max="9228" width="10.7265625" style="3" customWidth="1"/>
    <col min="9229" max="9233" width="10" style="3" customWidth="1"/>
    <col min="9234" max="9236" width="11.54296875" style="3" customWidth="1"/>
    <col min="9237" max="9473" width="9.1796875" style="3"/>
    <col min="9474" max="9474" width="5.7265625" style="3" customWidth="1"/>
    <col min="9475" max="9476" width="21.7265625" style="3" customWidth="1"/>
    <col min="9477" max="9477" width="21.81640625" style="3" customWidth="1"/>
    <col min="9478" max="9478" width="24.453125" style="3" customWidth="1"/>
    <col min="9479" max="9479" width="23.7265625" style="3" customWidth="1"/>
    <col min="9480" max="9480" width="16.54296875" style="3" customWidth="1"/>
    <col min="9481" max="9481" width="18.26953125" style="3" customWidth="1"/>
    <col min="9482" max="9482" width="10.7265625" style="3" customWidth="1"/>
    <col min="9483" max="9483" width="11.26953125" style="3" customWidth="1"/>
    <col min="9484" max="9484" width="10.7265625" style="3" customWidth="1"/>
    <col min="9485" max="9489" width="10" style="3" customWidth="1"/>
    <col min="9490" max="9492" width="11.54296875" style="3" customWidth="1"/>
    <col min="9493" max="9729" width="9.1796875" style="3"/>
    <col min="9730" max="9730" width="5.7265625" style="3" customWidth="1"/>
    <col min="9731" max="9732" width="21.7265625" style="3" customWidth="1"/>
    <col min="9733" max="9733" width="21.81640625" style="3" customWidth="1"/>
    <col min="9734" max="9734" width="24.453125" style="3" customWidth="1"/>
    <col min="9735" max="9735" width="23.7265625" style="3" customWidth="1"/>
    <col min="9736" max="9736" width="16.54296875" style="3" customWidth="1"/>
    <col min="9737" max="9737" width="18.26953125" style="3" customWidth="1"/>
    <col min="9738" max="9738" width="10.7265625" style="3" customWidth="1"/>
    <col min="9739" max="9739" width="11.26953125" style="3" customWidth="1"/>
    <col min="9740" max="9740" width="10.7265625" style="3" customWidth="1"/>
    <col min="9741" max="9745" width="10" style="3" customWidth="1"/>
    <col min="9746" max="9748" width="11.54296875" style="3" customWidth="1"/>
    <col min="9749" max="9985" width="9.1796875" style="3"/>
    <col min="9986" max="9986" width="5.7265625" style="3" customWidth="1"/>
    <col min="9987" max="9988" width="21.7265625" style="3" customWidth="1"/>
    <col min="9989" max="9989" width="21.81640625" style="3" customWidth="1"/>
    <col min="9990" max="9990" width="24.453125" style="3" customWidth="1"/>
    <col min="9991" max="9991" width="23.7265625" style="3" customWidth="1"/>
    <col min="9992" max="9992" width="16.54296875" style="3" customWidth="1"/>
    <col min="9993" max="9993" width="18.26953125" style="3" customWidth="1"/>
    <col min="9994" max="9994" width="10.7265625" style="3" customWidth="1"/>
    <col min="9995" max="9995" width="11.26953125" style="3" customWidth="1"/>
    <col min="9996" max="9996" width="10.7265625" style="3" customWidth="1"/>
    <col min="9997" max="10001" width="10" style="3" customWidth="1"/>
    <col min="10002" max="10004" width="11.54296875" style="3" customWidth="1"/>
    <col min="10005" max="10241" width="9.1796875" style="3"/>
    <col min="10242" max="10242" width="5.7265625" style="3" customWidth="1"/>
    <col min="10243" max="10244" width="21.7265625" style="3" customWidth="1"/>
    <col min="10245" max="10245" width="21.81640625" style="3" customWidth="1"/>
    <col min="10246" max="10246" width="24.453125" style="3" customWidth="1"/>
    <col min="10247" max="10247" width="23.7265625" style="3" customWidth="1"/>
    <col min="10248" max="10248" width="16.54296875" style="3" customWidth="1"/>
    <col min="10249" max="10249" width="18.26953125" style="3" customWidth="1"/>
    <col min="10250" max="10250" width="10.7265625" style="3" customWidth="1"/>
    <col min="10251" max="10251" width="11.26953125" style="3" customWidth="1"/>
    <col min="10252" max="10252" width="10.7265625" style="3" customWidth="1"/>
    <col min="10253" max="10257" width="10" style="3" customWidth="1"/>
    <col min="10258" max="10260" width="11.54296875" style="3" customWidth="1"/>
    <col min="10261" max="10497" width="9.1796875" style="3"/>
    <col min="10498" max="10498" width="5.7265625" style="3" customWidth="1"/>
    <col min="10499" max="10500" width="21.7265625" style="3" customWidth="1"/>
    <col min="10501" max="10501" width="21.81640625" style="3" customWidth="1"/>
    <col min="10502" max="10502" width="24.453125" style="3" customWidth="1"/>
    <col min="10503" max="10503" width="23.7265625" style="3" customWidth="1"/>
    <col min="10504" max="10504" width="16.54296875" style="3" customWidth="1"/>
    <col min="10505" max="10505" width="18.26953125" style="3" customWidth="1"/>
    <col min="10506" max="10506" width="10.7265625" style="3" customWidth="1"/>
    <col min="10507" max="10507" width="11.26953125" style="3" customWidth="1"/>
    <col min="10508" max="10508" width="10.7265625" style="3" customWidth="1"/>
    <col min="10509" max="10513" width="10" style="3" customWidth="1"/>
    <col min="10514" max="10516" width="11.54296875" style="3" customWidth="1"/>
    <col min="10517" max="10753" width="9.1796875" style="3"/>
    <col min="10754" max="10754" width="5.7265625" style="3" customWidth="1"/>
    <col min="10755" max="10756" width="21.7265625" style="3" customWidth="1"/>
    <col min="10757" max="10757" width="21.81640625" style="3" customWidth="1"/>
    <col min="10758" max="10758" width="24.453125" style="3" customWidth="1"/>
    <col min="10759" max="10759" width="23.7265625" style="3" customWidth="1"/>
    <col min="10760" max="10760" width="16.54296875" style="3" customWidth="1"/>
    <col min="10761" max="10761" width="18.26953125" style="3" customWidth="1"/>
    <col min="10762" max="10762" width="10.7265625" style="3" customWidth="1"/>
    <col min="10763" max="10763" width="11.26953125" style="3" customWidth="1"/>
    <col min="10764" max="10764" width="10.7265625" style="3" customWidth="1"/>
    <col min="10765" max="10769" width="10" style="3" customWidth="1"/>
    <col min="10770" max="10772" width="11.54296875" style="3" customWidth="1"/>
    <col min="10773" max="11009" width="9.1796875" style="3"/>
    <col min="11010" max="11010" width="5.7265625" style="3" customWidth="1"/>
    <col min="11011" max="11012" width="21.7265625" style="3" customWidth="1"/>
    <col min="11013" max="11013" width="21.81640625" style="3" customWidth="1"/>
    <col min="11014" max="11014" width="24.453125" style="3" customWidth="1"/>
    <col min="11015" max="11015" width="23.7265625" style="3" customWidth="1"/>
    <col min="11016" max="11016" width="16.54296875" style="3" customWidth="1"/>
    <col min="11017" max="11017" width="18.26953125" style="3" customWidth="1"/>
    <col min="11018" max="11018" width="10.7265625" style="3" customWidth="1"/>
    <col min="11019" max="11019" width="11.26953125" style="3" customWidth="1"/>
    <col min="11020" max="11020" width="10.7265625" style="3" customWidth="1"/>
    <col min="11021" max="11025" width="10" style="3" customWidth="1"/>
    <col min="11026" max="11028" width="11.54296875" style="3" customWidth="1"/>
    <col min="11029" max="11265" width="9.1796875" style="3"/>
    <col min="11266" max="11266" width="5.7265625" style="3" customWidth="1"/>
    <col min="11267" max="11268" width="21.7265625" style="3" customWidth="1"/>
    <col min="11269" max="11269" width="21.81640625" style="3" customWidth="1"/>
    <col min="11270" max="11270" width="24.453125" style="3" customWidth="1"/>
    <col min="11271" max="11271" width="23.7265625" style="3" customWidth="1"/>
    <col min="11272" max="11272" width="16.54296875" style="3" customWidth="1"/>
    <col min="11273" max="11273" width="18.26953125" style="3" customWidth="1"/>
    <col min="11274" max="11274" width="10.7265625" style="3" customWidth="1"/>
    <col min="11275" max="11275" width="11.26953125" style="3" customWidth="1"/>
    <col min="11276" max="11276" width="10.7265625" style="3" customWidth="1"/>
    <col min="11277" max="11281" width="10" style="3" customWidth="1"/>
    <col min="11282" max="11284" width="11.54296875" style="3" customWidth="1"/>
    <col min="11285" max="11521" width="9.1796875" style="3"/>
    <col min="11522" max="11522" width="5.7265625" style="3" customWidth="1"/>
    <col min="11523" max="11524" width="21.7265625" style="3" customWidth="1"/>
    <col min="11525" max="11525" width="21.81640625" style="3" customWidth="1"/>
    <col min="11526" max="11526" width="24.453125" style="3" customWidth="1"/>
    <col min="11527" max="11527" width="23.7265625" style="3" customWidth="1"/>
    <col min="11528" max="11528" width="16.54296875" style="3" customWidth="1"/>
    <col min="11529" max="11529" width="18.26953125" style="3" customWidth="1"/>
    <col min="11530" max="11530" width="10.7265625" style="3" customWidth="1"/>
    <col min="11531" max="11531" width="11.26953125" style="3" customWidth="1"/>
    <col min="11532" max="11532" width="10.7265625" style="3" customWidth="1"/>
    <col min="11533" max="11537" width="10" style="3" customWidth="1"/>
    <col min="11538" max="11540" width="11.54296875" style="3" customWidth="1"/>
    <col min="11541" max="11777" width="9.1796875" style="3"/>
    <col min="11778" max="11778" width="5.7265625" style="3" customWidth="1"/>
    <col min="11779" max="11780" width="21.7265625" style="3" customWidth="1"/>
    <col min="11781" max="11781" width="21.81640625" style="3" customWidth="1"/>
    <col min="11782" max="11782" width="24.453125" style="3" customWidth="1"/>
    <col min="11783" max="11783" width="23.7265625" style="3" customWidth="1"/>
    <col min="11784" max="11784" width="16.54296875" style="3" customWidth="1"/>
    <col min="11785" max="11785" width="18.26953125" style="3" customWidth="1"/>
    <col min="11786" max="11786" width="10.7265625" style="3" customWidth="1"/>
    <col min="11787" max="11787" width="11.26953125" style="3" customWidth="1"/>
    <col min="11788" max="11788" width="10.7265625" style="3" customWidth="1"/>
    <col min="11789" max="11793" width="10" style="3" customWidth="1"/>
    <col min="11794" max="11796" width="11.54296875" style="3" customWidth="1"/>
    <col min="11797" max="12033" width="9.1796875" style="3"/>
    <col min="12034" max="12034" width="5.7265625" style="3" customWidth="1"/>
    <col min="12035" max="12036" width="21.7265625" style="3" customWidth="1"/>
    <col min="12037" max="12037" width="21.81640625" style="3" customWidth="1"/>
    <col min="12038" max="12038" width="24.453125" style="3" customWidth="1"/>
    <col min="12039" max="12039" width="23.7265625" style="3" customWidth="1"/>
    <col min="12040" max="12040" width="16.54296875" style="3" customWidth="1"/>
    <col min="12041" max="12041" width="18.26953125" style="3" customWidth="1"/>
    <col min="12042" max="12042" width="10.7265625" style="3" customWidth="1"/>
    <col min="12043" max="12043" width="11.26953125" style="3" customWidth="1"/>
    <col min="12044" max="12044" width="10.7265625" style="3" customWidth="1"/>
    <col min="12045" max="12049" width="10" style="3" customWidth="1"/>
    <col min="12050" max="12052" width="11.54296875" style="3" customWidth="1"/>
    <col min="12053" max="12289" width="9.1796875" style="3"/>
    <col min="12290" max="12290" width="5.7265625" style="3" customWidth="1"/>
    <col min="12291" max="12292" width="21.7265625" style="3" customWidth="1"/>
    <col min="12293" max="12293" width="21.81640625" style="3" customWidth="1"/>
    <col min="12294" max="12294" width="24.453125" style="3" customWidth="1"/>
    <col min="12295" max="12295" width="23.7265625" style="3" customWidth="1"/>
    <col min="12296" max="12296" width="16.54296875" style="3" customWidth="1"/>
    <col min="12297" max="12297" width="18.26953125" style="3" customWidth="1"/>
    <col min="12298" max="12298" width="10.7265625" style="3" customWidth="1"/>
    <col min="12299" max="12299" width="11.26953125" style="3" customWidth="1"/>
    <col min="12300" max="12300" width="10.7265625" style="3" customWidth="1"/>
    <col min="12301" max="12305" width="10" style="3" customWidth="1"/>
    <col min="12306" max="12308" width="11.54296875" style="3" customWidth="1"/>
    <col min="12309" max="12545" width="9.1796875" style="3"/>
    <col min="12546" max="12546" width="5.7265625" style="3" customWidth="1"/>
    <col min="12547" max="12548" width="21.7265625" style="3" customWidth="1"/>
    <col min="12549" max="12549" width="21.81640625" style="3" customWidth="1"/>
    <col min="12550" max="12550" width="24.453125" style="3" customWidth="1"/>
    <col min="12551" max="12551" width="23.7265625" style="3" customWidth="1"/>
    <col min="12552" max="12552" width="16.54296875" style="3" customWidth="1"/>
    <col min="12553" max="12553" width="18.26953125" style="3" customWidth="1"/>
    <col min="12554" max="12554" width="10.7265625" style="3" customWidth="1"/>
    <col min="12555" max="12555" width="11.26953125" style="3" customWidth="1"/>
    <col min="12556" max="12556" width="10.7265625" style="3" customWidth="1"/>
    <col min="12557" max="12561" width="10" style="3" customWidth="1"/>
    <col min="12562" max="12564" width="11.54296875" style="3" customWidth="1"/>
    <col min="12565" max="12801" width="9.1796875" style="3"/>
    <col min="12802" max="12802" width="5.7265625" style="3" customWidth="1"/>
    <col min="12803" max="12804" width="21.7265625" style="3" customWidth="1"/>
    <col min="12805" max="12805" width="21.81640625" style="3" customWidth="1"/>
    <col min="12806" max="12806" width="24.453125" style="3" customWidth="1"/>
    <col min="12807" max="12807" width="23.7265625" style="3" customWidth="1"/>
    <col min="12808" max="12808" width="16.54296875" style="3" customWidth="1"/>
    <col min="12809" max="12809" width="18.26953125" style="3" customWidth="1"/>
    <col min="12810" max="12810" width="10.7265625" style="3" customWidth="1"/>
    <col min="12811" max="12811" width="11.26953125" style="3" customWidth="1"/>
    <col min="12812" max="12812" width="10.7265625" style="3" customWidth="1"/>
    <col min="12813" max="12817" width="10" style="3" customWidth="1"/>
    <col min="12818" max="12820" width="11.54296875" style="3" customWidth="1"/>
    <col min="12821" max="13057" width="9.1796875" style="3"/>
    <col min="13058" max="13058" width="5.7265625" style="3" customWidth="1"/>
    <col min="13059" max="13060" width="21.7265625" style="3" customWidth="1"/>
    <col min="13061" max="13061" width="21.81640625" style="3" customWidth="1"/>
    <col min="13062" max="13062" width="24.453125" style="3" customWidth="1"/>
    <col min="13063" max="13063" width="23.7265625" style="3" customWidth="1"/>
    <col min="13064" max="13064" width="16.54296875" style="3" customWidth="1"/>
    <col min="13065" max="13065" width="18.26953125" style="3" customWidth="1"/>
    <col min="13066" max="13066" width="10.7265625" style="3" customWidth="1"/>
    <col min="13067" max="13067" width="11.26953125" style="3" customWidth="1"/>
    <col min="13068" max="13068" width="10.7265625" style="3" customWidth="1"/>
    <col min="13069" max="13073" width="10" style="3" customWidth="1"/>
    <col min="13074" max="13076" width="11.54296875" style="3" customWidth="1"/>
    <col min="13077" max="13313" width="9.1796875" style="3"/>
    <col min="13314" max="13314" width="5.7265625" style="3" customWidth="1"/>
    <col min="13315" max="13316" width="21.7265625" style="3" customWidth="1"/>
    <col min="13317" max="13317" width="21.81640625" style="3" customWidth="1"/>
    <col min="13318" max="13318" width="24.453125" style="3" customWidth="1"/>
    <col min="13319" max="13319" width="23.7265625" style="3" customWidth="1"/>
    <col min="13320" max="13320" width="16.54296875" style="3" customWidth="1"/>
    <col min="13321" max="13321" width="18.26953125" style="3" customWidth="1"/>
    <col min="13322" max="13322" width="10.7265625" style="3" customWidth="1"/>
    <col min="13323" max="13323" width="11.26953125" style="3" customWidth="1"/>
    <col min="13324" max="13324" width="10.7265625" style="3" customWidth="1"/>
    <col min="13325" max="13329" width="10" style="3" customWidth="1"/>
    <col min="13330" max="13332" width="11.54296875" style="3" customWidth="1"/>
    <col min="13333" max="13569" width="9.1796875" style="3"/>
    <col min="13570" max="13570" width="5.7265625" style="3" customWidth="1"/>
    <col min="13571" max="13572" width="21.7265625" style="3" customWidth="1"/>
    <col min="13573" max="13573" width="21.81640625" style="3" customWidth="1"/>
    <col min="13574" max="13574" width="24.453125" style="3" customWidth="1"/>
    <col min="13575" max="13575" width="23.7265625" style="3" customWidth="1"/>
    <col min="13576" max="13576" width="16.54296875" style="3" customWidth="1"/>
    <col min="13577" max="13577" width="18.26953125" style="3" customWidth="1"/>
    <col min="13578" max="13578" width="10.7265625" style="3" customWidth="1"/>
    <col min="13579" max="13579" width="11.26953125" style="3" customWidth="1"/>
    <col min="13580" max="13580" width="10.7265625" style="3" customWidth="1"/>
    <col min="13581" max="13585" width="10" style="3" customWidth="1"/>
    <col min="13586" max="13588" width="11.54296875" style="3" customWidth="1"/>
    <col min="13589" max="13825" width="9.1796875" style="3"/>
    <col min="13826" max="13826" width="5.7265625" style="3" customWidth="1"/>
    <col min="13827" max="13828" width="21.7265625" style="3" customWidth="1"/>
    <col min="13829" max="13829" width="21.81640625" style="3" customWidth="1"/>
    <col min="13830" max="13830" width="24.453125" style="3" customWidth="1"/>
    <col min="13831" max="13831" width="23.7265625" style="3" customWidth="1"/>
    <col min="13832" max="13832" width="16.54296875" style="3" customWidth="1"/>
    <col min="13833" max="13833" width="18.26953125" style="3" customWidth="1"/>
    <col min="13834" max="13834" width="10.7265625" style="3" customWidth="1"/>
    <col min="13835" max="13835" width="11.26953125" style="3" customWidth="1"/>
    <col min="13836" max="13836" width="10.7265625" style="3" customWidth="1"/>
    <col min="13837" max="13841" width="10" style="3" customWidth="1"/>
    <col min="13842" max="13844" width="11.54296875" style="3" customWidth="1"/>
    <col min="13845" max="14081" width="9.1796875" style="3"/>
    <col min="14082" max="14082" width="5.7265625" style="3" customWidth="1"/>
    <col min="14083" max="14084" width="21.7265625" style="3" customWidth="1"/>
    <col min="14085" max="14085" width="21.81640625" style="3" customWidth="1"/>
    <col min="14086" max="14086" width="24.453125" style="3" customWidth="1"/>
    <col min="14087" max="14087" width="23.7265625" style="3" customWidth="1"/>
    <col min="14088" max="14088" width="16.54296875" style="3" customWidth="1"/>
    <col min="14089" max="14089" width="18.26953125" style="3" customWidth="1"/>
    <col min="14090" max="14090" width="10.7265625" style="3" customWidth="1"/>
    <col min="14091" max="14091" width="11.26953125" style="3" customWidth="1"/>
    <col min="14092" max="14092" width="10.7265625" style="3" customWidth="1"/>
    <col min="14093" max="14097" width="10" style="3" customWidth="1"/>
    <col min="14098" max="14100" width="11.54296875" style="3" customWidth="1"/>
    <col min="14101" max="14337" width="9.1796875" style="3"/>
    <col min="14338" max="14338" width="5.7265625" style="3" customWidth="1"/>
    <col min="14339" max="14340" width="21.7265625" style="3" customWidth="1"/>
    <col min="14341" max="14341" width="21.81640625" style="3" customWidth="1"/>
    <col min="14342" max="14342" width="24.453125" style="3" customWidth="1"/>
    <col min="14343" max="14343" width="23.7265625" style="3" customWidth="1"/>
    <col min="14344" max="14344" width="16.54296875" style="3" customWidth="1"/>
    <col min="14345" max="14345" width="18.26953125" style="3" customWidth="1"/>
    <col min="14346" max="14346" width="10.7265625" style="3" customWidth="1"/>
    <col min="14347" max="14347" width="11.26953125" style="3" customWidth="1"/>
    <col min="14348" max="14348" width="10.7265625" style="3" customWidth="1"/>
    <col min="14349" max="14353" width="10" style="3" customWidth="1"/>
    <col min="14354" max="14356" width="11.54296875" style="3" customWidth="1"/>
    <col min="14357" max="14593" width="9.1796875" style="3"/>
    <col min="14594" max="14594" width="5.7265625" style="3" customWidth="1"/>
    <col min="14595" max="14596" width="21.7265625" style="3" customWidth="1"/>
    <col min="14597" max="14597" width="21.81640625" style="3" customWidth="1"/>
    <col min="14598" max="14598" width="24.453125" style="3" customWidth="1"/>
    <col min="14599" max="14599" width="23.7265625" style="3" customWidth="1"/>
    <col min="14600" max="14600" width="16.54296875" style="3" customWidth="1"/>
    <col min="14601" max="14601" width="18.26953125" style="3" customWidth="1"/>
    <col min="14602" max="14602" width="10.7265625" style="3" customWidth="1"/>
    <col min="14603" max="14603" width="11.26953125" style="3" customWidth="1"/>
    <col min="14604" max="14604" width="10.7265625" style="3" customWidth="1"/>
    <col min="14605" max="14609" width="10" style="3" customWidth="1"/>
    <col min="14610" max="14612" width="11.54296875" style="3" customWidth="1"/>
    <col min="14613" max="14849" width="9.1796875" style="3"/>
    <col min="14850" max="14850" width="5.7265625" style="3" customWidth="1"/>
    <col min="14851" max="14852" width="21.7265625" style="3" customWidth="1"/>
    <col min="14853" max="14853" width="21.81640625" style="3" customWidth="1"/>
    <col min="14854" max="14854" width="24.453125" style="3" customWidth="1"/>
    <col min="14855" max="14855" width="23.7265625" style="3" customWidth="1"/>
    <col min="14856" max="14856" width="16.54296875" style="3" customWidth="1"/>
    <col min="14857" max="14857" width="18.26953125" style="3" customWidth="1"/>
    <col min="14858" max="14858" width="10.7265625" style="3" customWidth="1"/>
    <col min="14859" max="14859" width="11.26953125" style="3" customWidth="1"/>
    <col min="14860" max="14860" width="10.7265625" style="3" customWidth="1"/>
    <col min="14861" max="14865" width="10" style="3" customWidth="1"/>
    <col min="14866" max="14868" width="11.54296875" style="3" customWidth="1"/>
    <col min="14869" max="15105" width="9.1796875" style="3"/>
    <col min="15106" max="15106" width="5.7265625" style="3" customWidth="1"/>
    <col min="15107" max="15108" width="21.7265625" style="3" customWidth="1"/>
    <col min="15109" max="15109" width="21.81640625" style="3" customWidth="1"/>
    <col min="15110" max="15110" width="24.453125" style="3" customWidth="1"/>
    <col min="15111" max="15111" width="23.7265625" style="3" customWidth="1"/>
    <col min="15112" max="15112" width="16.54296875" style="3" customWidth="1"/>
    <col min="15113" max="15113" width="18.26953125" style="3" customWidth="1"/>
    <col min="15114" max="15114" width="10.7265625" style="3" customWidth="1"/>
    <col min="15115" max="15115" width="11.26953125" style="3" customWidth="1"/>
    <col min="15116" max="15116" width="10.7265625" style="3" customWidth="1"/>
    <col min="15117" max="15121" width="10" style="3" customWidth="1"/>
    <col min="15122" max="15124" width="11.54296875" style="3" customWidth="1"/>
    <col min="15125" max="15361" width="9.1796875" style="3"/>
    <col min="15362" max="15362" width="5.7265625" style="3" customWidth="1"/>
    <col min="15363" max="15364" width="21.7265625" style="3" customWidth="1"/>
    <col min="15365" max="15365" width="21.81640625" style="3" customWidth="1"/>
    <col min="15366" max="15366" width="24.453125" style="3" customWidth="1"/>
    <col min="15367" max="15367" width="23.7265625" style="3" customWidth="1"/>
    <col min="15368" max="15368" width="16.54296875" style="3" customWidth="1"/>
    <col min="15369" max="15369" width="18.26953125" style="3" customWidth="1"/>
    <col min="15370" max="15370" width="10.7265625" style="3" customWidth="1"/>
    <col min="15371" max="15371" width="11.26953125" style="3" customWidth="1"/>
    <col min="15372" max="15372" width="10.7265625" style="3" customWidth="1"/>
    <col min="15373" max="15377" width="10" style="3" customWidth="1"/>
    <col min="15378" max="15380" width="11.54296875" style="3" customWidth="1"/>
    <col min="15381" max="15617" width="9.1796875" style="3"/>
    <col min="15618" max="15618" width="5.7265625" style="3" customWidth="1"/>
    <col min="15619" max="15620" width="21.7265625" style="3" customWidth="1"/>
    <col min="15621" max="15621" width="21.81640625" style="3" customWidth="1"/>
    <col min="15622" max="15622" width="24.453125" style="3" customWidth="1"/>
    <col min="15623" max="15623" width="23.7265625" style="3" customWidth="1"/>
    <col min="15624" max="15624" width="16.54296875" style="3" customWidth="1"/>
    <col min="15625" max="15625" width="18.26953125" style="3" customWidth="1"/>
    <col min="15626" max="15626" width="10.7265625" style="3" customWidth="1"/>
    <col min="15627" max="15627" width="11.26953125" style="3" customWidth="1"/>
    <col min="15628" max="15628" width="10.7265625" style="3" customWidth="1"/>
    <col min="15629" max="15633" width="10" style="3" customWidth="1"/>
    <col min="15634" max="15636" width="11.54296875" style="3" customWidth="1"/>
    <col min="15637" max="15873" width="9.1796875" style="3"/>
    <col min="15874" max="15874" width="5.7265625" style="3" customWidth="1"/>
    <col min="15875" max="15876" width="21.7265625" style="3" customWidth="1"/>
    <col min="15877" max="15877" width="21.81640625" style="3" customWidth="1"/>
    <col min="15878" max="15878" width="24.453125" style="3" customWidth="1"/>
    <col min="15879" max="15879" width="23.7265625" style="3" customWidth="1"/>
    <col min="15880" max="15880" width="16.54296875" style="3" customWidth="1"/>
    <col min="15881" max="15881" width="18.26953125" style="3" customWidth="1"/>
    <col min="15882" max="15882" width="10.7265625" style="3" customWidth="1"/>
    <col min="15883" max="15883" width="11.26953125" style="3" customWidth="1"/>
    <col min="15884" max="15884" width="10.7265625" style="3" customWidth="1"/>
    <col min="15885" max="15889" width="10" style="3" customWidth="1"/>
    <col min="15890" max="15892" width="11.54296875" style="3" customWidth="1"/>
    <col min="15893" max="16129" width="9.1796875" style="3"/>
    <col min="16130" max="16130" width="5.7265625" style="3" customWidth="1"/>
    <col min="16131" max="16132" width="21.7265625" style="3" customWidth="1"/>
    <col min="16133" max="16133" width="21.81640625" style="3" customWidth="1"/>
    <col min="16134" max="16134" width="24.453125" style="3" customWidth="1"/>
    <col min="16135" max="16135" width="23.7265625" style="3" customWidth="1"/>
    <col min="16136" max="16136" width="16.54296875" style="3" customWidth="1"/>
    <col min="16137" max="16137" width="18.26953125" style="3" customWidth="1"/>
    <col min="16138" max="16138" width="10.7265625" style="3" customWidth="1"/>
    <col min="16139" max="16139" width="11.26953125" style="3" customWidth="1"/>
    <col min="16140" max="16140" width="10.7265625" style="3" customWidth="1"/>
    <col min="16141" max="16145" width="10" style="3" customWidth="1"/>
    <col min="16146" max="16148" width="11.54296875" style="3" customWidth="1"/>
    <col min="16149" max="16384" width="9.1796875" style="3"/>
  </cols>
  <sheetData>
    <row r="1" spans="1:20" x14ac:dyDescent="0.35">
      <c r="A1" s="1" t="s">
        <v>883</v>
      </c>
    </row>
    <row r="3" spans="1:20" x14ac:dyDescent="0.35">
      <c r="A3" s="4" t="s">
        <v>884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35">
      <c r="A4" s="2"/>
      <c r="B4" s="2"/>
      <c r="C4" s="2"/>
      <c r="D4" s="2"/>
      <c r="E4" s="2"/>
      <c r="F4" s="28"/>
      <c r="G4" s="28"/>
      <c r="H4" s="28" t="str">
        <f>'[3]1'!$E$5</f>
        <v>KABUPATEN/KOTA</v>
      </c>
      <c r="I4" s="7" t="s">
        <v>556</v>
      </c>
      <c r="J4" s="2"/>
      <c r="K4" s="2"/>
      <c r="L4" s="2"/>
      <c r="M4" s="28"/>
      <c r="N4" s="28"/>
      <c r="O4" s="28"/>
      <c r="P4" s="28"/>
      <c r="Q4" s="28"/>
      <c r="R4" s="28"/>
      <c r="S4" s="28"/>
      <c r="T4" s="28"/>
    </row>
    <row r="5" spans="1:20" x14ac:dyDescent="0.35">
      <c r="A5" s="2"/>
      <c r="B5" s="2"/>
      <c r="C5" s="2"/>
      <c r="D5" s="2"/>
      <c r="E5" s="2"/>
      <c r="F5" s="28"/>
      <c r="G5" s="28"/>
      <c r="H5" s="28" t="str">
        <f>'[3]1'!$E$6</f>
        <v>TAHUN</v>
      </c>
      <c r="I5" s="7">
        <v>2024</v>
      </c>
      <c r="J5" s="2"/>
      <c r="K5" s="2"/>
      <c r="L5" s="2"/>
      <c r="M5" s="28"/>
      <c r="N5" s="28"/>
      <c r="O5" s="28"/>
      <c r="P5" s="28"/>
      <c r="Q5" s="28"/>
      <c r="R5" s="28"/>
      <c r="S5" s="28"/>
      <c r="T5" s="28"/>
    </row>
    <row r="6" spans="1:20" ht="16" thickBot="1" x14ac:dyDescent="0.4">
      <c r="A6" s="58"/>
      <c r="B6" s="58"/>
      <c r="C6" s="58"/>
      <c r="D6" s="58"/>
      <c r="E6" s="58"/>
      <c r="F6" s="8"/>
      <c r="G6" s="8"/>
      <c r="H6" s="8"/>
      <c r="I6" s="58"/>
      <c r="J6" s="5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ht="29.25" customHeight="1" x14ac:dyDescent="0.35">
      <c r="A7" s="1596" t="s">
        <v>5</v>
      </c>
      <c r="B7" s="1596" t="s">
        <v>6</v>
      </c>
      <c r="C7" s="10"/>
      <c r="D7" s="1596" t="s">
        <v>61</v>
      </c>
      <c r="E7" s="1611" t="s">
        <v>885</v>
      </c>
      <c r="F7" s="1597" t="s">
        <v>886</v>
      </c>
      <c r="G7" s="1597"/>
      <c r="H7" s="1597"/>
      <c r="I7" s="1611" t="s">
        <v>887</v>
      </c>
      <c r="J7" s="1660" t="s">
        <v>888</v>
      </c>
      <c r="K7" s="1661"/>
      <c r="L7" s="1661"/>
      <c r="M7" s="1661"/>
      <c r="N7" s="1661"/>
      <c r="O7" s="1661"/>
      <c r="P7" s="1661"/>
      <c r="Q7" s="1661"/>
      <c r="R7" s="1605" t="s">
        <v>889</v>
      </c>
      <c r="S7" s="1838"/>
      <c r="T7" s="1839"/>
    </row>
    <row r="8" spans="1:20" ht="17.25" customHeight="1" x14ac:dyDescent="0.35">
      <c r="A8" s="1596"/>
      <c r="B8" s="1596"/>
      <c r="C8" s="10"/>
      <c r="D8" s="1596"/>
      <c r="E8" s="1601"/>
      <c r="F8" s="1601" t="s">
        <v>498</v>
      </c>
      <c r="G8" s="1601" t="s">
        <v>890</v>
      </c>
      <c r="H8" s="1601" t="s">
        <v>891</v>
      </c>
      <c r="I8" s="1601"/>
      <c r="J8" s="1859" t="s">
        <v>892</v>
      </c>
      <c r="K8" s="1860"/>
      <c r="L8" s="1859" t="s">
        <v>893</v>
      </c>
      <c r="M8" s="1860"/>
      <c r="N8" s="1859" t="s">
        <v>8</v>
      </c>
      <c r="O8" s="1861"/>
      <c r="P8" s="1860"/>
      <c r="Q8" s="1859" t="s">
        <v>894</v>
      </c>
      <c r="R8" s="1605"/>
      <c r="S8" s="1838"/>
      <c r="T8" s="1839"/>
    </row>
    <row r="9" spans="1:20" ht="32.25" customHeight="1" x14ac:dyDescent="0.35">
      <c r="A9" s="1596"/>
      <c r="B9" s="1596"/>
      <c r="C9" s="10" t="s">
        <v>1595</v>
      </c>
      <c r="D9" s="1596"/>
      <c r="E9" s="1601"/>
      <c r="F9" s="1601"/>
      <c r="G9" s="1601"/>
      <c r="H9" s="1601"/>
      <c r="I9" s="1601"/>
      <c r="J9" s="1606"/>
      <c r="K9" s="1797"/>
      <c r="L9" s="1606"/>
      <c r="M9" s="1797"/>
      <c r="N9" s="1606"/>
      <c r="O9" s="1796"/>
      <c r="P9" s="1797"/>
      <c r="Q9" s="1605"/>
      <c r="R9" s="1606"/>
      <c r="S9" s="1796"/>
      <c r="T9" s="1797"/>
    </row>
    <row r="10" spans="1:20" ht="40.15" customHeight="1" x14ac:dyDescent="0.35">
      <c r="A10" s="1597"/>
      <c r="B10" s="1597"/>
      <c r="C10" s="12" t="s">
        <v>6</v>
      </c>
      <c r="D10" s="1597"/>
      <c r="E10" s="1602"/>
      <c r="F10" s="1602"/>
      <c r="G10" s="1602"/>
      <c r="H10" s="1602"/>
      <c r="I10" s="1602"/>
      <c r="J10" s="61" t="s">
        <v>130</v>
      </c>
      <c r="K10" s="61" t="s">
        <v>131</v>
      </c>
      <c r="L10" s="61" t="s">
        <v>130</v>
      </c>
      <c r="M10" s="61" t="s">
        <v>131</v>
      </c>
      <c r="N10" s="61" t="s">
        <v>130</v>
      </c>
      <c r="O10" s="61" t="s">
        <v>131</v>
      </c>
      <c r="P10" s="61" t="s">
        <v>132</v>
      </c>
      <c r="Q10" s="1602"/>
      <c r="R10" s="125" t="s">
        <v>130</v>
      </c>
      <c r="S10" s="125" t="s">
        <v>131</v>
      </c>
      <c r="T10" s="125" t="s">
        <v>132</v>
      </c>
    </row>
    <row r="11" spans="1:20" s="15" customFormat="1" ht="11.5" x14ac:dyDescent="0.35">
      <c r="A11" s="13">
        <v>1</v>
      </c>
      <c r="B11" s="14">
        <v>2</v>
      </c>
      <c r="C11" s="14"/>
      <c r="D11" s="13">
        <v>3</v>
      </c>
      <c r="E11" s="14">
        <v>4</v>
      </c>
      <c r="F11" s="13">
        <v>5</v>
      </c>
      <c r="G11" s="14">
        <v>6</v>
      </c>
      <c r="H11" s="13">
        <v>7</v>
      </c>
      <c r="I11" s="14">
        <v>8</v>
      </c>
      <c r="J11" s="13">
        <v>9</v>
      </c>
      <c r="K11" s="14">
        <v>10</v>
      </c>
      <c r="L11" s="13">
        <v>11</v>
      </c>
      <c r="M11" s="14">
        <v>12</v>
      </c>
      <c r="N11" s="13">
        <v>13</v>
      </c>
      <c r="O11" s="14">
        <v>14</v>
      </c>
      <c r="P11" s="13">
        <v>15</v>
      </c>
      <c r="Q11" s="14">
        <v>16</v>
      </c>
      <c r="R11" s="13">
        <v>17</v>
      </c>
      <c r="S11" s="14">
        <v>18</v>
      </c>
      <c r="T11" s="13">
        <v>19</v>
      </c>
    </row>
    <row r="12" spans="1:20" ht="20.149999999999999" customHeight="1" x14ac:dyDescent="0.35">
      <c r="A12" s="33">
        <v>1</v>
      </c>
      <c r="B12" s="64" t="s">
        <v>767</v>
      </c>
      <c r="C12" s="1569" t="s">
        <v>1597</v>
      </c>
      <c r="D12" s="64" t="s">
        <v>767</v>
      </c>
      <c r="E12" s="409">
        <v>173</v>
      </c>
      <c r="F12" s="464">
        <v>463</v>
      </c>
      <c r="G12" s="465">
        <v>0</v>
      </c>
      <c r="H12" s="466">
        <f>G12/F12*100</f>
        <v>0</v>
      </c>
      <c r="I12" s="409">
        <v>30</v>
      </c>
      <c r="J12" s="464">
        <v>9</v>
      </c>
      <c r="K12" s="464">
        <v>5</v>
      </c>
      <c r="L12" s="464">
        <v>0</v>
      </c>
      <c r="M12" s="467">
        <v>0</v>
      </c>
      <c r="N12" s="409">
        <f>J12+L12</f>
        <v>9</v>
      </c>
      <c r="O12" s="409">
        <f>K12+M12</f>
        <v>5</v>
      </c>
      <c r="P12" s="468">
        <f>N12+O12</f>
        <v>14</v>
      </c>
      <c r="Q12" s="469">
        <f t="shared" ref="Q12:Q32" si="0">P12/I12*100</f>
        <v>46.666666666666664</v>
      </c>
      <c r="R12" s="465">
        <v>22</v>
      </c>
      <c r="S12" s="467">
        <v>14</v>
      </c>
      <c r="T12" s="464">
        <f>R12+S12</f>
        <v>36</v>
      </c>
    </row>
    <row r="13" spans="1:20" ht="20.149999999999999" customHeight="1" x14ac:dyDescent="0.35">
      <c r="A13" s="16">
        <v>2</v>
      </c>
      <c r="B13" s="64" t="s">
        <v>769</v>
      </c>
      <c r="C13" s="1569" t="s">
        <v>1596</v>
      </c>
      <c r="D13" s="64" t="s">
        <v>895</v>
      </c>
      <c r="E13" s="409">
        <v>558</v>
      </c>
      <c r="F13" s="409">
        <v>1495</v>
      </c>
      <c r="G13" s="470">
        <v>0</v>
      </c>
      <c r="H13" s="466">
        <f t="shared" ref="H13:H32" si="1">G13/F13*100</f>
        <v>0</v>
      </c>
      <c r="I13" s="409">
        <v>35</v>
      </c>
      <c r="J13" s="409">
        <v>9</v>
      </c>
      <c r="K13" s="409">
        <v>9</v>
      </c>
      <c r="L13" s="409">
        <v>0</v>
      </c>
      <c r="M13" s="468">
        <v>0</v>
      </c>
      <c r="N13" s="409">
        <f t="shared" ref="N13:O32" si="2">J13+L13</f>
        <v>9</v>
      </c>
      <c r="O13" s="409">
        <f t="shared" si="2"/>
        <v>9</v>
      </c>
      <c r="P13" s="468">
        <f t="shared" ref="P13:P32" si="3">N13+O13</f>
        <v>18</v>
      </c>
      <c r="Q13" s="410">
        <f t="shared" si="0"/>
        <v>51.428571428571423</v>
      </c>
      <c r="R13" s="470">
        <v>18</v>
      </c>
      <c r="S13" s="468">
        <v>15</v>
      </c>
      <c r="T13" s="409">
        <f t="shared" ref="T13:T32" si="4">R13+S13</f>
        <v>33</v>
      </c>
    </row>
    <row r="14" spans="1:20" ht="20.149999999999999" customHeight="1" x14ac:dyDescent="0.35">
      <c r="A14" s="16">
        <v>3</v>
      </c>
      <c r="B14" s="64" t="s">
        <v>772</v>
      </c>
      <c r="C14" s="1569" t="s">
        <v>1598</v>
      </c>
      <c r="D14" s="64" t="s">
        <v>772</v>
      </c>
      <c r="E14" s="409">
        <v>127</v>
      </c>
      <c r="F14" s="409">
        <v>340</v>
      </c>
      <c r="G14" s="470">
        <v>0</v>
      </c>
      <c r="H14" s="466">
        <f t="shared" si="1"/>
        <v>0</v>
      </c>
      <c r="I14" s="409">
        <v>21</v>
      </c>
      <c r="J14" s="409">
        <v>5</v>
      </c>
      <c r="K14" s="409">
        <v>2</v>
      </c>
      <c r="L14" s="409">
        <v>0</v>
      </c>
      <c r="M14" s="468">
        <v>0</v>
      </c>
      <c r="N14" s="409">
        <f t="shared" si="2"/>
        <v>5</v>
      </c>
      <c r="O14" s="409">
        <f t="shared" si="2"/>
        <v>2</v>
      </c>
      <c r="P14" s="468">
        <f t="shared" si="3"/>
        <v>7</v>
      </c>
      <c r="Q14" s="410">
        <f t="shared" si="0"/>
        <v>33.333333333333329</v>
      </c>
      <c r="R14" s="470">
        <v>12</v>
      </c>
      <c r="S14" s="468">
        <v>5</v>
      </c>
      <c r="T14" s="409">
        <f t="shared" si="4"/>
        <v>17</v>
      </c>
    </row>
    <row r="15" spans="1:20" ht="20.149999999999999" customHeight="1" x14ac:dyDescent="0.35">
      <c r="A15" s="16">
        <v>4</v>
      </c>
      <c r="B15" s="64" t="s">
        <v>771</v>
      </c>
      <c r="C15" s="1569" t="s">
        <v>1601</v>
      </c>
      <c r="D15" s="64" t="s">
        <v>771</v>
      </c>
      <c r="E15" s="409">
        <v>150</v>
      </c>
      <c r="F15" s="409">
        <v>402</v>
      </c>
      <c r="G15" s="470">
        <v>0</v>
      </c>
      <c r="H15" s="466">
        <f t="shared" si="1"/>
        <v>0</v>
      </c>
      <c r="I15" s="409">
        <v>18</v>
      </c>
      <c r="J15" s="409">
        <v>6</v>
      </c>
      <c r="K15" s="409">
        <v>2</v>
      </c>
      <c r="L15" s="409">
        <v>0</v>
      </c>
      <c r="M15" s="468">
        <v>0</v>
      </c>
      <c r="N15" s="409">
        <f t="shared" si="2"/>
        <v>6</v>
      </c>
      <c r="O15" s="409">
        <f t="shared" si="2"/>
        <v>2</v>
      </c>
      <c r="P15" s="468">
        <f t="shared" si="3"/>
        <v>8</v>
      </c>
      <c r="Q15" s="410">
        <f t="shared" si="0"/>
        <v>44.444444444444443</v>
      </c>
      <c r="R15" s="470">
        <v>9</v>
      </c>
      <c r="S15" s="468">
        <v>12</v>
      </c>
      <c r="T15" s="409">
        <f t="shared" si="4"/>
        <v>21</v>
      </c>
    </row>
    <row r="16" spans="1:20" ht="20.149999999999999" customHeight="1" x14ac:dyDescent="0.35">
      <c r="A16" s="16">
        <v>5</v>
      </c>
      <c r="B16" s="64" t="s">
        <v>770</v>
      </c>
      <c r="C16" s="1569" t="s">
        <v>1599</v>
      </c>
      <c r="D16" s="64" t="s">
        <v>770</v>
      </c>
      <c r="E16" s="409">
        <v>228</v>
      </c>
      <c r="F16" s="409">
        <v>611</v>
      </c>
      <c r="G16" s="470">
        <v>0</v>
      </c>
      <c r="H16" s="466">
        <f t="shared" si="1"/>
        <v>0</v>
      </c>
      <c r="I16" s="409">
        <v>26</v>
      </c>
      <c r="J16" s="409">
        <v>8</v>
      </c>
      <c r="K16" s="409">
        <v>6</v>
      </c>
      <c r="L16" s="409">
        <v>0</v>
      </c>
      <c r="M16" s="468">
        <v>0</v>
      </c>
      <c r="N16" s="409">
        <f t="shared" si="2"/>
        <v>8</v>
      </c>
      <c r="O16" s="409">
        <f t="shared" si="2"/>
        <v>6</v>
      </c>
      <c r="P16" s="468">
        <f t="shared" si="3"/>
        <v>14</v>
      </c>
      <c r="Q16" s="410">
        <f t="shared" si="0"/>
        <v>53.846153846153847</v>
      </c>
      <c r="R16" s="470">
        <v>14</v>
      </c>
      <c r="S16" s="468">
        <v>11</v>
      </c>
      <c r="T16" s="409">
        <f t="shared" si="4"/>
        <v>25</v>
      </c>
    </row>
    <row r="17" spans="1:20" ht="20.149999999999999" customHeight="1" x14ac:dyDescent="0.35">
      <c r="A17" s="16">
        <v>6</v>
      </c>
      <c r="B17" s="64" t="s">
        <v>782</v>
      </c>
      <c r="C17" s="1569" t="s">
        <v>1609</v>
      </c>
      <c r="D17" s="64" t="s">
        <v>782</v>
      </c>
      <c r="E17" s="409">
        <v>86</v>
      </c>
      <c r="F17" s="409">
        <v>230</v>
      </c>
      <c r="G17" s="470">
        <v>0</v>
      </c>
      <c r="H17" s="466">
        <f t="shared" si="1"/>
        <v>0</v>
      </c>
      <c r="I17" s="409">
        <v>24</v>
      </c>
      <c r="J17" s="409">
        <v>9</v>
      </c>
      <c r="K17" s="409">
        <v>2</v>
      </c>
      <c r="L17" s="409">
        <v>0</v>
      </c>
      <c r="M17" s="468">
        <v>0</v>
      </c>
      <c r="N17" s="409">
        <f t="shared" si="2"/>
        <v>9</v>
      </c>
      <c r="O17" s="409">
        <f t="shared" si="2"/>
        <v>2</v>
      </c>
      <c r="P17" s="468">
        <f t="shared" si="3"/>
        <v>11</v>
      </c>
      <c r="Q17" s="410">
        <f t="shared" si="0"/>
        <v>45.833333333333329</v>
      </c>
      <c r="R17" s="470">
        <v>13</v>
      </c>
      <c r="S17" s="468">
        <v>10</v>
      </c>
      <c r="T17" s="409">
        <f t="shared" si="4"/>
        <v>23</v>
      </c>
    </row>
    <row r="18" spans="1:20" ht="20.149999999999999" customHeight="1" x14ac:dyDescent="0.35">
      <c r="A18" s="16">
        <v>7</v>
      </c>
      <c r="B18" s="64" t="s">
        <v>773</v>
      </c>
      <c r="C18" s="1569" t="s">
        <v>1600</v>
      </c>
      <c r="D18" s="64" t="s">
        <v>773</v>
      </c>
      <c r="E18" s="409">
        <v>366</v>
      </c>
      <c r="F18" s="409">
        <v>980</v>
      </c>
      <c r="G18" s="470">
        <v>0</v>
      </c>
      <c r="H18" s="466">
        <f t="shared" si="1"/>
        <v>0</v>
      </c>
      <c r="I18" s="409">
        <v>0</v>
      </c>
      <c r="J18" s="409">
        <v>0</v>
      </c>
      <c r="K18" s="409">
        <v>0</v>
      </c>
      <c r="L18" s="409">
        <v>0</v>
      </c>
      <c r="M18" s="468">
        <v>0</v>
      </c>
      <c r="N18" s="409">
        <f t="shared" si="2"/>
        <v>0</v>
      </c>
      <c r="O18" s="409">
        <f t="shared" si="2"/>
        <v>0</v>
      </c>
      <c r="P18" s="468">
        <f t="shared" si="3"/>
        <v>0</v>
      </c>
      <c r="Q18" s="410">
        <v>0</v>
      </c>
      <c r="R18" s="470">
        <v>0</v>
      </c>
      <c r="S18" s="468">
        <v>0</v>
      </c>
      <c r="T18" s="409">
        <f t="shared" si="4"/>
        <v>0</v>
      </c>
    </row>
    <row r="19" spans="1:20" ht="20.149999999999999" customHeight="1" x14ac:dyDescent="0.35">
      <c r="A19" s="16">
        <v>8</v>
      </c>
      <c r="B19" s="64" t="s">
        <v>777</v>
      </c>
      <c r="C19" s="1569" t="s">
        <v>1602</v>
      </c>
      <c r="D19" s="64" t="s">
        <v>777</v>
      </c>
      <c r="E19" s="409">
        <v>428</v>
      </c>
      <c r="F19" s="409">
        <v>1147</v>
      </c>
      <c r="G19" s="470">
        <v>0</v>
      </c>
      <c r="H19" s="466">
        <f t="shared" si="1"/>
        <v>0</v>
      </c>
      <c r="I19" s="409">
        <v>0</v>
      </c>
      <c r="J19" s="409">
        <v>0</v>
      </c>
      <c r="K19" s="409">
        <v>0</v>
      </c>
      <c r="L19" s="409">
        <v>0</v>
      </c>
      <c r="M19" s="468">
        <v>0</v>
      </c>
      <c r="N19" s="409">
        <f t="shared" si="2"/>
        <v>0</v>
      </c>
      <c r="O19" s="409">
        <f t="shared" si="2"/>
        <v>0</v>
      </c>
      <c r="P19" s="468">
        <f t="shared" si="3"/>
        <v>0</v>
      </c>
      <c r="Q19" s="410">
        <v>0</v>
      </c>
      <c r="R19" s="470">
        <v>0</v>
      </c>
      <c r="S19" s="468">
        <v>0</v>
      </c>
      <c r="T19" s="409">
        <f t="shared" si="4"/>
        <v>0</v>
      </c>
    </row>
    <row r="20" spans="1:20" ht="20.149999999999999" customHeight="1" x14ac:dyDescent="0.35">
      <c r="A20" s="16">
        <v>9</v>
      </c>
      <c r="B20" s="64" t="s">
        <v>774</v>
      </c>
      <c r="C20" s="1569" t="s">
        <v>1603</v>
      </c>
      <c r="D20" s="64" t="s">
        <v>775</v>
      </c>
      <c r="E20" s="409">
        <v>147</v>
      </c>
      <c r="F20" s="409">
        <v>393</v>
      </c>
      <c r="G20" s="470">
        <v>0</v>
      </c>
      <c r="H20" s="466">
        <f t="shared" si="1"/>
        <v>0</v>
      </c>
      <c r="I20" s="409">
        <v>33</v>
      </c>
      <c r="J20" s="409">
        <v>11</v>
      </c>
      <c r="K20" s="409">
        <v>5</v>
      </c>
      <c r="L20" s="409">
        <v>0</v>
      </c>
      <c r="M20" s="468">
        <v>0</v>
      </c>
      <c r="N20" s="409">
        <f t="shared" si="2"/>
        <v>11</v>
      </c>
      <c r="O20" s="409">
        <f t="shared" si="2"/>
        <v>5</v>
      </c>
      <c r="P20" s="468">
        <f t="shared" si="3"/>
        <v>16</v>
      </c>
      <c r="Q20" s="410">
        <f t="shared" si="0"/>
        <v>48.484848484848484</v>
      </c>
      <c r="R20" s="470">
        <v>16</v>
      </c>
      <c r="S20" s="468">
        <v>10</v>
      </c>
      <c r="T20" s="409">
        <f t="shared" si="4"/>
        <v>26</v>
      </c>
    </row>
    <row r="21" spans="1:20" ht="20.149999999999999" customHeight="1" x14ac:dyDescent="0.35">
      <c r="A21" s="16">
        <v>10</v>
      </c>
      <c r="B21" s="64" t="s">
        <v>780</v>
      </c>
      <c r="C21" s="1569" t="s">
        <v>1604</v>
      </c>
      <c r="D21" s="64" t="s">
        <v>780</v>
      </c>
      <c r="E21" s="409">
        <v>218</v>
      </c>
      <c r="F21" s="409">
        <v>584</v>
      </c>
      <c r="G21" s="470">
        <v>0</v>
      </c>
      <c r="H21" s="466">
        <f t="shared" si="1"/>
        <v>0</v>
      </c>
      <c r="I21" s="409">
        <v>36</v>
      </c>
      <c r="J21" s="409">
        <v>11</v>
      </c>
      <c r="K21" s="409">
        <v>6</v>
      </c>
      <c r="L21" s="409">
        <v>0</v>
      </c>
      <c r="M21" s="468">
        <v>0</v>
      </c>
      <c r="N21" s="409">
        <f t="shared" si="2"/>
        <v>11</v>
      </c>
      <c r="O21" s="409">
        <f t="shared" si="2"/>
        <v>6</v>
      </c>
      <c r="P21" s="468">
        <f t="shared" si="3"/>
        <v>17</v>
      </c>
      <c r="Q21" s="410">
        <f t="shared" si="0"/>
        <v>47.222222222222221</v>
      </c>
      <c r="R21" s="470">
        <v>16</v>
      </c>
      <c r="S21" s="468">
        <v>14</v>
      </c>
      <c r="T21" s="409">
        <f t="shared" si="4"/>
        <v>30</v>
      </c>
    </row>
    <row r="22" spans="1:20" ht="20.149999999999999" customHeight="1" x14ac:dyDescent="0.35">
      <c r="A22" s="16">
        <v>11</v>
      </c>
      <c r="B22" s="64" t="s">
        <v>789</v>
      </c>
      <c r="C22" s="1569" t="s">
        <v>1605</v>
      </c>
      <c r="D22" s="64" t="s">
        <v>790</v>
      </c>
      <c r="E22" s="409">
        <v>153</v>
      </c>
      <c r="F22" s="409">
        <v>410</v>
      </c>
      <c r="G22" s="470">
        <v>0</v>
      </c>
      <c r="H22" s="466">
        <f t="shared" si="1"/>
        <v>0</v>
      </c>
      <c r="I22" s="409">
        <v>33</v>
      </c>
      <c r="J22" s="409">
        <v>6</v>
      </c>
      <c r="K22" s="409">
        <v>11</v>
      </c>
      <c r="L22" s="409">
        <v>0</v>
      </c>
      <c r="M22" s="468">
        <v>0</v>
      </c>
      <c r="N22" s="409">
        <f t="shared" si="2"/>
        <v>6</v>
      </c>
      <c r="O22" s="409">
        <f t="shared" si="2"/>
        <v>11</v>
      </c>
      <c r="P22" s="468">
        <f t="shared" si="3"/>
        <v>17</v>
      </c>
      <c r="Q22" s="410">
        <f t="shared" si="0"/>
        <v>51.515151515151516</v>
      </c>
      <c r="R22" s="470">
        <v>15</v>
      </c>
      <c r="S22" s="468">
        <v>14</v>
      </c>
      <c r="T22" s="409">
        <f t="shared" si="4"/>
        <v>29</v>
      </c>
    </row>
    <row r="23" spans="1:20" ht="20.149999999999999" customHeight="1" x14ac:dyDescent="0.35">
      <c r="A23" s="16">
        <v>12</v>
      </c>
      <c r="B23" s="64" t="s">
        <v>778</v>
      </c>
      <c r="C23" s="1569" t="s">
        <v>1606</v>
      </c>
      <c r="D23" s="64" t="s">
        <v>779</v>
      </c>
      <c r="E23" s="409">
        <v>113</v>
      </c>
      <c r="F23" s="409">
        <v>302</v>
      </c>
      <c r="G23" s="470">
        <v>0</v>
      </c>
      <c r="H23" s="466">
        <f t="shared" si="1"/>
        <v>0</v>
      </c>
      <c r="I23" s="409">
        <f t="shared" ref="I23:I32" si="5">E23*$E$37/100</f>
        <v>0</v>
      </c>
      <c r="J23" s="409">
        <v>0</v>
      </c>
      <c r="K23" s="409">
        <v>0</v>
      </c>
      <c r="L23" s="409">
        <v>0</v>
      </c>
      <c r="M23" s="468">
        <v>0</v>
      </c>
      <c r="N23" s="409">
        <f t="shared" si="2"/>
        <v>0</v>
      </c>
      <c r="O23" s="409">
        <f t="shared" si="2"/>
        <v>0</v>
      </c>
      <c r="P23" s="468">
        <f t="shared" si="3"/>
        <v>0</v>
      </c>
      <c r="Q23" s="410">
        <v>0</v>
      </c>
      <c r="R23" s="470">
        <v>0</v>
      </c>
      <c r="S23" s="468">
        <v>0</v>
      </c>
      <c r="T23" s="409">
        <f t="shared" si="4"/>
        <v>0</v>
      </c>
    </row>
    <row r="24" spans="1:20" ht="20.149999999999999" customHeight="1" x14ac:dyDescent="0.35">
      <c r="A24" s="16">
        <v>13</v>
      </c>
      <c r="B24" s="64" t="s">
        <v>781</v>
      </c>
      <c r="C24" s="1569" t="s">
        <v>1607</v>
      </c>
      <c r="D24" s="64" t="s">
        <v>781</v>
      </c>
      <c r="E24" s="409">
        <v>267</v>
      </c>
      <c r="F24" s="409">
        <v>715</v>
      </c>
      <c r="G24" s="470">
        <v>0</v>
      </c>
      <c r="H24" s="466">
        <f t="shared" si="1"/>
        <v>0</v>
      </c>
      <c r="I24" s="409">
        <v>0</v>
      </c>
      <c r="J24" s="409">
        <v>0</v>
      </c>
      <c r="K24" s="409">
        <v>0</v>
      </c>
      <c r="L24" s="409">
        <v>0</v>
      </c>
      <c r="M24" s="468">
        <v>0</v>
      </c>
      <c r="N24" s="409">
        <f t="shared" si="2"/>
        <v>0</v>
      </c>
      <c r="O24" s="409">
        <f t="shared" si="2"/>
        <v>0</v>
      </c>
      <c r="P24" s="468">
        <f t="shared" si="3"/>
        <v>0</v>
      </c>
      <c r="Q24" s="410">
        <v>0</v>
      </c>
      <c r="R24" s="470">
        <v>0</v>
      </c>
      <c r="S24" s="468">
        <v>0</v>
      </c>
      <c r="T24" s="409">
        <f t="shared" si="4"/>
        <v>0</v>
      </c>
    </row>
    <row r="25" spans="1:20" ht="20.149999999999999" customHeight="1" x14ac:dyDescent="0.35">
      <c r="A25" s="16">
        <v>14</v>
      </c>
      <c r="B25" s="64" t="s">
        <v>896</v>
      </c>
      <c r="C25" s="1569" t="s">
        <v>1608</v>
      </c>
      <c r="D25" s="64" t="s">
        <v>784</v>
      </c>
      <c r="E25" s="409">
        <v>220</v>
      </c>
      <c r="F25" s="409">
        <v>589</v>
      </c>
      <c r="G25" s="470">
        <v>0</v>
      </c>
      <c r="H25" s="466">
        <f t="shared" si="1"/>
        <v>0</v>
      </c>
      <c r="I25" s="409">
        <v>15</v>
      </c>
      <c r="J25" s="409">
        <v>5</v>
      </c>
      <c r="K25" s="409">
        <v>3</v>
      </c>
      <c r="L25" s="409">
        <v>0</v>
      </c>
      <c r="M25" s="468">
        <v>0</v>
      </c>
      <c r="N25" s="409">
        <f t="shared" si="2"/>
        <v>5</v>
      </c>
      <c r="O25" s="409">
        <f t="shared" si="2"/>
        <v>3</v>
      </c>
      <c r="P25" s="468">
        <f t="shared" si="3"/>
        <v>8</v>
      </c>
      <c r="Q25" s="410">
        <f t="shared" si="0"/>
        <v>53.333333333333336</v>
      </c>
      <c r="R25" s="470">
        <v>4</v>
      </c>
      <c r="S25" s="468">
        <v>3</v>
      </c>
      <c r="T25" s="409">
        <f t="shared" si="4"/>
        <v>7</v>
      </c>
    </row>
    <row r="26" spans="1:20" ht="20.149999999999999" customHeight="1" x14ac:dyDescent="0.35">
      <c r="A26" s="16">
        <v>15</v>
      </c>
      <c r="B26" s="64" t="s">
        <v>786</v>
      </c>
      <c r="C26" s="1569" t="s">
        <v>1610</v>
      </c>
      <c r="D26" s="64" t="s">
        <v>786</v>
      </c>
      <c r="E26" s="409">
        <v>142</v>
      </c>
      <c r="F26" s="409">
        <v>380</v>
      </c>
      <c r="G26" s="470">
        <v>0</v>
      </c>
      <c r="H26" s="466">
        <f t="shared" si="1"/>
        <v>0</v>
      </c>
      <c r="I26" s="409">
        <v>10</v>
      </c>
      <c r="J26" s="409">
        <v>2</v>
      </c>
      <c r="K26" s="409">
        <v>3</v>
      </c>
      <c r="L26" s="409">
        <v>0</v>
      </c>
      <c r="M26" s="468">
        <v>0</v>
      </c>
      <c r="N26" s="409">
        <f t="shared" si="2"/>
        <v>2</v>
      </c>
      <c r="O26" s="409">
        <f t="shared" si="2"/>
        <v>3</v>
      </c>
      <c r="P26" s="468">
        <f t="shared" si="3"/>
        <v>5</v>
      </c>
      <c r="Q26" s="410">
        <f t="shared" si="0"/>
        <v>50</v>
      </c>
      <c r="R26" s="470">
        <v>3</v>
      </c>
      <c r="S26" s="468">
        <v>3</v>
      </c>
      <c r="T26" s="409">
        <f t="shared" si="4"/>
        <v>6</v>
      </c>
    </row>
    <row r="27" spans="1:20" ht="20.149999999999999" customHeight="1" x14ac:dyDescent="0.35">
      <c r="A27" s="16">
        <v>16</v>
      </c>
      <c r="B27" s="64" t="s">
        <v>787</v>
      </c>
      <c r="C27" s="1569" t="s">
        <v>1611</v>
      </c>
      <c r="D27" s="64" t="s">
        <v>788</v>
      </c>
      <c r="E27" s="409">
        <v>137</v>
      </c>
      <c r="F27" s="409">
        <v>367</v>
      </c>
      <c r="G27" s="470">
        <v>0</v>
      </c>
      <c r="H27" s="466">
        <f t="shared" si="1"/>
        <v>0</v>
      </c>
      <c r="I27" s="409">
        <v>35</v>
      </c>
      <c r="J27" s="409">
        <v>10</v>
      </c>
      <c r="K27" s="409">
        <v>10</v>
      </c>
      <c r="L27" s="409">
        <v>0</v>
      </c>
      <c r="M27" s="468">
        <v>0</v>
      </c>
      <c r="N27" s="409">
        <f t="shared" si="2"/>
        <v>10</v>
      </c>
      <c r="O27" s="409">
        <f t="shared" si="2"/>
        <v>10</v>
      </c>
      <c r="P27" s="468">
        <f t="shared" si="3"/>
        <v>20</v>
      </c>
      <c r="Q27" s="410">
        <f t="shared" si="0"/>
        <v>57.142857142857139</v>
      </c>
      <c r="R27" s="470">
        <v>14</v>
      </c>
      <c r="S27" s="468">
        <v>16</v>
      </c>
      <c r="T27" s="409">
        <f t="shared" si="4"/>
        <v>30</v>
      </c>
    </row>
    <row r="28" spans="1:20" ht="20.149999999999999" customHeight="1" x14ac:dyDescent="0.35">
      <c r="A28" s="16">
        <v>17</v>
      </c>
      <c r="B28" s="64" t="s">
        <v>785</v>
      </c>
      <c r="C28" s="1569" t="s">
        <v>1612</v>
      </c>
      <c r="D28" s="64" t="s">
        <v>785</v>
      </c>
      <c r="E28" s="409">
        <v>229</v>
      </c>
      <c r="F28" s="409">
        <v>613</v>
      </c>
      <c r="G28" s="470">
        <v>0</v>
      </c>
      <c r="H28" s="466">
        <f t="shared" si="1"/>
        <v>0</v>
      </c>
      <c r="I28" s="409">
        <v>18</v>
      </c>
      <c r="J28" s="409">
        <v>7</v>
      </c>
      <c r="K28" s="409">
        <v>3</v>
      </c>
      <c r="L28" s="409">
        <v>0</v>
      </c>
      <c r="M28" s="468">
        <v>0</v>
      </c>
      <c r="N28" s="409">
        <f t="shared" si="2"/>
        <v>7</v>
      </c>
      <c r="O28" s="409">
        <f t="shared" si="2"/>
        <v>3</v>
      </c>
      <c r="P28" s="468">
        <f t="shared" si="3"/>
        <v>10</v>
      </c>
      <c r="Q28" s="410">
        <f t="shared" si="0"/>
        <v>55.555555555555557</v>
      </c>
      <c r="R28" s="470">
        <v>12</v>
      </c>
      <c r="S28" s="468">
        <v>10</v>
      </c>
      <c r="T28" s="409">
        <f t="shared" si="4"/>
        <v>22</v>
      </c>
    </row>
    <row r="29" spans="1:20" ht="20.149999999999999" customHeight="1" x14ac:dyDescent="0.35">
      <c r="A29" s="16">
        <v>18</v>
      </c>
      <c r="B29" s="64" t="s">
        <v>791</v>
      </c>
      <c r="C29" s="1569" t="s">
        <v>1613</v>
      </c>
      <c r="D29" s="64" t="s">
        <v>897</v>
      </c>
      <c r="E29" s="409">
        <v>26</v>
      </c>
      <c r="F29" s="409">
        <v>69</v>
      </c>
      <c r="G29" s="470">
        <v>0</v>
      </c>
      <c r="H29" s="466">
        <f t="shared" si="1"/>
        <v>0</v>
      </c>
      <c r="I29" s="409">
        <f t="shared" si="5"/>
        <v>0</v>
      </c>
      <c r="J29" s="409">
        <v>0</v>
      </c>
      <c r="K29" s="409">
        <v>0</v>
      </c>
      <c r="L29" s="409">
        <v>0</v>
      </c>
      <c r="M29" s="468">
        <v>0</v>
      </c>
      <c r="N29" s="409">
        <f t="shared" si="2"/>
        <v>0</v>
      </c>
      <c r="O29" s="409">
        <f t="shared" si="2"/>
        <v>0</v>
      </c>
      <c r="P29" s="468">
        <f t="shared" si="3"/>
        <v>0</v>
      </c>
      <c r="Q29" s="410">
        <v>0</v>
      </c>
      <c r="R29" s="470">
        <v>0</v>
      </c>
      <c r="S29" s="468">
        <v>0</v>
      </c>
      <c r="T29" s="409">
        <f t="shared" si="4"/>
        <v>0</v>
      </c>
    </row>
    <row r="30" spans="1:20" ht="20.149999999999999" customHeight="1" x14ac:dyDescent="0.35">
      <c r="A30" s="16">
        <v>19</v>
      </c>
      <c r="B30" s="64" t="s">
        <v>791</v>
      </c>
      <c r="C30" s="1569" t="s">
        <v>1613</v>
      </c>
      <c r="D30" s="64" t="s">
        <v>794</v>
      </c>
      <c r="E30" s="409">
        <v>59</v>
      </c>
      <c r="F30" s="409">
        <v>158</v>
      </c>
      <c r="G30" s="470">
        <v>0</v>
      </c>
      <c r="H30" s="466">
        <f t="shared" si="1"/>
        <v>0</v>
      </c>
      <c r="I30" s="409">
        <f t="shared" si="5"/>
        <v>0</v>
      </c>
      <c r="J30" s="409">
        <v>0</v>
      </c>
      <c r="K30" s="409">
        <v>0</v>
      </c>
      <c r="L30" s="409">
        <v>0</v>
      </c>
      <c r="M30" s="468">
        <v>0</v>
      </c>
      <c r="N30" s="409">
        <f t="shared" si="2"/>
        <v>0</v>
      </c>
      <c r="O30" s="409">
        <f t="shared" si="2"/>
        <v>0</v>
      </c>
      <c r="P30" s="468">
        <f t="shared" si="3"/>
        <v>0</v>
      </c>
      <c r="Q30" s="410">
        <v>0</v>
      </c>
      <c r="R30" s="470">
        <v>0</v>
      </c>
      <c r="S30" s="468">
        <v>0</v>
      </c>
      <c r="T30" s="409">
        <f t="shared" si="4"/>
        <v>0</v>
      </c>
    </row>
    <row r="31" spans="1:20" ht="20.149999999999999" customHeight="1" x14ac:dyDescent="0.35">
      <c r="A31" s="16">
        <v>20</v>
      </c>
      <c r="B31" s="64" t="s">
        <v>791</v>
      </c>
      <c r="C31" s="1569" t="s">
        <v>1613</v>
      </c>
      <c r="D31" s="64" t="s">
        <v>792</v>
      </c>
      <c r="E31" s="409">
        <v>49</v>
      </c>
      <c r="F31" s="409">
        <v>131</v>
      </c>
      <c r="G31" s="470">
        <v>0</v>
      </c>
      <c r="H31" s="466">
        <f t="shared" si="1"/>
        <v>0</v>
      </c>
      <c r="I31" s="409">
        <f t="shared" si="5"/>
        <v>0</v>
      </c>
      <c r="J31" s="409">
        <v>0</v>
      </c>
      <c r="K31" s="409">
        <v>0</v>
      </c>
      <c r="L31" s="409">
        <v>0</v>
      </c>
      <c r="M31" s="468">
        <v>0</v>
      </c>
      <c r="N31" s="409">
        <f t="shared" si="2"/>
        <v>0</v>
      </c>
      <c r="O31" s="409">
        <f t="shared" si="2"/>
        <v>0</v>
      </c>
      <c r="P31" s="468">
        <f t="shared" si="3"/>
        <v>0</v>
      </c>
      <c r="Q31" s="410">
        <v>0</v>
      </c>
      <c r="R31" s="409">
        <v>0</v>
      </c>
      <c r="S31" s="468">
        <v>0</v>
      </c>
      <c r="T31" s="409">
        <f t="shared" si="4"/>
        <v>0</v>
      </c>
    </row>
    <row r="32" spans="1:20" ht="20.149999999999999" customHeight="1" x14ac:dyDescent="0.35">
      <c r="A32" s="16">
        <v>21</v>
      </c>
      <c r="B32" s="17" t="s">
        <v>898</v>
      </c>
      <c r="C32" s="1569" t="s">
        <v>1614</v>
      </c>
      <c r="D32" s="17" t="s">
        <v>795</v>
      </c>
      <c r="E32" s="409">
        <v>29</v>
      </c>
      <c r="F32" s="409">
        <v>77</v>
      </c>
      <c r="G32" s="409">
        <v>0</v>
      </c>
      <c r="H32" s="410">
        <f t="shared" si="1"/>
        <v>0</v>
      </c>
      <c r="I32" s="409">
        <f t="shared" si="5"/>
        <v>0</v>
      </c>
      <c r="J32" s="409">
        <v>0</v>
      </c>
      <c r="K32" s="409">
        <v>0</v>
      </c>
      <c r="L32" s="409">
        <v>0</v>
      </c>
      <c r="M32" s="409">
        <v>0</v>
      </c>
      <c r="N32" s="409">
        <f t="shared" si="2"/>
        <v>0</v>
      </c>
      <c r="O32" s="409">
        <f t="shared" si="2"/>
        <v>0</v>
      </c>
      <c r="P32" s="409">
        <f t="shared" si="3"/>
        <v>0</v>
      </c>
      <c r="Q32" s="410">
        <v>0</v>
      </c>
      <c r="R32" s="409">
        <v>0</v>
      </c>
      <c r="S32" s="409">
        <v>0</v>
      </c>
      <c r="T32" s="409">
        <f t="shared" si="4"/>
        <v>0</v>
      </c>
    </row>
    <row r="33" spans="1:21" ht="20.149999999999999" customHeight="1" x14ac:dyDescent="0.35">
      <c r="A33" s="16">
        <v>22</v>
      </c>
      <c r="B33" s="17" t="s">
        <v>777</v>
      </c>
      <c r="C33" s="1569" t="s">
        <v>1602</v>
      </c>
      <c r="D33" s="17" t="s">
        <v>899</v>
      </c>
      <c r="E33" s="409"/>
      <c r="F33" s="409"/>
      <c r="G33" s="409">
        <v>0</v>
      </c>
      <c r="H33" s="410"/>
      <c r="I33" s="409"/>
      <c r="J33" s="409"/>
      <c r="K33" s="409"/>
      <c r="L33" s="409"/>
      <c r="M33" s="409"/>
      <c r="N33" s="409"/>
      <c r="O33" s="409"/>
      <c r="P33" s="409"/>
      <c r="Q33" s="410"/>
      <c r="R33" s="409"/>
      <c r="S33" s="409"/>
      <c r="T33" s="409"/>
    </row>
    <row r="34" spans="1:21" ht="20.149999999999999" customHeight="1" x14ac:dyDescent="0.35">
      <c r="A34" s="17"/>
      <c r="B34" s="17"/>
      <c r="C34" s="17"/>
      <c r="D34" s="17"/>
      <c r="E34" s="409"/>
      <c r="F34" s="409"/>
      <c r="G34" s="409"/>
      <c r="H34" s="410"/>
      <c r="I34" s="409"/>
      <c r="J34" s="409"/>
      <c r="K34" s="409"/>
      <c r="L34" s="409"/>
      <c r="M34" s="409"/>
      <c r="N34" s="409"/>
      <c r="O34" s="409"/>
      <c r="P34" s="409"/>
      <c r="Q34" s="410"/>
      <c r="R34" s="409"/>
      <c r="S34" s="409"/>
      <c r="T34" s="409"/>
    </row>
    <row r="35" spans="1:21" ht="20.149999999999999" customHeight="1" x14ac:dyDescent="0.35">
      <c r="A35" s="17"/>
      <c r="B35" s="17"/>
      <c r="C35" s="17"/>
      <c r="D35" s="17"/>
      <c r="E35" s="409"/>
      <c r="F35" s="409"/>
      <c r="G35" s="409"/>
      <c r="H35" s="410"/>
      <c r="I35" s="409"/>
      <c r="J35" s="409"/>
      <c r="K35" s="409"/>
      <c r="L35" s="409"/>
      <c r="M35" s="409"/>
      <c r="N35" s="409"/>
      <c r="O35" s="409"/>
      <c r="P35" s="409"/>
      <c r="Q35" s="410"/>
      <c r="R35" s="409"/>
      <c r="S35" s="409"/>
      <c r="T35" s="409"/>
    </row>
    <row r="36" spans="1:21" ht="20.149999999999999" customHeight="1" x14ac:dyDescent="0.35">
      <c r="A36" s="432" t="s">
        <v>713</v>
      </c>
      <c r="B36" s="433"/>
      <c r="C36" s="433"/>
      <c r="D36" s="377"/>
      <c r="E36" s="471">
        <f>SUM(E12:E35)</f>
        <v>3905</v>
      </c>
      <c r="F36" s="471">
        <f>SUM(F12:F35)</f>
        <v>10456</v>
      </c>
      <c r="G36" s="471">
        <f>SUM(G12:G35)</f>
        <v>0</v>
      </c>
      <c r="H36" s="472">
        <f>G36/F36*100</f>
        <v>0</v>
      </c>
      <c r="I36" s="471">
        <f>SUM(I12:I35)</f>
        <v>334</v>
      </c>
      <c r="J36" s="471">
        <f t="shared" ref="J36:P36" si="6">SUM(J12:J35)</f>
        <v>98</v>
      </c>
      <c r="K36" s="471">
        <f>SUM(K12:K35)</f>
        <v>67</v>
      </c>
      <c r="L36" s="471">
        <f t="shared" si="6"/>
        <v>0</v>
      </c>
      <c r="M36" s="471">
        <f t="shared" si="6"/>
        <v>0</v>
      </c>
      <c r="N36" s="471">
        <f t="shared" si="6"/>
        <v>98</v>
      </c>
      <c r="O36" s="471">
        <f>SUM(O12:O35)</f>
        <v>67</v>
      </c>
      <c r="P36" s="471">
        <f t="shared" si="6"/>
        <v>165</v>
      </c>
      <c r="Q36" s="472">
        <f>P36/I36*100</f>
        <v>49.401197604790418</v>
      </c>
      <c r="R36" s="471">
        <f>SUM(R12:R35)</f>
        <v>168</v>
      </c>
      <c r="S36" s="471">
        <f>SUM(S12:S35)</f>
        <v>137</v>
      </c>
      <c r="T36" s="473">
        <f>SUM(T12:T35)</f>
        <v>305</v>
      </c>
      <c r="U36" s="243"/>
    </row>
    <row r="37" spans="1:21" ht="20.149999999999999" customHeight="1" x14ac:dyDescent="0.35">
      <c r="A37" s="41" t="s">
        <v>900</v>
      </c>
      <c r="B37" s="474"/>
      <c r="C37" s="474"/>
      <c r="D37" s="474"/>
      <c r="E37" s="471"/>
      <c r="F37" s="475"/>
      <c r="G37" s="475"/>
      <c r="H37" s="476"/>
      <c r="I37" s="475"/>
      <c r="J37" s="475"/>
      <c r="K37" s="475"/>
      <c r="L37" s="475"/>
      <c r="M37" s="475"/>
      <c r="N37" s="475"/>
      <c r="O37" s="475"/>
      <c r="P37" s="475"/>
      <c r="Q37" s="477"/>
      <c r="R37" s="475"/>
      <c r="S37" s="475"/>
      <c r="T37" s="475"/>
      <c r="U37" s="243"/>
    </row>
    <row r="38" spans="1:21" ht="20.149999999999999" customHeight="1" x14ac:dyDescent="0.35">
      <c r="A38" s="41" t="s">
        <v>901</v>
      </c>
      <c r="B38" s="474"/>
      <c r="C38" s="474"/>
      <c r="D38" s="474"/>
      <c r="E38" s="478"/>
      <c r="F38" s="478"/>
      <c r="G38" s="479"/>
      <c r="H38" s="471">
        <f>COUNTIF(H12:H35,"&gt;=60")</f>
        <v>0</v>
      </c>
      <c r="I38" s="480"/>
      <c r="J38" s="480"/>
      <c r="K38" s="480"/>
      <c r="L38" s="480"/>
      <c r="M38" s="480"/>
      <c r="N38" s="480"/>
      <c r="O38" s="480"/>
      <c r="P38" s="480"/>
      <c r="Q38" s="481"/>
      <c r="R38" s="480"/>
      <c r="S38" s="480"/>
      <c r="T38" s="480"/>
      <c r="U38" s="243"/>
    </row>
    <row r="39" spans="1:21" ht="20.149999999999999" customHeight="1" thickBot="1" x14ac:dyDescent="0.4">
      <c r="A39" s="44" t="s">
        <v>902</v>
      </c>
      <c r="B39" s="45"/>
      <c r="C39" s="45"/>
      <c r="D39" s="45"/>
      <c r="E39" s="482"/>
      <c r="F39" s="482"/>
      <c r="G39" s="483"/>
      <c r="H39" s="484">
        <f>H38/COUNT(H12:H35)</f>
        <v>0</v>
      </c>
      <c r="I39" s="485"/>
      <c r="J39" s="485"/>
      <c r="K39" s="485"/>
      <c r="L39" s="485"/>
      <c r="M39" s="485"/>
      <c r="N39" s="485"/>
      <c r="O39" s="485"/>
      <c r="P39" s="485"/>
      <c r="Q39" s="486"/>
      <c r="R39" s="485"/>
      <c r="S39" s="485"/>
      <c r="T39" s="487"/>
      <c r="U39" s="243"/>
    </row>
    <row r="40" spans="1:21" x14ac:dyDescent="0.35">
      <c r="B40" s="231"/>
      <c r="C40" s="231"/>
      <c r="D40" s="231"/>
      <c r="E40" s="231"/>
      <c r="F40" s="240"/>
      <c r="G40" s="240"/>
      <c r="H40" s="240"/>
      <c r="I40" s="231"/>
      <c r="J40" s="231"/>
      <c r="K40" s="240"/>
      <c r="M40" s="240"/>
      <c r="N40" s="240"/>
      <c r="O40" s="240"/>
      <c r="P40" s="240"/>
      <c r="Q40" s="240"/>
      <c r="R40" s="240"/>
      <c r="S40" s="240"/>
      <c r="T40" s="240"/>
    </row>
    <row r="41" spans="1:21" x14ac:dyDescent="0.35">
      <c r="A41" s="27" t="s">
        <v>817</v>
      </c>
      <c r="B41" s="27"/>
      <c r="C41" s="27"/>
      <c r="D41" s="27"/>
      <c r="E41" s="27"/>
      <c r="F41" s="27"/>
      <c r="G41" s="27"/>
      <c r="H41" s="27"/>
    </row>
    <row r="42" spans="1:21" ht="18.5" x14ac:dyDescent="0.35">
      <c r="A42" s="27" t="s">
        <v>878</v>
      </c>
      <c r="B42" s="27"/>
      <c r="C42" s="27"/>
      <c r="D42" s="27"/>
      <c r="E42" s="27"/>
      <c r="F42" s="27"/>
      <c r="G42" s="27"/>
      <c r="H42" s="27"/>
    </row>
    <row r="43" spans="1:21" x14ac:dyDescent="0.35">
      <c r="A43" s="27"/>
      <c r="B43" s="27" t="s">
        <v>903</v>
      </c>
      <c r="C43" s="27"/>
      <c r="D43" s="27"/>
      <c r="E43" s="27"/>
      <c r="F43" s="27"/>
      <c r="G43" s="27"/>
      <c r="H43" s="27"/>
    </row>
    <row r="44" spans="1:21" x14ac:dyDescent="0.35">
      <c r="A44" s="27"/>
      <c r="B44" s="27" t="s">
        <v>904</v>
      </c>
      <c r="C44" s="27"/>
      <c r="D44" s="27"/>
      <c r="E44" s="27"/>
      <c r="F44" s="27"/>
      <c r="G44" s="27"/>
      <c r="H44" s="27"/>
    </row>
    <row r="45" spans="1:21" x14ac:dyDescent="0.35">
      <c r="A45" s="27"/>
      <c r="B45" s="27" t="s">
        <v>905</v>
      </c>
      <c r="C45" s="27"/>
      <c r="D45" s="27"/>
      <c r="E45" s="27"/>
      <c r="F45" s="27"/>
      <c r="G45" s="27"/>
      <c r="H45" s="27"/>
    </row>
  </sheetData>
  <sheetProtection algorithmName="SHA-512" hashValue="g0/bEJ/raua5WHflkCOATzq3y95GyjAtxKnihZ6flCAYKZswim57aJFWi9XpQHPLMT/q14VTbxokU3FJZ4pDNA==" saltValue="+GQ4HqQghHP89O1TY2vvbg==" spinCount="100000" sheet="1" objects="1" scenarios="1" sort="0" autoFilter="0" pivotTables="0"/>
  <mergeCells count="15">
    <mergeCell ref="J7:Q7"/>
    <mergeCell ref="R7:T9"/>
    <mergeCell ref="F8:F10"/>
    <mergeCell ref="G8:G10"/>
    <mergeCell ref="H8:H10"/>
    <mergeCell ref="J8:K9"/>
    <mergeCell ref="L8:M9"/>
    <mergeCell ref="N8:P9"/>
    <mergeCell ref="Q8:Q10"/>
    <mergeCell ref="I7:I10"/>
    <mergeCell ref="A7:A10"/>
    <mergeCell ref="B7:B10"/>
    <mergeCell ref="D7:D10"/>
    <mergeCell ref="E7:E10"/>
    <mergeCell ref="F7:H7"/>
  </mergeCells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87"/>
  <sheetViews>
    <sheetView zoomScale="70" zoomScaleNormal="70" workbookViewId="0">
      <pane xSplit="1" ySplit="14" topLeftCell="B15" activePane="bottomRight" state="frozen"/>
      <selection activeCell="G31" sqref="G31"/>
      <selection pane="topRight" activeCell="G31" sqref="G31"/>
      <selection pane="bottomLeft" activeCell="G31" sqref="G31"/>
      <selection pane="bottomRight" activeCell="G31" sqref="G31"/>
    </sheetView>
  </sheetViews>
  <sheetFormatPr defaultColWidth="9.1796875" defaultRowHeight="15.5" x14ac:dyDescent="0.35"/>
  <cols>
    <col min="1" max="1" width="5.7265625" style="3" customWidth="1"/>
    <col min="2" max="2" width="62.81640625" style="3" customWidth="1"/>
    <col min="3" max="11" width="15.7265625" style="3" customWidth="1"/>
    <col min="12" max="256" width="9.1796875" style="3"/>
    <col min="257" max="257" width="5.7265625" style="3" customWidth="1"/>
    <col min="258" max="258" width="62.81640625" style="3" customWidth="1"/>
    <col min="259" max="267" width="15.7265625" style="3" customWidth="1"/>
    <col min="268" max="512" width="9.1796875" style="3"/>
    <col min="513" max="513" width="5.7265625" style="3" customWidth="1"/>
    <col min="514" max="514" width="62.81640625" style="3" customWidth="1"/>
    <col min="515" max="523" width="15.7265625" style="3" customWidth="1"/>
    <col min="524" max="768" width="9.1796875" style="3"/>
    <col min="769" max="769" width="5.7265625" style="3" customWidth="1"/>
    <col min="770" max="770" width="62.81640625" style="3" customWidth="1"/>
    <col min="771" max="779" width="15.7265625" style="3" customWidth="1"/>
    <col min="780" max="1024" width="9.1796875" style="3"/>
    <col min="1025" max="1025" width="5.7265625" style="3" customWidth="1"/>
    <col min="1026" max="1026" width="62.81640625" style="3" customWidth="1"/>
    <col min="1027" max="1035" width="15.7265625" style="3" customWidth="1"/>
    <col min="1036" max="1280" width="9.1796875" style="3"/>
    <col min="1281" max="1281" width="5.7265625" style="3" customWidth="1"/>
    <col min="1282" max="1282" width="62.81640625" style="3" customWidth="1"/>
    <col min="1283" max="1291" width="15.7265625" style="3" customWidth="1"/>
    <col min="1292" max="1536" width="9.1796875" style="3"/>
    <col min="1537" max="1537" width="5.7265625" style="3" customWidth="1"/>
    <col min="1538" max="1538" width="62.81640625" style="3" customWidth="1"/>
    <col min="1539" max="1547" width="15.7265625" style="3" customWidth="1"/>
    <col min="1548" max="1792" width="9.1796875" style="3"/>
    <col min="1793" max="1793" width="5.7265625" style="3" customWidth="1"/>
    <col min="1794" max="1794" width="62.81640625" style="3" customWidth="1"/>
    <col min="1795" max="1803" width="15.7265625" style="3" customWidth="1"/>
    <col min="1804" max="2048" width="9.1796875" style="3"/>
    <col min="2049" max="2049" width="5.7265625" style="3" customWidth="1"/>
    <col min="2050" max="2050" width="62.81640625" style="3" customWidth="1"/>
    <col min="2051" max="2059" width="15.7265625" style="3" customWidth="1"/>
    <col min="2060" max="2304" width="9.1796875" style="3"/>
    <col min="2305" max="2305" width="5.7265625" style="3" customWidth="1"/>
    <col min="2306" max="2306" width="62.81640625" style="3" customWidth="1"/>
    <col min="2307" max="2315" width="15.7265625" style="3" customWidth="1"/>
    <col min="2316" max="2560" width="9.1796875" style="3"/>
    <col min="2561" max="2561" width="5.7265625" style="3" customWidth="1"/>
    <col min="2562" max="2562" width="62.81640625" style="3" customWidth="1"/>
    <col min="2563" max="2571" width="15.7265625" style="3" customWidth="1"/>
    <col min="2572" max="2816" width="9.1796875" style="3"/>
    <col min="2817" max="2817" width="5.7265625" style="3" customWidth="1"/>
    <col min="2818" max="2818" width="62.81640625" style="3" customWidth="1"/>
    <col min="2819" max="2827" width="15.7265625" style="3" customWidth="1"/>
    <col min="2828" max="3072" width="9.1796875" style="3"/>
    <col min="3073" max="3073" width="5.7265625" style="3" customWidth="1"/>
    <col min="3074" max="3074" width="62.81640625" style="3" customWidth="1"/>
    <col min="3075" max="3083" width="15.7265625" style="3" customWidth="1"/>
    <col min="3084" max="3328" width="9.1796875" style="3"/>
    <col min="3329" max="3329" width="5.7265625" style="3" customWidth="1"/>
    <col min="3330" max="3330" width="62.81640625" style="3" customWidth="1"/>
    <col min="3331" max="3339" width="15.7265625" style="3" customWidth="1"/>
    <col min="3340" max="3584" width="9.1796875" style="3"/>
    <col min="3585" max="3585" width="5.7265625" style="3" customWidth="1"/>
    <col min="3586" max="3586" width="62.81640625" style="3" customWidth="1"/>
    <col min="3587" max="3595" width="15.7265625" style="3" customWidth="1"/>
    <col min="3596" max="3840" width="9.1796875" style="3"/>
    <col min="3841" max="3841" width="5.7265625" style="3" customWidth="1"/>
    <col min="3842" max="3842" width="62.81640625" style="3" customWidth="1"/>
    <col min="3843" max="3851" width="15.7265625" style="3" customWidth="1"/>
    <col min="3852" max="4096" width="9.1796875" style="3"/>
    <col min="4097" max="4097" width="5.7265625" style="3" customWidth="1"/>
    <col min="4098" max="4098" width="62.81640625" style="3" customWidth="1"/>
    <col min="4099" max="4107" width="15.7265625" style="3" customWidth="1"/>
    <col min="4108" max="4352" width="9.1796875" style="3"/>
    <col min="4353" max="4353" width="5.7265625" style="3" customWidth="1"/>
    <col min="4354" max="4354" width="62.81640625" style="3" customWidth="1"/>
    <col min="4355" max="4363" width="15.7265625" style="3" customWidth="1"/>
    <col min="4364" max="4608" width="9.1796875" style="3"/>
    <col min="4609" max="4609" width="5.7265625" style="3" customWidth="1"/>
    <col min="4610" max="4610" width="62.81640625" style="3" customWidth="1"/>
    <col min="4611" max="4619" width="15.7265625" style="3" customWidth="1"/>
    <col min="4620" max="4864" width="9.1796875" style="3"/>
    <col min="4865" max="4865" width="5.7265625" style="3" customWidth="1"/>
    <col min="4866" max="4866" width="62.81640625" style="3" customWidth="1"/>
    <col min="4867" max="4875" width="15.7265625" style="3" customWidth="1"/>
    <col min="4876" max="5120" width="9.1796875" style="3"/>
    <col min="5121" max="5121" width="5.7265625" style="3" customWidth="1"/>
    <col min="5122" max="5122" width="62.81640625" style="3" customWidth="1"/>
    <col min="5123" max="5131" width="15.7265625" style="3" customWidth="1"/>
    <col min="5132" max="5376" width="9.1796875" style="3"/>
    <col min="5377" max="5377" width="5.7265625" style="3" customWidth="1"/>
    <col min="5378" max="5378" width="62.81640625" style="3" customWidth="1"/>
    <col min="5379" max="5387" width="15.7265625" style="3" customWidth="1"/>
    <col min="5388" max="5632" width="9.1796875" style="3"/>
    <col min="5633" max="5633" width="5.7265625" style="3" customWidth="1"/>
    <col min="5634" max="5634" width="62.81640625" style="3" customWidth="1"/>
    <col min="5635" max="5643" width="15.7265625" style="3" customWidth="1"/>
    <col min="5644" max="5888" width="9.1796875" style="3"/>
    <col min="5889" max="5889" width="5.7265625" style="3" customWidth="1"/>
    <col min="5890" max="5890" width="62.81640625" style="3" customWidth="1"/>
    <col min="5891" max="5899" width="15.7265625" style="3" customWidth="1"/>
    <col min="5900" max="6144" width="9.1796875" style="3"/>
    <col min="6145" max="6145" width="5.7265625" style="3" customWidth="1"/>
    <col min="6146" max="6146" width="62.81640625" style="3" customWidth="1"/>
    <col min="6147" max="6155" width="15.7265625" style="3" customWidth="1"/>
    <col min="6156" max="6400" width="9.1796875" style="3"/>
    <col min="6401" max="6401" width="5.7265625" style="3" customWidth="1"/>
    <col min="6402" max="6402" width="62.81640625" style="3" customWidth="1"/>
    <col min="6403" max="6411" width="15.7265625" style="3" customWidth="1"/>
    <col min="6412" max="6656" width="9.1796875" style="3"/>
    <col min="6657" max="6657" width="5.7265625" style="3" customWidth="1"/>
    <col min="6658" max="6658" width="62.81640625" style="3" customWidth="1"/>
    <col min="6659" max="6667" width="15.7265625" style="3" customWidth="1"/>
    <col min="6668" max="6912" width="9.1796875" style="3"/>
    <col min="6913" max="6913" width="5.7265625" style="3" customWidth="1"/>
    <col min="6914" max="6914" width="62.81640625" style="3" customWidth="1"/>
    <col min="6915" max="6923" width="15.7265625" style="3" customWidth="1"/>
    <col min="6924" max="7168" width="9.1796875" style="3"/>
    <col min="7169" max="7169" width="5.7265625" style="3" customWidth="1"/>
    <col min="7170" max="7170" width="62.81640625" style="3" customWidth="1"/>
    <col min="7171" max="7179" width="15.7265625" style="3" customWidth="1"/>
    <col min="7180" max="7424" width="9.1796875" style="3"/>
    <col min="7425" max="7425" width="5.7265625" style="3" customWidth="1"/>
    <col min="7426" max="7426" width="62.81640625" style="3" customWidth="1"/>
    <col min="7427" max="7435" width="15.7265625" style="3" customWidth="1"/>
    <col min="7436" max="7680" width="9.1796875" style="3"/>
    <col min="7681" max="7681" width="5.7265625" style="3" customWidth="1"/>
    <col min="7682" max="7682" width="62.81640625" style="3" customWidth="1"/>
    <col min="7683" max="7691" width="15.7265625" style="3" customWidth="1"/>
    <col min="7692" max="7936" width="9.1796875" style="3"/>
    <col min="7937" max="7937" width="5.7265625" style="3" customWidth="1"/>
    <col min="7938" max="7938" width="62.81640625" style="3" customWidth="1"/>
    <col min="7939" max="7947" width="15.7265625" style="3" customWidth="1"/>
    <col min="7948" max="8192" width="9.1796875" style="3"/>
    <col min="8193" max="8193" width="5.7265625" style="3" customWidth="1"/>
    <col min="8194" max="8194" width="62.81640625" style="3" customWidth="1"/>
    <col min="8195" max="8203" width="15.7265625" style="3" customWidth="1"/>
    <col min="8204" max="8448" width="9.1796875" style="3"/>
    <col min="8449" max="8449" width="5.7265625" style="3" customWidth="1"/>
    <col min="8450" max="8450" width="62.81640625" style="3" customWidth="1"/>
    <col min="8451" max="8459" width="15.7265625" style="3" customWidth="1"/>
    <col min="8460" max="8704" width="9.1796875" style="3"/>
    <col min="8705" max="8705" width="5.7265625" style="3" customWidth="1"/>
    <col min="8706" max="8706" width="62.81640625" style="3" customWidth="1"/>
    <col min="8707" max="8715" width="15.7265625" style="3" customWidth="1"/>
    <col min="8716" max="8960" width="9.1796875" style="3"/>
    <col min="8961" max="8961" width="5.7265625" style="3" customWidth="1"/>
    <col min="8962" max="8962" width="62.81640625" style="3" customWidth="1"/>
    <col min="8963" max="8971" width="15.7265625" style="3" customWidth="1"/>
    <col min="8972" max="9216" width="9.1796875" style="3"/>
    <col min="9217" max="9217" width="5.7265625" style="3" customWidth="1"/>
    <col min="9218" max="9218" width="62.81640625" style="3" customWidth="1"/>
    <col min="9219" max="9227" width="15.7265625" style="3" customWidth="1"/>
    <col min="9228" max="9472" width="9.1796875" style="3"/>
    <col min="9473" max="9473" width="5.7265625" style="3" customWidth="1"/>
    <col min="9474" max="9474" width="62.81640625" style="3" customWidth="1"/>
    <col min="9475" max="9483" width="15.7265625" style="3" customWidth="1"/>
    <col min="9484" max="9728" width="9.1796875" style="3"/>
    <col min="9729" max="9729" width="5.7265625" style="3" customWidth="1"/>
    <col min="9730" max="9730" width="62.81640625" style="3" customWidth="1"/>
    <col min="9731" max="9739" width="15.7265625" style="3" customWidth="1"/>
    <col min="9740" max="9984" width="9.1796875" style="3"/>
    <col min="9985" max="9985" width="5.7265625" style="3" customWidth="1"/>
    <col min="9986" max="9986" width="62.81640625" style="3" customWidth="1"/>
    <col min="9987" max="9995" width="15.7265625" style="3" customWidth="1"/>
    <col min="9996" max="10240" width="9.1796875" style="3"/>
    <col min="10241" max="10241" width="5.7265625" style="3" customWidth="1"/>
    <col min="10242" max="10242" width="62.81640625" style="3" customWidth="1"/>
    <col min="10243" max="10251" width="15.7265625" style="3" customWidth="1"/>
    <col min="10252" max="10496" width="9.1796875" style="3"/>
    <col min="10497" max="10497" width="5.7265625" style="3" customWidth="1"/>
    <col min="10498" max="10498" width="62.81640625" style="3" customWidth="1"/>
    <col min="10499" max="10507" width="15.7265625" style="3" customWidth="1"/>
    <col min="10508" max="10752" width="9.1796875" style="3"/>
    <col min="10753" max="10753" width="5.7265625" style="3" customWidth="1"/>
    <col min="10754" max="10754" width="62.81640625" style="3" customWidth="1"/>
    <col min="10755" max="10763" width="15.7265625" style="3" customWidth="1"/>
    <col min="10764" max="11008" width="9.1796875" style="3"/>
    <col min="11009" max="11009" width="5.7265625" style="3" customWidth="1"/>
    <col min="11010" max="11010" width="62.81640625" style="3" customWidth="1"/>
    <col min="11011" max="11019" width="15.7265625" style="3" customWidth="1"/>
    <col min="11020" max="11264" width="9.1796875" style="3"/>
    <col min="11265" max="11265" width="5.7265625" style="3" customWidth="1"/>
    <col min="11266" max="11266" width="62.81640625" style="3" customWidth="1"/>
    <col min="11267" max="11275" width="15.7265625" style="3" customWidth="1"/>
    <col min="11276" max="11520" width="9.1796875" style="3"/>
    <col min="11521" max="11521" width="5.7265625" style="3" customWidth="1"/>
    <col min="11522" max="11522" width="62.81640625" style="3" customWidth="1"/>
    <col min="11523" max="11531" width="15.7265625" style="3" customWidth="1"/>
    <col min="11532" max="11776" width="9.1796875" style="3"/>
    <col min="11777" max="11777" width="5.7265625" style="3" customWidth="1"/>
    <col min="11778" max="11778" width="62.81640625" style="3" customWidth="1"/>
    <col min="11779" max="11787" width="15.7265625" style="3" customWidth="1"/>
    <col min="11788" max="12032" width="9.1796875" style="3"/>
    <col min="12033" max="12033" width="5.7265625" style="3" customWidth="1"/>
    <col min="12034" max="12034" width="62.81640625" style="3" customWidth="1"/>
    <col min="12035" max="12043" width="15.7265625" style="3" customWidth="1"/>
    <col min="12044" max="12288" width="9.1796875" style="3"/>
    <col min="12289" max="12289" width="5.7265625" style="3" customWidth="1"/>
    <col min="12290" max="12290" width="62.81640625" style="3" customWidth="1"/>
    <col min="12291" max="12299" width="15.7265625" style="3" customWidth="1"/>
    <col min="12300" max="12544" width="9.1796875" style="3"/>
    <col min="12545" max="12545" width="5.7265625" style="3" customWidth="1"/>
    <col min="12546" max="12546" width="62.81640625" style="3" customWidth="1"/>
    <col min="12547" max="12555" width="15.7265625" style="3" customWidth="1"/>
    <col min="12556" max="12800" width="9.1796875" style="3"/>
    <col min="12801" max="12801" width="5.7265625" style="3" customWidth="1"/>
    <col min="12802" max="12802" width="62.81640625" style="3" customWidth="1"/>
    <col min="12803" max="12811" width="15.7265625" style="3" customWidth="1"/>
    <col min="12812" max="13056" width="9.1796875" style="3"/>
    <col min="13057" max="13057" width="5.7265625" style="3" customWidth="1"/>
    <col min="13058" max="13058" width="62.81640625" style="3" customWidth="1"/>
    <col min="13059" max="13067" width="15.7265625" style="3" customWidth="1"/>
    <col min="13068" max="13312" width="9.1796875" style="3"/>
    <col min="13313" max="13313" width="5.7265625" style="3" customWidth="1"/>
    <col min="13314" max="13314" width="62.81640625" style="3" customWidth="1"/>
    <col min="13315" max="13323" width="15.7265625" style="3" customWidth="1"/>
    <col min="13324" max="13568" width="9.1796875" style="3"/>
    <col min="13569" max="13569" width="5.7265625" style="3" customWidth="1"/>
    <col min="13570" max="13570" width="62.81640625" style="3" customWidth="1"/>
    <col min="13571" max="13579" width="15.7265625" style="3" customWidth="1"/>
    <col min="13580" max="13824" width="9.1796875" style="3"/>
    <col min="13825" max="13825" width="5.7265625" style="3" customWidth="1"/>
    <col min="13826" max="13826" width="62.81640625" style="3" customWidth="1"/>
    <col min="13827" max="13835" width="15.7265625" style="3" customWidth="1"/>
    <col min="13836" max="14080" width="9.1796875" style="3"/>
    <col min="14081" max="14081" width="5.7265625" style="3" customWidth="1"/>
    <col min="14082" max="14082" width="62.81640625" style="3" customWidth="1"/>
    <col min="14083" max="14091" width="15.7265625" style="3" customWidth="1"/>
    <col min="14092" max="14336" width="9.1796875" style="3"/>
    <col min="14337" max="14337" width="5.7265625" style="3" customWidth="1"/>
    <col min="14338" max="14338" width="62.81640625" style="3" customWidth="1"/>
    <col min="14339" max="14347" width="15.7265625" style="3" customWidth="1"/>
    <col min="14348" max="14592" width="9.1796875" style="3"/>
    <col min="14593" max="14593" width="5.7265625" style="3" customWidth="1"/>
    <col min="14594" max="14594" width="62.81640625" style="3" customWidth="1"/>
    <col min="14595" max="14603" width="15.7265625" style="3" customWidth="1"/>
    <col min="14604" max="14848" width="9.1796875" style="3"/>
    <col min="14849" max="14849" width="5.7265625" style="3" customWidth="1"/>
    <col min="14850" max="14850" width="62.81640625" style="3" customWidth="1"/>
    <col min="14851" max="14859" width="15.7265625" style="3" customWidth="1"/>
    <col min="14860" max="15104" width="9.1796875" style="3"/>
    <col min="15105" max="15105" width="5.7265625" style="3" customWidth="1"/>
    <col min="15106" max="15106" width="62.81640625" style="3" customWidth="1"/>
    <col min="15107" max="15115" width="15.7265625" style="3" customWidth="1"/>
    <col min="15116" max="15360" width="9.1796875" style="3"/>
    <col min="15361" max="15361" width="5.7265625" style="3" customWidth="1"/>
    <col min="15362" max="15362" width="62.81640625" style="3" customWidth="1"/>
    <col min="15363" max="15371" width="15.7265625" style="3" customWidth="1"/>
    <col min="15372" max="15616" width="9.1796875" style="3"/>
    <col min="15617" max="15617" width="5.7265625" style="3" customWidth="1"/>
    <col min="15618" max="15618" width="62.81640625" style="3" customWidth="1"/>
    <col min="15619" max="15627" width="15.7265625" style="3" customWidth="1"/>
    <col min="15628" max="15872" width="9.1796875" style="3"/>
    <col min="15873" max="15873" width="5.7265625" style="3" customWidth="1"/>
    <col min="15874" max="15874" width="62.81640625" style="3" customWidth="1"/>
    <col min="15875" max="15883" width="15.7265625" style="3" customWidth="1"/>
    <col min="15884" max="16128" width="9.1796875" style="3"/>
    <col min="16129" max="16129" width="5.7265625" style="3" customWidth="1"/>
    <col min="16130" max="16130" width="62.81640625" style="3" customWidth="1"/>
    <col min="16131" max="16139" width="15.7265625" style="3" customWidth="1"/>
    <col min="16140" max="16384" width="9.1796875" style="3"/>
  </cols>
  <sheetData>
    <row r="1" spans="1:48" x14ac:dyDescent="0.35">
      <c r="A1" s="1"/>
      <c r="C1" s="240"/>
    </row>
    <row r="3" spans="1:48" x14ac:dyDescent="0.35">
      <c r="A3" s="1615" t="s">
        <v>494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5"/>
      <c r="M3" s="5"/>
      <c r="N3" s="5"/>
    </row>
    <row r="4" spans="1:48" x14ac:dyDescent="0.35">
      <c r="A4" s="1615" t="s">
        <v>495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</row>
    <row r="5" spans="1:48" x14ac:dyDescent="0.35">
      <c r="A5" s="2"/>
      <c r="B5" s="2"/>
      <c r="C5" s="2"/>
      <c r="D5" s="2"/>
      <c r="E5" s="28" t="str">
        <f>'[3]1'!E6</f>
        <v>TAHUN</v>
      </c>
      <c r="F5" s="7">
        <v>2024</v>
      </c>
      <c r="G5" s="28"/>
      <c r="H5" s="28"/>
      <c r="I5" s="4"/>
      <c r="J5" s="4"/>
      <c r="K5" s="4"/>
      <c r="L5" s="49"/>
      <c r="M5" s="49"/>
      <c r="N5" s="49"/>
      <c r="O5" s="49"/>
      <c r="Z5" s="1617" t="s">
        <v>496</v>
      </c>
      <c r="AA5" s="1617"/>
      <c r="AB5" s="1617"/>
      <c r="AC5" s="1617"/>
      <c r="AD5" s="1617"/>
      <c r="AE5" s="1617"/>
      <c r="AF5" s="1617"/>
      <c r="AG5" s="1617"/>
      <c r="AH5" s="1617"/>
      <c r="AI5" s="1617"/>
      <c r="AJ5" s="1617"/>
      <c r="AK5" s="1617"/>
      <c r="AL5" s="1617"/>
      <c r="AM5" s="1617"/>
      <c r="AN5" s="1617"/>
      <c r="AO5" s="1617"/>
      <c r="AP5" s="1617"/>
      <c r="AQ5" s="1617"/>
      <c r="AR5" s="1617"/>
      <c r="AS5" s="1617"/>
      <c r="AT5" s="1617"/>
      <c r="AU5" s="1617"/>
      <c r="AV5" s="1617"/>
    </row>
    <row r="6" spans="1:48" ht="16" thickBot="1" x14ac:dyDescent="0.4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49"/>
      <c r="M6" s="49"/>
      <c r="N6" s="49"/>
      <c r="O6" s="49"/>
    </row>
    <row r="7" spans="1:48" ht="19.5" customHeight="1" x14ac:dyDescent="0.35">
      <c r="A7" s="1618" t="s">
        <v>5</v>
      </c>
      <c r="B7" s="1611" t="s">
        <v>497</v>
      </c>
      <c r="C7" s="241" t="s">
        <v>498</v>
      </c>
      <c r="D7" s="241"/>
      <c r="E7" s="241"/>
      <c r="F7" s="241"/>
      <c r="G7" s="241"/>
      <c r="H7" s="241"/>
      <c r="I7" s="242" t="s">
        <v>499</v>
      </c>
      <c r="J7" s="241"/>
      <c r="K7" s="241"/>
      <c r="L7" s="243"/>
    </row>
    <row r="8" spans="1:48" ht="19.5" customHeight="1" x14ac:dyDescent="0.35">
      <c r="A8" s="1596"/>
      <c r="B8" s="1601"/>
      <c r="C8" s="1619" t="s">
        <v>500</v>
      </c>
      <c r="D8" s="1620"/>
      <c r="E8" s="1621"/>
      <c r="F8" s="1619" t="s">
        <v>501</v>
      </c>
      <c r="G8" s="1620"/>
      <c r="H8" s="1621"/>
      <c r="I8" s="1619" t="s">
        <v>8</v>
      </c>
      <c r="J8" s="1620"/>
      <c r="K8" s="1621"/>
      <c r="L8" s="243"/>
    </row>
    <row r="9" spans="1:48" ht="19.5" customHeight="1" x14ac:dyDescent="0.35">
      <c r="A9" s="1597"/>
      <c r="B9" s="1602"/>
      <c r="C9" s="61" t="s">
        <v>130</v>
      </c>
      <c r="D9" s="61" t="s">
        <v>131</v>
      </c>
      <c r="E9" s="61" t="s">
        <v>502</v>
      </c>
      <c r="F9" s="61" t="s">
        <v>130</v>
      </c>
      <c r="G9" s="61" t="s">
        <v>131</v>
      </c>
      <c r="H9" s="61" t="s">
        <v>502</v>
      </c>
      <c r="I9" s="61" t="s">
        <v>130</v>
      </c>
      <c r="J9" s="61" t="s">
        <v>131</v>
      </c>
      <c r="K9" s="61" t="s">
        <v>502</v>
      </c>
      <c r="L9" s="243"/>
    </row>
    <row r="10" spans="1:48" s="15" customFormat="1" ht="11.5" x14ac:dyDescent="0.35">
      <c r="A10" s="244">
        <v>1</v>
      </c>
      <c r="B10" s="244">
        <v>2</v>
      </c>
      <c r="C10" s="14">
        <v>3</v>
      </c>
      <c r="D10" s="244">
        <v>4</v>
      </c>
      <c r="E10" s="14">
        <v>5</v>
      </c>
      <c r="F10" s="244">
        <v>6</v>
      </c>
      <c r="G10" s="14">
        <v>7</v>
      </c>
      <c r="H10" s="244">
        <v>8</v>
      </c>
      <c r="I10" s="14">
        <v>9</v>
      </c>
      <c r="J10" s="244">
        <v>10</v>
      </c>
      <c r="K10" s="13">
        <v>11</v>
      </c>
      <c r="L10" s="245"/>
      <c r="N10" s="15" t="s">
        <v>58</v>
      </c>
    </row>
    <row r="11" spans="1:48" x14ac:dyDescent="0.35">
      <c r="A11" s="246" t="s">
        <v>498</v>
      </c>
      <c r="B11" s="246"/>
      <c r="C11" s="247">
        <f t="shared" ref="C11:K11" si="0">C57+C81</f>
        <v>32027</v>
      </c>
      <c r="D11" s="247">
        <f t="shared" si="0"/>
        <v>37266</v>
      </c>
      <c r="E11" s="247">
        <f t="shared" si="0"/>
        <v>68993</v>
      </c>
      <c r="F11" s="247">
        <f t="shared" si="0"/>
        <v>2754</v>
      </c>
      <c r="G11" s="247">
        <f t="shared" si="0"/>
        <v>2737</v>
      </c>
      <c r="H11" s="247">
        <f t="shared" si="0"/>
        <v>5491</v>
      </c>
      <c r="I11" s="247">
        <f t="shared" si="0"/>
        <v>46</v>
      </c>
      <c r="J11" s="247">
        <f t="shared" si="0"/>
        <v>17</v>
      </c>
      <c r="K11" s="247">
        <f t="shared" si="0"/>
        <v>63</v>
      </c>
      <c r="L11" s="243"/>
    </row>
    <row r="12" spans="1:48" x14ac:dyDescent="0.35">
      <c r="A12" s="246" t="s">
        <v>503</v>
      </c>
      <c r="B12" s="246"/>
      <c r="C12" s="247">
        <v>27296</v>
      </c>
      <c r="D12" s="247">
        <v>7294</v>
      </c>
      <c r="E12" s="247">
        <v>34590</v>
      </c>
      <c r="F12" s="247">
        <v>27296</v>
      </c>
      <c r="G12" s="247">
        <v>7294</v>
      </c>
      <c r="H12" s="247">
        <v>34590</v>
      </c>
      <c r="I12" s="247">
        <v>27296</v>
      </c>
      <c r="J12" s="247">
        <v>7294</v>
      </c>
      <c r="K12" s="247">
        <v>34590</v>
      </c>
      <c r="L12" s="243" t="s">
        <v>58</v>
      </c>
      <c r="N12" s="3" t="s">
        <v>58</v>
      </c>
    </row>
    <row r="13" spans="1:48" x14ac:dyDescent="0.35">
      <c r="A13" s="248" t="s">
        <v>504</v>
      </c>
      <c r="B13" s="248"/>
      <c r="C13" s="249">
        <f t="shared" ref="C13:K13" si="1">C11/C12*100</f>
        <v>117.33220984759672</v>
      </c>
      <c r="D13" s="249">
        <f t="shared" si="1"/>
        <v>510.91307924321364</v>
      </c>
      <c r="E13" s="249">
        <f t="shared" si="1"/>
        <v>199.4593813240821</v>
      </c>
      <c r="F13" s="249">
        <f t="shared" si="1"/>
        <v>10.089390386869871</v>
      </c>
      <c r="G13" s="249">
        <f t="shared" si="1"/>
        <v>37.523992322456813</v>
      </c>
      <c r="H13" s="249">
        <f t="shared" si="1"/>
        <v>15.874530211043655</v>
      </c>
      <c r="I13" s="249">
        <f t="shared" si="1"/>
        <v>0.16852286049237983</v>
      </c>
      <c r="J13" s="249">
        <f t="shared" si="1"/>
        <v>0.23306827529476279</v>
      </c>
      <c r="K13" s="249">
        <f t="shared" si="1"/>
        <v>0.18213356461405031</v>
      </c>
      <c r="L13" s="243"/>
      <c r="N13" s="3" t="s">
        <v>58</v>
      </c>
    </row>
    <row r="14" spans="1:48" x14ac:dyDescent="0.35">
      <c r="A14" s="131" t="s">
        <v>505</v>
      </c>
      <c r="B14" s="250" t="s">
        <v>506</v>
      </c>
      <c r="C14" s="251"/>
      <c r="D14" s="252"/>
      <c r="E14" s="251"/>
      <c r="F14" s="252"/>
      <c r="G14" s="251"/>
      <c r="H14" s="252"/>
      <c r="I14" s="251"/>
      <c r="J14" s="252"/>
      <c r="K14" s="252"/>
      <c r="L14" s="243"/>
    </row>
    <row r="15" spans="1:48" x14ac:dyDescent="0.35">
      <c r="A15" s="37">
        <v>1</v>
      </c>
      <c r="B15" s="243" t="s">
        <v>169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43"/>
    </row>
    <row r="16" spans="1:48" x14ac:dyDescent="0.35">
      <c r="A16" s="37"/>
      <c r="B16" s="254" t="s">
        <v>507</v>
      </c>
      <c r="C16" s="253">
        <v>5900</v>
      </c>
      <c r="D16" s="253">
        <v>6260</v>
      </c>
      <c r="E16" s="253">
        <v>12160</v>
      </c>
      <c r="F16" s="253">
        <v>135</v>
      </c>
      <c r="G16" s="253">
        <v>36</v>
      </c>
      <c r="H16" s="253">
        <f>SUM(F16:G16)</f>
        <v>171</v>
      </c>
      <c r="I16" s="253">
        <v>27</v>
      </c>
      <c r="J16" s="253">
        <v>8</v>
      </c>
      <c r="K16" s="253">
        <f>SUM(I16:J16)</f>
        <v>35</v>
      </c>
      <c r="L16" s="243"/>
    </row>
    <row r="17" spans="1:12" x14ac:dyDescent="0.35">
      <c r="A17" s="37"/>
      <c r="B17" s="254" t="s">
        <v>508</v>
      </c>
      <c r="C17" s="253">
        <v>406</v>
      </c>
      <c r="D17" s="253">
        <v>776</v>
      </c>
      <c r="E17" s="253">
        <f>C17+D17</f>
        <v>1182</v>
      </c>
      <c r="F17" s="253">
        <v>0</v>
      </c>
      <c r="G17" s="253">
        <v>0</v>
      </c>
      <c r="H17" s="253">
        <v>0</v>
      </c>
      <c r="I17" s="253">
        <v>0</v>
      </c>
      <c r="J17" s="253">
        <v>0</v>
      </c>
      <c r="K17" s="253">
        <v>0</v>
      </c>
      <c r="L17" s="243"/>
    </row>
    <row r="18" spans="1:12" x14ac:dyDescent="0.35">
      <c r="A18" s="37"/>
      <c r="B18" s="254" t="s">
        <v>509</v>
      </c>
      <c r="C18" s="253">
        <v>843</v>
      </c>
      <c r="D18" s="253">
        <v>1510</v>
      </c>
      <c r="E18" s="253">
        <f t="shared" ref="E18:E21" si="2">SUM(C18:D18)</f>
        <v>2353</v>
      </c>
      <c r="F18" s="253">
        <v>291</v>
      </c>
      <c r="G18" s="253">
        <v>33</v>
      </c>
      <c r="H18" s="253">
        <f>SUM(F18:G18)</f>
        <v>324</v>
      </c>
      <c r="I18" s="253">
        <v>0</v>
      </c>
      <c r="J18" s="253">
        <v>0</v>
      </c>
      <c r="K18" s="253">
        <v>0</v>
      </c>
      <c r="L18" s="243"/>
    </row>
    <row r="19" spans="1:12" x14ac:dyDescent="0.35">
      <c r="A19" s="37"/>
      <c r="B19" s="254" t="s">
        <v>510</v>
      </c>
      <c r="C19" s="253">
        <v>1592</v>
      </c>
      <c r="D19" s="253">
        <v>1453</v>
      </c>
      <c r="E19" s="253">
        <v>3045</v>
      </c>
      <c r="F19" s="253">
        <v>0</v>
      </c>
      <c r="G19" s="253">
        <v>0</v>
      </c>
      <c r="H19" s="253">
        <v>0</v>
      </c>
      <c r="I19" s="253">
        <v>0</v>
      </c>
      <c r="J19" s="253">
        <v>0</v>
      </c>
      <c r="K19" s="253">
        <v>0</v>
      </c>
      <c r="L19" s="243"/>
    </row>
    <row r="20" spans="1:12" x14ac:dyDescent="0.35">
      <c r="A20" s="37"/>
      <c r="B20" s="254" t="s">
        <v>511</v>
      </c>
      <c r="C20" s="253">
        <v>1381</v>
      </c>
      <c r="D20" s="253">
        <v>1036</v>
      </c>
      <c r="E20" s="253">
        <v>2417</v>
      </c>
      <c r="F20" s="253">
        <v>0</v>
      </c>
      <c r="G20" s="253">
        <v>0</v>
      </c>
      <c r="H20" s="253">
        <v>0</v>
      </c>
      <c r="I20" s="253">
        <v>2</v>
      </c>
      <c r="J20" s="253">
        <v>1</v>
      </c>
      <c r="K20" s="253">
        <v>3</v>
      </c>
      <c r="L20" s="243"/>
    </row>
    <row r="21" spans="1:12" x14ac:dyDescent="0.35">
      <c r="A21" s="37"/>
      <c r="B21" s="254" t="s">
        <v>512</v>
      </c>
      <c r="C21" s="253">
        <v>393</v>
      </c>
      <c r="D21" s="253">
        <v>573</v>
      </c>
      <c r="E21" s="253">
        <f t="shared" si="2"/>
        <v>966</v>
      </c>
      <c r="F21" s="253">
        <v>65</v>
      </c>
      <c r="G21" s="253">
        <v>68</v>
      </c>
      <c r="H21" s="253">
        <f>SUM(F21:G21)</f>
        <v>133</v>
      </c>
      <c r="I21" s="253">
        <v>0</v>
      </c>
      <c r="J21" s="253">
        <v>0</v>
      </c>
      <c r="K21" s="253">
        <v>0</v>
      </c>
      <c r="L21" s="243"/>
    </row>
    <row r="22" spans="1:12" x14ac:dyDescent="0.35">
      <c r="A22" s="37"/>
      <c r="B22" s="254" t="s">
        <v>513</v>
      </c>
      <c r="C22" s="253">
        <v>795</v>
      </c>
      <c r="D22" s="253">
        <v>1160</v>
      </c>
      <c r="E22" s="253">
        <v>1955</v>
      </c>
      <c r="F22" s="253">
        <v>102</v>
      </c>
      <c r="G22" s="253">
        <v>96</v>
      </c>
      <c r="H22" s="253">
        <v>198</v>
      </c>
      <c r="I22" s="253">
        <v>1</v>
      </c>
      <c r="J22" s="253">
        <v>0</v>
      </c>
      <c r="K22" s="253">
        <v>1</v>
      </c>
      <c r="L22" s="243"/>
    </row>
    <row r="23" spans="1:12" x14ac:dyDescent="0.35">
      <c r="A23" s="37"/>
      <c r="B23" s="254" t="s">
        <v>514</v>
      </c>
      <c r="C23" s="253">
        <v>689</v>
      </c>
      <c r="D23" s="253">
        <v>833</v>
      </c>
      <c r="E23" s="253">
        <v>1522</v>
      </c>
      <c r="F23" s="253">
        <v>30</v>
      </c>
      <c r="G23" s="253">
        <v>108</v>
      </c>
      <c r="H23" s="253">
        <v>138</v>
      </c>
      <c r="I23" s="253">
        <v>1</v>
      </c>
      <c r="J23" s="253">
        <v>0</v>
      </c>
      <c r="K23" s="253">
        <v>1</v>
      </c>
      <c r="L23" s="243"/>
    </row>
    <row r="24" spans="1:12" x14ac:dyDescent="0.35">
      <c r="A24" s="37"/>
      <c r="B24" s="254" t="s">
        <v>515</v>
      </c>
      <c r="C24" s="253">
        <v>245</v>
      </c>
      <c r="D24" s="253">
        <v>252</v>
      </c>
      <c r="E24" s="253">
        <v>497</v>
      </c>
      <c r="F24" s="253">
        <v>0</v>
      </c>
      <c r="G24" s="253">
        <v>0</v>
      </c>
      <c r="H24" s="253">
        <v>0</v>
      </c>
      <c r="I24" s="253">
        <v>0</v>
      </c>
      <c r="J24" s="253">
        <v>0</v>
      </c>
      <c r="K24" s="253">
        <v>0</v>
      </c>
      <c r="L24" s="243"/>
    </row>
    <row r="25" spans="1:12" x14ac:dyDescent="0.35">
      <c r="A25" s="37"/>
      <c r="B25" s="254" t="s">
        <v>516</v>
      </c>
      <c r="C25" s="253">
        <v>123</v>
      </c>
      <c r="D25" s="253">
        <v>108</v>
      </c>
      <c r="E25" s="253">
        <v>231</v>
      </c>
      <c r="F25" s="253">
        <v>41</v>
      </c>
      <c r="G25" s="253">
        <v>47</v>
      </c>
      <c r="H25" s="253">
        <v>88</v>
      </c>
      <c r="I25" s="253">
        <v>0</v>
      </c>
      <c r="J25" s="253">
        <v>1</v>
      </c>
      <c r="K25" s="253">
        <v>1</v>
      </c>
      <c r="L25" s="243"/>
    </row>
    <row r="26" spans="1:12" x14ac:dyDescent="0.35">
      <c r="A26" s="37"/>
      <c r="B26" s="254" t="s">
        <v>517</v>
      </c>
      <c r="C26" s="253">
        <v>3611</v>
      </c>
      <c r="D26" s="253">
        <v>4557</v>
      </c>
      <c r="E26" s="253">
        <v>8168</v>
      </c>
      <c r="F26" s="253">
        <v>0</v>
      </c>
      <c r="G26" s="253">
        <v>47</v>
      </c>
      <c r="H26" s="253">
        <v>47</v>
      </c>
      <c r="I26" s="253">
        <v>6</v>
      </c>
      <c r="J26" s="253">
        <v>0</v>
      </c>
      <c r="K26" s="253">
        <v>6</v>
      </c>
      <c r="L26" s="243"/>
    </row>
    <row r="27" spans="1:12" ht="12" customHeight="1" x14ac:dyDescent="0.35">
      <c r="A27" s="37"/>
      <c r="B27" s="254" t="s">
        <v>518</v>
      </c>
      <c r="C27" s="253">
        <v>724</v>
      </c>
      <c r="D27" s="253">
        <v>719</v>
      </c>
      <c r="E27" s="253">
        <v>1143</v>
      </c>
      <c r="F27" s="253">
        <v>128</v>
      </c>
      <c r="G27" s="253">
        <v>112</v>
      </c>
      <c r="H27" s="253">
        <v>240</v>
      </c>
      <c r="I27" s="253">
        <v>3</v>
      </c>
      <c r="J27" s="253">
        <v>1</v>
      </c>
      <c r="K27" s="253">
        <v>4</v>
      </c>
      <c r="L27" s="243"/>
    </row>
    <row r="28" spans="1:12" ht="12" customHeight="1" x14ac:dyDescent="0.35">
      <c r="A28" s="37"/>
      <c r="B28" s="254" t="s">
        <v>519</v>
      </c>
      <c r="C28" s="253">
        <v>500</v>
      </c>
      <c r="D28" s="253">
        <v>534</v>
      </c>
      <c r="E28" s="253">
        <v>1034</v>
      </c>
      <c r="F28" s="253">
        <v>84</v>
      </c>
      <c r="G28" s="253">
        <v>130</v>
      </c>
      <c r="H28" s="253">
        <v>214</v>
      </c>
      <c r="I28" s="253">
        <v>0</v>
      </c>
      <c r="J28" s="253">
        <v>0</v>
      </c>
      <c r="K28" s="253">
        <v>0</v>
      </c>
      <c r="L28" s="243"/>
    </row>
    <row r="29" spans="1:12" ht="12" customHeight="1" x14ac:dyDescent="0.35">
      <c r="A29" s="37"/>
      <c r="B29" s="254" t="s">
        <v>520</v>
      </c>
      <c r="C29" s="253">
        <v>1157</v>
      </c>
      <c r="D29" s="253">
        <v>806</v>
      </c>
      <c r="E29" s="253">
        <v>1963</v>
      </c>
      <c r="F29" s="253">
        <v>107</v>
      </c>
      <c r="G29" s="253">
        <v>63</v>
      </c>
      <c r="H29" s="253">
        <v>170</v>
      </c>
      <c r="I29" s="253">
        <v>0</v>
      </c>
      <c r="J29" s="253">
        <v>0</v>
      </c>
      <c r="K29" s="253">
        <v>0</v>
      </c>
      <c r="L29" s="243"/>
    </row>
    <row r="30" spans="1:12" ht="12" customHeight="1" x14ac:dyDescent="0.35">
      <c r="A30" s="37"/>
      <c r="B30" s="254" t="s">
        <v>521</v>
      </c>
      <c r="C30" s="253">
        <v>59</v>
      </c>
      <c r="D30" s="253">
        <v>70</v>
      </c>
      <c r="E30" s="253">
        <v>129</v>
      </c>
      <c r="F30" s="253">
        <v>0</v>
      </c>
      <c r="G30" s="253">
        <v>0</v>
      </c>
      <c r="H30" s="253">
        <v>0</v>
      </c>
      <c r="I30" s="253">
        <v>1</v>
      </c>
      <c r="J30" s="253">
        <v>1</v>
      </c>
      <c r="K30" s="253">
        <v>2</v>
      </c>
      <c r="L30" s="243"/>
    </row>
    <row r="31" spans="1:12" ht="12" customHeight="1" x14ac:dyDescent="0.35">
      <c r="A31" s="37"/>
      <c r="B31" s="254" t="s">
        <v>522</v>
      </c>
      <c r="C31" s="253">
        <v>608</v>
      </c>
      <c r="D31" s="253">
        <v>857</v>
      </c>
      <c r="E31" s="253">
        <v>1465</v>
      </c>
      <c r="F31" s="253">
        <v>194</v>
      </c>
      <c r="G31" s="253">
        <v>243</v>
      </c>
      <c r="H31" s="253">
        <v>437</v>
      </c>
      <c r="I31" s="253">
        <v>2</v>
      </c>
      <c r="J31" s="253">
        <v>3</v>
      </c>
      <c r="K31" s="253">
        <v>5</v>
      </c>
      <c r="L31" s="243"/>
    </row>
    <row r="32" spans="1:12" x14ac:dyDescent="0.35">
      <c r="A32" s="37"/>
      <c r="B32" s="254" t="s">
        <v>523</v>
      </c>
      <c r="C32" s="253">
        <v>798</v>
      </c>
      <c r="D32" s="253">
        <v>970</v>
      </c>
      <c r="E32" s="253">
        <v>1768</v>
      </c>
      <c r="F32" s="253">
        <v>66</v>
      </c>
      <c r="G32" s="253">
        <v>80</v>
      </c>
      <c r="H32" s="253">
        <v>146</v>
      </c>
      <c r="I32" s="253">
        <v>1</v>
      </c>
      <c r="J32" s="253">
        <v>1</v>
      </c>
      <c r="K32" s="253">
        <v>2</v>
      </c>
      <c r="L32" s="243"/>
    </row>
    <row r="33" spans="1:15" ht="12" customHeight="1" x14ac:dyDescent="0.35">
      <c r="A33" s="37"/>
      <c r="B33" s="254" t="s">
        <v>524</v>
      </c>
      <c r="C33" s="253">
        <v>908</v>
      </c>
      <c r="D33" s="253">
        <v>1361</v>
      </c>
      <c r="E33" s="253">
        <v>2269</v>
      </c>
      <c r="F33" s="253">
        <v>22</v>
      </c>
      <c r="G33" s="253">
        <v>28</v>
      </c>
      <c r="H33" s="253">
        <v>50</v>
      </c>
      <c r="I33" s="253">
        <v>1</v>
      </c>
      <c r="J33" s="253">
        <v>0</v>
      </c>
      <c r="K33" s="253">
        <v>1</v>
      </c>
      <c r="L33" s="243"/>
    </row>
    <row r="34" spans="1:15" ht="12" customHeight="1" x14ac:dyDescent="0.35">
      <c r="A34" s="37"/>
      <c r="B34" s="254" t="s">
        <v>525</v>
      </c>
      <c r="C34" s="253">
        <v>1393</v>
      </c>
      <c r="D34" s="253">
        <v>2284</v>
      </c>
      <c r="E34" s="253">
        <v>3677</v>
      </c>
      <c r="F34" s="253">
        <v>9</v>
      </c>
      <c r="G34" s="253">
        <v>16</v>
      </c>
      <c r="H34" s="253">
        <v>25</v>
      </c>
      <c r="I34" s="253">
        <v>0</v>
      </c>
      <c r="J34" s="253">
        <v>0</v>
      </c>
      <c r="K34" s="253">
        <v>0</v>
      </c>
      <c r="L34" s="243"/>
    </row>
    <row r="35" spans="1:15" ht="12" customHeight="1" x14ac:dyDescent="0.35">
      <c r="A35" s="37"/>
      <c r="B35" s="254" t="s">
        <v>526</v>
      </c>
      <c r="C35" s="253">
        <v>313</v>
      </c>
      <c r="D35" s="253">
        <v>551</v>
      </c>
      <c r="E35" s="253">
        <v>864</v>
      </c>
      <c r="F35" s="253">
        <v>0</v>
      </c>
      <c r="G35" s="253">
        <v>0</v>
      </c>
      <c r="H35" s="253">
        <v>0</v>
      </c>
      <c r="I35" s="253">
        <v>0</v>
      </c>
      <c r="J35" s="253">
        <v>0</v>
      </c>
      <c r="K35" s="253">
        <v>0</v>
      </c>
      <c r="L35" s="243"/>
    </row>
    <row r="36" spans="1:15" ht="12" customHeight="1" x14ac:dyDescent="0.35">
      <c r="A36" s="37"/>
      <c r="B36" s="254" t="s">
        <v>527</v>
      </c>
      <c r="C36" s="253">
        <v>478</v>
      </c>
      <c r="D36" s="253">
        <v>282</v>
      </c>
      <c r="E36" s="253">
        <f>SUM(C36:D36)</f>
        <v>760</v>
      </c>
      <c r="F36" s="253">
        <v>0</v>
      </c>
      <c r="G36" s="253">
        <v>0</v>
      </c>
      <c r="H36" s="253">
        <v>0</v>
      </c>
      <c r="I36" s="253">
        <v>1</v>
      </c>
      <c r="J36" s="253">
        <v>1</v>
      </c>
      <c r="K36" s="253">
        <f>SUM(I36:J36)</f>
        <v>2</v>
      </c>
      <c r="L36" s="243"/>
    </row>
    <row r="37" spans="1:15" ht="12" customHeight="1" x14ac:dyDescent="0.35">
      <c r="A37" s="37">
        <v>2</v>
      </c>
      <c r="B37" s="254" t="s">
        <v>528</v>
      </c>
      <c r="C37" s="253"/>
      <c r="D37" s="253"/>
      <c r="E37" s="253"/>
      <c r="F37" s="253"/>
      <c r="G37" s="253"/>
      <c r="H37" s="253"/>
      <c r="I37" s="253"/>
      <c r="J37" s="253"/>
      <c r="K37" s="253"/>
      <c r="L37" s="243"/>
    </row>
    <row r="38" spans="1:15" ht="12" customHeight="1" x14ac:dyDescent="0.35">
      <c r="A38" s="37"/>
      <c r="B38" s="254" t="s">
        <v>529</v>
      </c>
      <c r="C38" s="253">
        <v>500</v>
      </c>
      <c r="D38" s="253">
        <v>300</v>
      </c>
      <c r="E38" s="253">
        <f t="shared" ref="E38:E39" si="3">SUM(C38:D38)</f>
        <v>800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43"/>
    </row>
    <row r="39" spans="1:15" ht="12" customHeight="1" x14ac:dyDescent="0.35">
      <c r="A39" s="37"/>
      <c r="B39" s="254" t="s">
        <v>530</v>
      </c>
      <c r="C39" s="253">
        <v>22</v>
      </c>
      <c r="D39" s="253">
        <v>12</v>
      </c>
      <c r="E39" s="253">
        <f t="shared" si="3"/>
        <v>34</v>
      </c>
      <c r="F39" s="253">
        <v>0</v>
      </c>
      <c r="G39" s="253">
        <v>0</v>
      </c>
      <c r="H39" s="253">
        <v>0</v>
      </c>
      <c r="I39" s="253">
        <v>0</v>
      </c>
      <c r="J39" s="253">
        <v>0</v>
      </c>
      <c r="K39" s="253">
        <v>0</v>
      </c>
      <c r="L39" s="243"/>
      <c r="O39" s="3" t="s">
        <v>58</v>
      </c>
    </row>
    <row r="40" spans="1:15" x14ac:dyDescent="0.35">
      <c r="A40" s="37">
        <v>3</v>
      </c>
      <c r="B40" s="243" t="s">
        <v>531</v>
      </c>
      <c r="C40" s="253"/>
      <c r="D40" s="253"/>
      <c r="E40" s="253"/>
      <c r="F40" s="253"/>
      <c r="G40" s="253"/>
      <c r="H40" s="253"/>
      <c r="I40" s="253"/>
      <c r="J40" s="253"/>
      <c r="K40" s="253"/>
      <c r="L40" s="243"/>
    </row>
    <row r="41" spans="1:15" ht="12" customHeight="1" x14ac:dyDescent="0.35">
      <c r="A41" s="37"/>
      <c r="B41" s="254" t="s">
        <v>532</v>
      </c>
      <c r="C41" s="253">
        <v>1475</v>
      </c>
      <c r="D41" s="253">
        <v>1675</v>
      </c>
      <c r="E41" s="253">
        <f t="shared" ref="E41:E47" si="4">SUM(C41:D41)</f>
        <v>3150</v>
      </c>
      <c r="F41" s="253">
        <v>0</v>
      </c>
      <c r="G41" s="253">
        <v>0</v>
      </c>
      <c r="H41" s="253">
        <v>0</v>
      </c>
      <c r="I41" s="253">
        <v>0</v>
      </c>
      <c r="J41" s="253">
        <v>0</v>
      </c>
      <c r="K41" s="253">
        <v>0</v>
      </c>
      <c r="L41" s="243"/>
    </row>
    <row r="42" spans="1:15" ht="12" customHeight="1" x14ac:dyDescent="0.35">
      <c r="A42" s="37"/>
      <c r="B42" s="254" t="s">
        <v>533</v>
      </c>
      <c r="C42" s="253">
        <v>29</v>
      </c>
      <c r="D42" s="253">
        <v>52</v>
      </c>
      <c r="E42" s="253">
        <f t="shared" si="4"/>
        <v>81</v>
      </c>
      <c r="F42" s="253">
        <v>0</v>
      </c>
      <c r="G42" s="253">
        <v>0</v>
      </c>
      <c r="H42" s="253">
        <v>0</v>
      </c>
      <c r="I42" s="253">
        <v>0</v>
      </c>
      <c r="J42" s="253">
        <v>0</v>
      </c>
      <c r="K42" s="253">
        <v>0</v>
      </c>
      <c r="L42" s="243"/>
    </row>
    <row r="43" spans="1:15" ht="12" customHeight="1" x14ac:dyDescent="0.35">
      <c r="A43" s="37"/>
      <c r="B43" s="254" t="s">
        <v>534</v>
      </c>
      <c r="C43" s="253">
        <v>389</v>
      </c>
      <c r="D43" s="253">
        <v>491</v>
      </c>
      <c r="E43" s="253">
        <f t="shared" si="4"/>
        <v>880</v>
      </c>
      <c r="F43" s="253">
        <v>0</v>
      </c>
      <c r="G43" s="253">
        <v>0</v>
      </c>
      <c r="H43" s="253">
        <v>0</v>
      </c>
      <c r="I43" s="253">
        <v>0</v>
      </c>
      <c r="J43" s="253">
        <v>0</v>
      </c>
      <c r="K43" s="253">
        <v>0</v>
      </c>
      <c r="L43" s="243"/>
    </row>
    <row r="44" spans="1:15" ht="12" customHeight="1" x14ac:dyDescent="0.35">
      <c r="A44" s="37"/>
      <c r="B44" s="254" t="s">
        <v>535</v>
      </c>
      <c r="C44" s="253">
        <v>934</v>
      </c>
      <c r="D44" s="253">
        <v>1005</v>
      </c>
      <c r="E44" s="253">
        <f t="shared" si="4"/>
        <v>1939</v>
      </c>
      <c r="F44" s="253">
        <v>0</v>
      </c>
      <c r="G44" s="253">
        <v>0</v>
      </c>
      <c r="H44" s="253">
        <v>0</v>
      </c>
      <c r="I44" s="253">
        <v>0</v>
      </c>
      <c r="J44" s="253">
        <v>0</v>
      </c>
      <c r="K44" s="253">
        <v>0</v>
      </c>
      <c r="L44" s="243"/>
    </row>
    <row r="45" spans="1:15" ht="12" customHeight="1" x14ac:dyDescent="0.35">
      <c r="A45" s="37"/>
      <c r="B45" s="254" t="s">
        <v>536</v>
      </c>
      <c r="C45" s="253">
        <v>371</v>
      </c>
      <c r="D45" s="253">
        <v>415</v>
      </c>
      <c r="E45" s="253">
        <f t="shared" si="4"/>
        <v>786</v>
      </c>
      <c r="F45" s="253">
        <v>0</v>
      </c>
      <c r="G45" s="253">
        <v>0</v>
      </c>
      <c r="H45" s="253">
        <v>0</v>
      </c>
      <c r="I45" s="253">
        <v>0</v>
      </c>
      <c r="J45" s="253">
        <v>0</v>
      </c>
      <c r="K45" s="253">
        <v>0</v>
      </c>
      <c r="L45" s="243"/>
    </row>
    <row r="46" spans="1:15" ht="12" customHeight="1" x14ac:dyDescent="0.35">
      <c r="A46" s="37"/>
      <c r="B46" s="254" t="s">
        <v>537</v>
      </c>
      <c r="C46" s="253">
        <v>34</v>
      </c>
      <c r="D46" s="253">
        <v>41</v>
      </c>
      <c r="E46" s="253">
        <f t="shared" si="4"/>
        <v>75</v>
      </c>
      <c r="F46" s="253">
        <v>0</v>
      </c>
      <c r="G46" s="253">
        <v>0</v>
      </c>
      <c r="H46" s="253">
        <v>0</v>
      </c>
      <c r="I46" s="253">
        <v>0</v>
      </c>
      <c r="J46" s="253">
        <v>0</v>
      </c>
      <c r="K46" s="253">
        <v>0</v>
      </c>
      <c r="L46" s="243"/>
    </row>
    <row r="47" spans="1:15" ht="12" customHeight="1" x14ac:dyDescent="0.35">
      <c r="A47" s="37"/>
      <c r="B47" s="254" t="s">
        <v>538</v>
      </c>
      <c r="C47" s="253">
        <v>136</v>
      </c>
      <c r="D47" s="253">
        <v>211</v>
      </c>
      <c r="E47" s="253">
        <f t="shared" si="4"/>
        <v>347</v>
      </c>
      <c r="F47" s="253">
        <v>0</v>
      </c>
      <c r="G47" s="253">
        <v>0</v>
      </c>
      <c r="H47" s="253">
        <v>0</v>
      </c>
      <c r="I47" s="253">
        <v>0</v>
      </c>
      <c r="J47" s="253">
        <v>0</v>
      </c>
      <c r="K47" s="253">
        <v>0</v>
      </c>
      <c r="L47" s="243"/>
    </row>
    <row r="48" spans="1:15" ht="20.149999999999999" customHeight="1" x14ac:dyDescent="0.35">
      <c r="A48" s="37">
        <v>4</v>
      </c>
      <c r="B48" s="243" t="s">
        <v>539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43"/>
    </row>
    <row r="49" spans="1:12" ht="12" customHeight="1" x14ac:dyDescent="0.35">
      <c r="A49" s="37"/>
      <c r="B49" s="254" t="s">
        <v>540</v>
      </c>
      <c r="C49" s="253">
        <v>72</v>
      </c>
      <c r="D49" s="253">
        <v>82</v>
      </c>
      <c r="E49" s="253">
        <f t="shared" ref="E49:E50" si="5">SUM(C49:D49)</f>
        <v>154</v>
      </c>
      <c r="F49" s="253">
        <v>0</v>
      </c>
      <c r="G49" s="253">
        <v>0</v>
      </c>
      <c r="H49" s="253">
        <f t="shared" ref="H49:H50" si="6">SUM(F49:G49)</f>
        <v>0</v>
      </c>
      <c r="I49" s="253"/>
      <c r="J49" s="253"/>
      <c r="K49" s="253">
        <f t="shared" ref="K49:K50" si="7">SUM(I49:J49)</f>
        <v>0</v>
      </c>
      <c r="L49" s="243"/>
    </row>
    <row r="50" spans="1:12" ht="12" customHeight="1" x14ac:dyDescent="0.35">
      <c r="A50" s="37"/>
      <c r="B50" s="254" t="s">
        <v>541</v>
      </c>
      <c r="C50" s="253">
        <v>3</v>
      </c>
      <c r="D50" s="253">
        <v>7</v>
      </c>
      <c r="E50" s="253">
        <f t="shared" si="5"/>
        <v>10</v>
      </c>
      <c r="F50" s="253">
        <v>0</v>
      </c>
      <c r="G50" s="253">
        <v>0</v>
      </c>
      <c r="H50" s="253">
        <f t="shared" si="6"/>
        <v>0</v>
      </c>
      <c r="I50" s="253"/>
      <c r="J50" s="253"/>
      <c r="K50" s="253">
        <f t="shared" si="7"/>
        <v>0</v>
      </c>
      <c r="L50" s="243"/>
    </row>
    <row r="51" spans="1:12" x14ac:dyDescent="0.35">
      <c r="A51" s="37">
        <v>5</v>
      </c>
      <c r="B51" s="243" t="s">
        <v>542</v>
      </c>
      <c r="C51" s="253"/>
      <c r="D51" s="253"/>
      <c r="E51" s="253"/>
      <c r="F51" s="253"/>
      <c r="G51" s="253"/>
      <c r="H51" s="253"/>
      <c r="I51" s="253"/>
      <c r="J51" s="253"/>
      <c r="K51" s="253"/>
      <c r="L51" s="243"/>
    </row>
    <row r="52" spans="1:12" ht="12" customHeight="1" x14ac:dyDescent="0.35">
      <c r="A52" s="37"/>
      <c r="B52" s="254">
        <v>1</v>
      </c>
      <c r="C52" s="253"/>
      <c r="D52" s="253"/>
      <c r="E52" s="253"/>
      <c r="F52" s="253"/>
      <c r="G52" s="253"/>
      <c r="H52" s="253"/>
      <c r="I52" s="253"/>
      <c r="J52" s="253"/>
      <c r="K52" s="253"/>
      <c r="L52" s="243"/>
    </row>
    <row r="53" spans="1:12" ht="12" customHeight="1" x14ac:dyDescent="0.35">
      <c r="A53" s="37"/>
      <c r="B53" s="254">
        <v>2</v>
      </c>
      <c r="C53" s="253"/>
      <c r="D53" s="253"/>
      <c r="E53" s="253"/>
      <c r="F53" s="253"/>
      <c r="G53" s="253"/>
      <c r="H53" s="253"/>
      <c r="I53" s="253"/>
      <c r="J53" s="253"/>
      <c r="K53" s="253"/>
      <c r="L53" s="243"/>
    </row>
    <row r="54" spans="1:12" ht="12" customHeight="1" x14ac:dyDescent="0.35">
      <c r="A54" s="37"/>
      <c r="B54" s="254">
        <v>3</v>
      </c>
      <c r="C54" s="253"/>
      <c r="D54" s="253"/>
      <c r="E54" s="253"/>
      <c r="F54" s="253"/>
      <c r="G54" s="253"/>
      <c r="H54" s="253"/>
      <c r="I54" s="253"/>
      <c r="J54" s="253"/>
      <c r="K54" s="253"/>
      <c r="L54" s="243"/>
    </row>
    <row r="55" spans="1:12" ht="12" customHeight="1" x14ac:dyDescent="0.35">
      <c r="A55" s="37"/>
      <c r="B55" s="243" t="s">
        <v>543</v>
      </c>
      <c r="C55" s="253"/>
      <c r="D55" s="253"/>
      <c r="E55" s="253"/>
      <c r="F55" s="253"/>
      <c r="G55" s="253"/>
      <c r="H55" s="253"/>
      <c r="I55" s="253"/>
      <c r="J55" s="253"/>
      <c r="K55" s="253"/>
      <c r="L55" s="243"/>
    </row>
    <row r="56" spans="1:12" x14ac:dyDescent="0.35">
      <c r="A56" s="37"/>
      <c r="B56" s="243"/>
      <c r="C56" s="253"/>
      <c r="D56" s="253"/>
      <c r="E56" s="253"/>
      <c r="F56" s="253"/>
      <c r="G56" s="253"/>
      <c r="H56" s="253"/>
      <c r="I56" s="253"/>
      <c r="J56" s="253"/>
      <c r="K56" s="253"/>
      <c r="L56" s="243"/>
    </row>
    <row r="57" spans="1:12" x14ac:dyDescent="0.35">
      <c r="A57" s="255" t="s">
        <v>544</v>
      </c>
      <c r="B57" s="255"/>
      <c r="C57" s="256">
        <f t="shared" ref="C57:K57" si="8">SUM(C15:C56)</f>
        <v>26881</v>
      </c>
      <c r="D57" s="256">
        <f t="shared" si="8"/>
        <v>31243</v>
      </c>
      <c r="E57" s="256">
        <f t="shared" si="8"/>
        <v>57824</v>
      </c>
      <c r="F57" s="256">
        <f t="shared" si="8"/>
        <v>1274</v>
      </c>
      <c r="G57" s="256">
        <f t="shared" si="8"/>
        <v>1107</v>
      </c>
      <c r="H57" s="256">
        <f t="shared" si="8"/>
        <v>2381</v>
      </c>
      <c r="I57" s="256">
        <f t="shared" si="8"/>
        <v>46</v>
      </c>
      <c r="J57" s="256">
        <f t="shared" si="8"/>
        <v>17</v>
      </c>
      <c r="K57" s="256">
        <f t="shared" si="8"/>
        <v>63</v>
      </c>
      <c r="L57" s="243"/>
    </row>
    <row r="58" spans="1:12" x14ac:dyDescent="0.35">
      <c r="A58" s="131" t="s">
        <v>545</v>
      </c>
      <c r="B58" s="250" t="s">
        <v>546</v>
      </c>
      <c r="C58" s="253"/>
      <c r="D58" s="253"/>
      <c r="E58" s="253"/>
      <c r="F58" s="253"/>
      <c r="G58" s="253"/>
      <c r="H58" s="253"/>
      <c r="I58" s="253"/>
      <c r="J58" s="253"/>
      <c r="K58" s="253"/>
      <c r="L58" s="243"/>
    </row>
    <row r="59" spans="1:12" x14ac:dyDescent="0.35">
      <c r="A59" s="37">
        <v>1</v>
      </c>
      <c r="B59" s="243" t="s">
        <v>180</v>
      </c>
      <c r="C59" s="253"/>
      <c r="D59" s="253"/>
      <c r="E59" s="253"/>
      <c r="F59" s="253"/>
      <c r="G59" s="253"/>
      <c r="H59" s="253"/>
      <c r="I59" s="253"/>
      <c r="J59" s="253"/>
      <c r="K59" s="253"/>
      <c r="L59" s="243"/>
    </row>
    <row r="60" spans="1:12" ht="12" customHeight="1" x14ac:dyDescent="0.35">
      <c r="A60" s="37"/>
      <c r="B60" s="254">
        <v>1</v>
      </c>
      <c r="C60" s="253"/>
      <c r="D60" s="253"/>
      <c r="E60" s="253">
        <f t="shared" ref="E60:E63" si="9">SUM(C60:D60)</f>
        <v>0</v>
      </c>
      <c r="F60" s="253"/>
      <c r="G60" s="253"/>
      <c r="H60" s="253">
        <f t="shared" ref="H60:H78" si="10">SUM(F60:G60)</f>
        <v>0</v>
      </c>
      <c r="I60" s="253"/>
      <c r="J60" s="253"/>
      <c r="K60" s="253">
        <f t="shared" ref="K60:K78" si="11">SUM(I60:J60)</f>
        <v>0</v>
      </c>
      <c r="L60" s="243"/>
    </row>
    <row r="61" spans="1:12" ht="12" customHeight="1" x14ac:dyDescent="0.35">
      <c r="A61" s="37"/>
      <c r="B61" s="254">
        <v>2</v>
      </c>
      <c r="C61" s="253"/>
      <c r="D61" s="253"/>
      <c r="E61" s="253">
        <f t="shared" si="9"/>
        <v>0</v>
      </c>
      <c r="F61" s="253"/>
      <c r="G61" s="253"/>
      <c r="H61" s="253" t="s">
        <v>58</v>
      </c>
      <c r="I61" s="253"/>
      <c r="J61" s="253"/>
      <c r="K61" s="253">
        <f t="shared" si="11"/>
        <v>0</v>
      </c>
      <c r="L61" s="243"/>
    </row>
    <row r="62" spans="1:12" ht="12" customHeight="1" x14ac:dyDescent="0.35">
      <c r="A62" s="37"/>
      <c r="B62" s="254">
        <v>3</v>
      </c>
      <c r="C62" s="253"/>
      <c r="D62" s="253"/>
      <c r="E62" s="253">
        <f t="shared" si="9"/>
        <v>0</v>
      </c>
      <c r="F62" s="253"/>
      <c r="G62" s="253"/>
      <c r="H62" s="253">
        <f t="shared" si="10"/>
        <v>0</v>
      </c>
      <c r="I62" s="253"/>
      <c r="J62" s="253"/>
      <c r="K62" s="253">
        <f t="shared" si="11"/>
        <v>0</v>
      </c>
      <c r="L62" s="243"/>
    </row>
    <row r="63" spans="1:12" ht="12" customHeight="1" x14ac:dyDescent="0.35">
      <c r="A63" s="37"/>
      <c r="B63" s="243" t="s">
        <v>543</v>
      </c>
      <c r="C63" s="253"/>
      <c r="D63" s="253"/>
      <c r="E63" s="253">
        <f t="shared" si="9"/>
        <v>0</v>
      </c>
      <c r="F63" s="253"/>
      <c r="G63" s="253"/>
      <c r="H63" s="253">
        <f t="shared" si="10"/>
        <v>0</v>
      </c>
      <c r="I63" s="253"/>
      <c r="J63" s="253"/>
      <c r="K63" s="253">
        <f t="shared" si="11"/>
        <v>0</v>
      </c>
      <c r="L63" s="243"/>
    </row>
    <row r="64" spans="1:12" x14ac:dyDescent="0.35">
      <c r="A64" s="37">
        <v>2</v>
      </c>
      <c r="B64" s="243" t="s">
        <v>547</v>
      </c>
      <c r="C64" s="253"/>
      <c r="D64" s="253"/>
      <c r="E64" s="253"/>
      <c r="F64" s="253"/>
      <c r="G64" s="253"/>
      <c r="H64" s="253"/>
      <c r="I64" s="253"/>
      <c r="J64" s="253"/>
      <c r="K64" s="253"/>
      <c r="L64" s="243"/>
    </row>
    <row r="65" spans="1:12" ht="12" customHeight="1" x14ac:dyDescent="0.35">
      <c r="A65" s="37"/>
      <c r="B65" s="254" t="s">
        <v>548</v>
      </c>
      <c r="C65" s="253">
        <v>5038</v>
      </c>
      <c r="D65" s="253">
        <v>5899</v>
      </c>
      <c r="E65" s="253">
        <f t="shared" ref="E65:E78" si="12">SUM(C65:D65)</f>
        <v>10937</v>
      </c>
      <c r="F65" s="253">
        <v>1464</v>
      </c>
      <c r="G65" s="253">
        <v>1604</v>
      </c>
      <c r="H65" s="253">
        <f t="shared" si="10"/>
        <v>3068</v>
      </c>
      <c r="I65" s="253"/>
      <c r="J65" s="253"/>
      <c r="K65" s="253">
        <f t="shared" si="11"/>
        <v>0</v>
      </c>
      <c r="L65" s="243"/>
    </row>
    <row r="66" spans="1:12" ht="12" customHeight="1" x14ac:dyDescent="0.35">
      <c r="A66" s="37"/>
      <c r="B66" s="254" t="s">
        <v>549</v>
      </c>
      <c r="C66" s="253">
        <v>108</v>
      </c>
      <c r="D66" s="253">
        <v>124</v>
      </c>
      <c r="E66" s="253">
        <f t="shared" si="12"/>
        <v>232</v>
      </c>
      <c r="F66" s="253">
        <v>16</v>
      </c>
      <c r="G66" s="253">
        <v>26</v>
      </c>
      <c r="H66" s="253">
        <f t="shared" si="10"/>
        <v>42</v>
      </c>
      <c r="I66" s="253"/>
      <c r="J66" s="253"/>
      <c r="K66" s="253">
        <f t="shared" si="11"/>
        <v>0</v>
      </c>
      <c r="L66" s="243"/>
    </row>
    <row r="67" spans="1:12" ht="12" customHeight="1" x14ac:dyDescent="0.35">
      <c r="A67" s="37"/>
      <c r="B67" s="254">
        <v>3</v>
      </c>
      <c r="C67" s="253"/>
      <c r="D67" s="253"/>
      <c r="E67" s="253">
        <f t="shared" si="12"/>
        <v>0</v>
      </c>
      <c r="F67" s="253"/>
      <c r="G67" s="253"/>
      <c r="H67" s="253">
        <f t="shared" si="10"/>
        <v>0</v>
      </c>
      <c r="I67" s="253"/>
      <c r="J67" s="253"/>
      <c r="K67" s="253">
        <f t="shared" si="11"/>
        <v>0</v>
      </c>
      <c r="L67" s="243"/>
    </row>
    <row r="68" spans="1:12" ht="12" customHeight="1" x14ac:dyDescent="0.35">
      <c r="A68" s="37"/>
      <c r="B68" s="243" t="s">
        <v>543</v>
      </c>
      <c r="C68" s="253"/>
      <c r="D68" s="253"/>
      <c r="E68" s="253">
        <f t="shared" si="12"/>
        <v>0</v>
      </c>
      <c r="F68" s="253"/>
      <c r="G68" s="253"/>
      <c r="H68" s="253">
        <f t="shared" si="10"/>
        <v>0</v>
      </c>
      <c r="I68" s="253"/>
      <c r="J68" s="253"/>
      <c r="K68" s="253">
        <f t="shared" si="11"/>
        <v>0</v>
      </c>
      <c r="L68" s="243"/>
    </row>
    <row r="69" spans="1:12" x14ac:dyDescent="0.35">
      <c r="A69" s="37">
        <v>3</v>
      </c>
      <c r="B69" s="243" t="s">
        <v>550</v>
      </c>
      <c r="C69" s="253"/>
      <c r="D69" s="253"/>
      <c r="E69" s="253"/>
      <c r="F69" s="253"/>
      <c r="G69" s="253"/>
      <c r="H69" s="253"/>
      <c r="I69" s="253"/>
      <c r="J69" s="253"/>
      <c r="K69" s="253"/>
      <c r="L69" s="243"/>
    </row>
    <row r="70" spans="1:12" ht="12" customHeight="1" x14ac:dyDescent="0.35">
      <c r="A70" s="37"/>
      <c r="B70" s="254">
        <v>1</v>
      </c>
      <c r="C70" s="253"/>
      <c r="D70" s="253"/>
      <c r="E70" s="253">
        <f t="shared" si="12"/>
        <v>0</v>
      </c>
      <c r="F70" s="253"/>
      <c r="G70" s="253"/>
      <c r="H70" s="253">
        <f t="shared" si="10"/>
        <v>0</v>
      </c>
      <c r="I70" s="253"/>
      <c r="J70" s="253"/>
      <c r="K70" s="253">
        <f t="shared" si="11"/>
        <v>0</v>
      </c>
      <c r="L70" s="243"/>
    </row>
    <row r="71" spans="1:12" ht="12" customHeight="1" x14ac:dyDescent="0.35">
      <c r="A71" s="37"/>
      <c r="B71" s="254">
        <v>2</v>
      </c>
      <c r="C71" s="253"/>
      <c r="D71" s="253"/>
      <c r="E71" s="253">
        <f t="shared" si="12"/>
        <v>0</v>
      </c>
      <c r="F71" s="253"/>
      <c r="G71" s="253"/>
      <c r="H71" s="253">
        <f t="shared" si="10"/>
        <v>0</v>
      </c>
      <c r="I71" s="253"/>
      <c r="J71" s="253"/>
      <c r="K71" s="253">
        <f t="shared" si="11"/>
        <v>0</v>
      </c>
      <c r="L71" s="243"/>
    </row>
    <row r="72" spans="1:12" ht="12" customHeight="1" x14ac:dyDescent="0.35">
      <c r="A72" s="37"/>
      <c r="B72" s="254">
        <v>3</v>
      </c>
      <c r="C72" s="253"/>
      <c r="D72" s="253"/>
      <c r="E72" s="253">
        <f t="shared" si="12"/>
        <v>0</v>
      </c>
      <c r="F72" s="253"/>
      <c r="G72" s="253"/>
      <c r="H72" s="253">
        <f t="shared" si="10"/>
        <v>0</v>
      </c>
      <c r="I72" s="253"/>
      <c r="J72" s="253"/>
      <c r="K72" s="253">
        <f t="shared" si="11"/>
        <v>0</v>
      </c>
      <c r="L72" s="243"/>
    </row>
    <row r="73" spans="1:12" ht="12" customHeight="1" x14ac:dyDescent="0.35">
      <c r="A73" s="37"/>
      <c r="B73" s="243" t="s">
        <v>543</v>
      </c>
      <c r="C73" s="253"/>
      <c r="D73" s="253"/>
      <c r="E73" s="253">
        <f t="shared" si="12"/>
        <v>0</v>
      </c>
      <c r="F73" s="253"/>
      <c r="G73" s="253"/>
      <c r="H73" s="253">
        <f t="shared" si="10"/>
        <v>0</v>
      </c>
      <c r="I73" s="253"/>
      <c r="J73" s="253"/>
      <c r="K73" s="253">
        <f t="shared" si="11"/>
        <v>0</v>
      </c>
      <c r="L73" s="243"/>
    </row>
    <row r="74" spans="1:12" x14ac:dyDescent="0.35">
      <c r="A74" s="37">
        <v>4</v>
      </c>
      <c r="B74" s="243" t="s">
        <v>551</v>
      </c>
      <c r="C74" s="253"/>
      <c r="D74" s="253"/>
      <c r="E74" s="253"/>
      <c r="F74" s="253"/>
      <c r="G74" s="253"/>
      <c r="H74" s="253"/>
      <c r="I74" s="253"/>
      <c r="J74" s="253"/>
      <c r="K74" s="253"/>
      <c r="L74" s="243"/>
    </row>
    <row r="75" spans="1:12" ht="12" customHeight="1" x14ac:dyDescent="0.35">
      <c r="A75" s="37"/>
      <c r="B75" s="254">
        <v>1</v>
      </c>
      <c r="C75" s="253"/>
      <c r="D75" s="253"/>
      <c r="E75" s="253">
        <f t="shared" si="12"/>
        <v>0</v>
      </c>
      <c r="F75" s="253"/>
      <c r="G75" s="253"/>
      <c r="H75" s="253">
        <f t="shared" si="10"/>
        <v>0</v>
      </c>
      <c r="I75" s="253"/>
      <c r="J75" s="253"/>
      <c r="K75" s="253">
        <f t="shared" si="11"/>
        <v>0</v>
      </c>
      <c r="L75" s="243"/>
    </row>
    <row r="76" spans="1:12" ht="12" customHeight="1" x14ac:dyDescent="0.35">
      <c r="A76" s="37"/>
      <c r="B76" s="254">
        <v>2</v>
      </c>
      <c r="C76" s="253"/>
      <c r="D76" s="253"/>
      <c r="E76" s="253">
        <f t="shared" si="12"/>
        <v>0</v>
      </c>
      <c r="F76" s="253"/>
      <c r="G76" s="253"/>
      <c r="H76" s="253">
        <f t="shared" si="10"/>
        <v>0</v>
      </c>
      <c r="I76" s="253"/>
      <c r="J76" s="253"/>
      <c r="K76" s="253">
        <f t="shared" si="11"/>
        <v>0</v>
      </c>
      <c r="L76" s="243"/>
    </row>
    <row r="77" spans="1:12" ht="12" customHeight="1" x14ac:dyDescent="0.35">
      <c r="A77" s="37"/>
      <c r="B77" s="254">
        <v>3</v>
      </c>
      <c r="C77" s="253"/>
      <c r="D77" s="253"/>
      <c r="E77" s="253">
        <f t="shared" si="12"/>
        <v>0</v>
      </c>
      <c r="F77" s="253"/>
      <c r="G77" s="253"/>
      <c r="H77" s="253">
        <f t="shared" si="10"/>
        <v>0</v>
      </c>
      <c r="I77" s="253"/>
      <c r="J77" s="253"/>
      <c r="K77" s="253">
        <f t="shared" si="11"/>
        <v>0</v>
      </c>
      <c r="L77" s="243"/>
    </row>
    <row r="78" spans="1:12" ht="12" customHeight="1" x14ac:dyDescent="0.35">
      <c r="A78" s="37"/>
      <c r="B78" s="243" t="s">
        <v>543</v>
      </c>
      <c r="C78" s="253"/>
      <c r="D78" s="253"/>
      <c r="E78" s="253">
        <f t="shared" si="12"/>
        <v>0</v>
      </c>
      <c r="F78" s="253"/>
      <c r="G78" s="253"/>
      <c r="H78" s="253">
        <f t="shared" si="10"/>
        <v>0</v>
      </c>
      <c r="I78" s="253"/>
      <c r="J78" s="253"/>
      <c r="K78" s="253">
        <f t="shared" si="11"/>
        <v>0</v>
      </c>
      <c r="L78" s="243"/>
    </row>
    <row r="79" spans="1:12" ht="12" customHeight="1" x14ac:dyDescent="0.35">
      <c r="A79" s="37"/>
      <c r="B79" s="243"/>
      <c r="C79" s="253"/>
      <c r="D79" s="253"/>
      <c r="E79" s="253"/>
      <c r="F79" s="253"/>
      <c r="G79" s="253"/>
      <c r="H79" s="253"/>
      <c r="I79" s="253"/>
      <c r="J79" s="253"/>
      <c r="K79" s="253"/>
      <c r="L79" s="243"/>
    </row>
    <row r="80" spans="1:12" x14ac:dyDescent="0.35">
      <c r="A80" s="37"/>
      <c r="B80" s="243"/>
      <c r="C80" s="253"/>
      <c r="D80" s="253"/>
      <c r="E80" s="253"/>
      <c r="F80" s="253"/>
      <c r="G80" s="253"/>
      <c r="H80" s="253"/>
      <c r="I80" s="253"/>
      <c r="J80" s="253"/>
      <c r="K80" s="253"/>
      <c r="L80" s="243"/>
    </row>
    <row r="81" spans="1:12" ht="16" thickBot="1" x14ac:dyDescent="0.4">
      <c r="A81" s="257" t="s">
        <v>552</v>
      </c>
      <c r="B81" s="257"/>
      <c r="C81" s="258">
        <f>SUM(C59:C80)</f>
        <v>5146</v>
      </c>
      <c r="D81" s="258">
        <f>SUM(D59:D80)</f>
        <v>6023</v>
      </c>
      <c r="E81" s="258">
        <f>SUM(E59:E80)</f>
        <v>11169</v>
      </c>
      <c r="F81" s="258">
        <f t="shared" ref="F81:K81" si="13">SUM(F59:F80)</f>
        <v>1480</v>
      </c>
      <c r="G81" s="258">
        <f t="shared" si="13"/>
        <v>1630</v>
      </c>
      <c r="H81" s="258">
        <f t="shared" si="13"/>
        <v>3110</v>
      </c>
      <c r="I81" s="258">
        <f t="shared" si="13"/>
        <v>0</v>
      </c>
      <c r="J81" s="258">
        <f t="shared" si="13"/>
        <v>0</v>
      </c>
      <c r="K81" s="258">
        <f t="shared" si="13"/>
        <v>0</v>
      </c>
      <c r="L81" s="243"/>
    </row>
    <row r="83" spans="1:12" x14ac:dyDescent="0.35">
      <c r="A83" s="27" t="s">
        <v>493</v>
      </c>
      <c r="B83" s="27"/>
      <c r="C83" s="27"/>
      <c r="D83" s="27"/>
    </row>
    <row r="84" spans="1:12" x14ac:dyDescent="0.35">
      <c r="A84" s="27" t="s">
        <v>553</v>
      </c>
      <c r="B84" s="27"/>
      <c r="C84" s="27"/>
      <c r="D84" s="27"/>
    </row>
    <row r="85" spans="1:12" x14ac:dyDescent="0.35">
      <c r="A85" s="27"/>
      <c r="B85" s="27"/>
      <c r="C85" s="27"/>
      <c r="D85" s="27"/>
    </row>
    <row r="86" spans="1:12" x14ac:dyDescent="0.35">
      <c r="A86" s="27"/>
      <c r="B86" s="27"/>
      <c r="C86" s="27"/>
      <c r="D86" s="27"/>
    </row>
    <row r="87" spans="1:12" x14ac:dyDescent="0.35">
      <c r="A87" s="27"/>
      <c r="B87" s="27"/>
      <c r="C87" s="27"/>
      <c r="D87" s="27"/>
    </row>
  </sheetData>
  <sheetProtection algorithmName="SHA-512" hashValue="jefWz1wrFfXBwn46Up738VaHkeVm22pKL98Ti1eaJdd+RNL7C1N4lXm3IEqeHhrRXRDq8I0uegdfVx3Y+EsIXw==" saltValue="BAnkV80AAPBpC39U/6Pr0w==" spinCount="100000" sheet="1" objects="1" scenarios="1" sort="0" autoFilter="0" pivotTables="0"/>
  <mergeCells count="8">
    <mergeCell ref="A3:K3"/>
    <mergeCell ref="A4:K4"/>
    <mergeCell ref="Z5:AV5"/>
    <mergeCell ref="A7:A9"/>
    <mergeCell ref="B7:B9"/>
    <mergeCell ref="C8:E8"/>
    <mergeCell ref="F8:H8"/>
    <mergeCell ref="I8:K8"/>
  </mergeCells>
  <pageMargins left="0.7" right="0.7" top="0.75" bottom="0.75" header="0.3" footer="0.3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27"/>
  <sheetViews>
    <sheetView zoomScale="80" zoomScaleNormal="80" workbookViewId="0">
      <selection activeCell="G31" sqref="G31"/>
    </sheetView>
  </sheetViews>
  <sheetFormatPr defaultColWidth="9.1796875" defaultRowHeight="15.5" x14ac:dyDescent="0.35"/>
  <cols>
    <col min="1" max="1" width="5.7265625" style="3" customWidth="1"/>
    <col min="2" max="2" width="35.54296875" style="3" customWidth="1"/>
    <col min="3" max="5" width="14.7265625" style="3" customWidth="1"/>
    <col min="6" max="6" width="25.7265625" style="3" customWidth="1"/>
    <col min="7" max="7" width="12.453125" style="3" customWidth="1"/>
    <col min="8" max="13" width="10.7265625" style="3" customWidth="1"/>
    <col min="14" max="14" width="12.453125" style="3" customWidth="1"/>
    <col min="15" max="15" width="11.81640625" style="3" customWidth="1"/>
    <col min="16" max="256" width="9.1796875" style="3"/>
    <col min="257" max="257" width="5.7265625" style="3" customWidth="1"/>
    <col min="258" max="258" width="35.54296875" style="3" customWidth="1"/>
    <col min="259" max="262" width="25.7265625" style="3" customWidth="1"/>
    <col min="263" max="263" width="12.453125" style="3" customWidth="1"/>
    <col min="264" max="269" width="10.7265625" style="3" customWidth="1"/>
    <col min="270" max="270" width="12.453125" style="3" customWidth="1"/>
    <col min="271" max="271" width="11.81640625" style="3" customWidth="1"/>
    <col min="272" max="512" width="9.1796875" style="3"/>
    <col min="513" max="513" width="5.7265625" style="3" customWidth="1"/>
    <col min="514" max="514" width="35.54296875" style="3" customWidth="1"/>
    <col min="515" max="518" width="25.7265625" style="3" customWidth="1"/>
    <col min="519" max="519" width="12.453125" style="3" customWidth="1"/>
    <col min="520" max="525" width="10.7265625" style="3" customWidth="1"/>
    <col min="526" max="526" width="12.453125" style="3" customWidth="1"/>
    <col min="527" max="527" width="11.81640625" style="3" customWidth="1"/>
    <col min="528" max="768" width="9.1796875" style="3"/>
    <col min="769" max="769" width="5.7265625" style="3" customWidth="1"/>
    <col min="770" max="770" width="35.54296875" style="3" customWidth="1"/>
    <col min="771" max="774" width="25.7265625" style="3" customWidth="1"/>
    <col min="775" max="775" width="12.453125" style="3" customWidth="1"/>
    <col min="776" max="781" width="10.7265625" style="3" customWidth="1"/>
    <col min="782" max="782" width="12.453125" style="3" customWidth="1"/>
    <col min="783" max="783" width="11.81640625" style="3" customWidth="1"/>
    <col min="784" max="1024" width="9.1796875" style="3"/>
    <col min="1025" max="1025" width="5.7265625" style="3" customWidth="1"/>
    <col min="1026" max="1026" width="35.54296875" style="3" customWidth="1"/>
    <col min="1027" max="1030" width="25.7265625" style="3" customWidth="1"/>
    <col min="1031" max="1031" width="12.453125" style="3" customWidth="1"/>
    <col min="1032" max="1037" width="10.7265625" style="3" customWidth="1"/>
    <col min="1038" max="1038" width="12.453125" style="3" customWidth="1"/>
    <col min="1039" max="1039" width="11.81640625" style="3" customWidth="1"/>
    <col min="1040" max="1280" width="9.1796875" style="3"/>
    <col min="1281" max="1281" width="5.7265625" style="3" customWidth="1"/>
    <col min="1282" max="1282" width="35.54296875" style="3" customWidth="1"/>
    <col min="1283" max="1286" width="25.7265625" style="3" customWidth="1"/>
    <col min="1287" max="1287" width="12.453125" style="3" customWidth="1"/>
    <col min="1288" max="1293" width="10.7265625" style="3" customWidth="1"/>
    <col min="1294" max="1294" width="12.453125" style="3" customWidth="1"/>
    <col min="1295" max="1295" width="11.81640625" style="3" customWidth="1"/>
    <col min="1296" max="1536" width="9.1796875" style="3"/>
    <col min="1537" max="1537" width="5.7265625" style="3" customWidth="1"/>
    <col min="1538" max="1538" width="35.54296875" style="3" customWidth="1"/>
    <col min="1539" max="1542" width="25.7265625" style="3" customWidth="1"/>
    <col min="1543" max="1543" width="12.453125" style="3" customWidth="1"/>
    <col min="1544" max="1549" width="10.7265625" style="3" customWidth="1"/>
    <col min="1550" max="1550" width="12.453125" style="3" customWidth="1"/>
    <col min="1551" max="1551" width="11.81640625" style="3" customWidth="1"/>
    <col min="1552" max="1792" width="9.1796875" style="3"/>
    <col min="1793" max="1793" width="5.7265625" style="3" customWidth="1"/>
    <col min="1794" max="1794" width="35.54296875" style="3" customWidth="1"/>
    <col min="1795" max="1798" width="25.7265625" style="3" customWidth="1"/>
    <col min="1799" max="1799" width="12.453125" style="3" customWidth="1"/>
    <col min="1800" max="1805" width="10.7265625" style="3" customWidth="1"/>
    <col min="1806" max="1806" width="12.453125" style="3" customWidth="1"/>
    <col min="1807" max="1807" width="11.81640625" style="3" customWidth="1"/>
    <col min="1808" max="2048" width="9.1796875" style="3"/>
    <col min="2049" max="2049" width="5.7265625" style="3" customWidth="1"/>
    <col min="2050" max="2050" width="35.54296875" style="3" customWidth="1"/>
    <col min="2051" max="2054" width="25.7265625" style="3" customWidth="1"/>
    <col min="2055" max="2055" width="12.453125" style="3" customWidth="1"/>
    <col min="2056" max="2061" width="10.7265625" style="3" customWidth="1"/>
    <col min="2062" max="2062" width="12.453125" style="3" customWidth="1"/>
    <col min="2063" max="2063" width="11.81640625" style="3" customWidth="1"/>
    <col min="2064" max="2304" width="9.1796875" style="3"/>
    <col min="2305" max="2305" width="5.7265625" style="3" customWidth="1"/>
    <col min="2306" max="2306" width="35.54296875" style="3" customWidth="1"/>
    <col min="2307" max="2310" width="25.7265625" style="3" customWidth="1"/>
    <col min="2311" max="2311" width="12.453125" style="3" customWidth="1"/>
    <col min="2312" max="2317" width="10.7265625" style="3" customWidth="1"/>
    <col min="2318" max="2318" width="12.453125" style="3" customWidth="1"/>
    <col min="2319" max="2319" width="11.81640625" style="3" customWidth="1"/>
    <col min="2320" max="2560" width="9.1796875" style="3"/>
    <col min="2561" max="2561" width="5.7265625" style="3" customWidth="1"/>
    <col min="2562" max="2562" width="35.54296875" style="3" customWidth="1"/>
    <col min="2563" max="2566" width="25.7265625" style="3" customWidth="1"/>
    <col min="2567" max="2567" width="12.453125" style="3" customWidth="1"/>
    <col min="2568" max="2573" width="10.7265625" style="3" customWidth="1"/>
    <col min="2574" max="2574" width="12.453125" style="3" customWidth="1"/>
    <col min="2575" max="2575" width="11.81640625" style="3" customWidth="1"/>
    <col min="2576" max="2816" width="9.1796875" style="3"/>
    <col min="2817" max="2817" width="5.7265625" style="3" customWidth="1"/>
    <col min="2818" max="2818" width="35.54296875" style="3" customWidth="1"/>
    <col min="2819" max="2822" width="25.7265625" style="3" customWidth="1"/>
    <col min="2823" max="2823" width="12.453125" style="3" customWidth="1"/>
    <col min="2824" max="2829" width="10.7265625" style="3" customWidth="1"/>
    <col min="2830" max="2830" width="12.453125" style="3" customWidth="1"/>
    <col min="2831" max="2831" width="11.81640625" style="3" customWidth="1"/>
    <col min="2832" max="3072" width="9.1796875" style="3"/>
    <col min="3073" max="3073" width="5.7265625" style="3" customWidth="1"/>
    <col min="3074" max="3074" width="35.54296875" style="3" customWidth="1"/>
    <col min="3075" max="3078" width="25.7265625" style="3" customWidth="1"/>
    <col min="3079" max="3079" width="12.453125" style="3" customWidth="1"/>
    <col min="3080" max="3085" width="10.7265625" style="3" customWidth="1"/>
    <col min="3086" max="3086" width="12.453125" style="3" customWidth="1"/>
    <col min="3087" max="3087" width="11.81640625" style="3" customWidth="1"/>
    <col min="3088" max="3328" width="9.1796875" style="3"/>
    <col min="3329" max="3329" width="5.7265625" style="3" customWidth="1"/>
    <col min="3330" max="3330" width="35.54296875" style="3" customWidth="1"/>
    <col min="3331" max="3334" width="25.7265625" style="3" customWidth="1"/>
    <col min="3335" max="3335" width="12.453125" style="3" customWidth="1"/>
    <col min="3336" max="3341" width="10.7265625" style="3" customWidth="1"/>
    <col min="3342" max="3342" width="12.453125" style="3" customWidth="1"/>
    <col min="3343" max="3343" width="11.81640625" style="3" customWidth="1"/>
    <col min="3344" max="3584" width="9.1796875" style="3"/>
    <col min="3585" max="3585" width="5.7265625" style="3" customWidth="1"/>
    <col min="3586" max="3586" width="35.54296875" style="3" customWidth="1"/>
    <col min="3587" max="3590" width="25.7265625" style="3" customWidth="1"/>
    <col min="3591" max="3591" width="12.453125" style="3" customWidth="1"/>
    <col min="3592" max="3597" width="10.7265625" style="3" customWidth="1"/>
    <col min="3598" max="3598" width="12.453125" style="3" customWidth="1"/>
    <col min="3599" max="3599" width="11.81640625" style="3" customWidth="1"/>
    <col min="3600" max="3840" width="9.1796875" style="3"/>
    <col min="3841" max="3841" width="5.7265625" style="3" customWidth="1"/>
    <col min="3842" max="3842" width="35.54296875" style="3" customWidth="1"/>
    <col min="3843" max="3846" width="25.7265625" style="3" customWidth="1"/>
    <col min="3847" max="3847" width="12.453125" style="3" customWidth="1"/>
    <col min="3848" max="3853" width="10.7265625" style="3" customWidth="1"/>
    <col min="3854" max="3854" width="12.453125" style="3" customWidth="1"/>
    <col min="3855" max="3855" width="11.81640625" style="3" customWidth="1"/>
    <col min="3856" max="4096" width="9.1796875" style="3"/>
    <col min="4097" max="4097" width="5.7265625" style="3" customWidth="1"/>
    <col min="4098" max="4098" width="35.54296875" style="3" customWidth="1"/>
    <col min="4099" max="4102" width="25.7265625" style="3" customWidth="1"/>
    <col min="4103" max="4103" width="12.453125" style="3" customWidth="1"/>
    <col min="4104" max="4109" width="10.7265625" style="3" customWidth="1"/>
    <col min="4110" max="4110" width="12.453125" style="3" customWidth="1"/>
    <col min="4111" max="4111" width="11.81640625" style="3" customWidth="1"/>
    <col min="4112" max="4352" width="9.1796875" style="3"/>
    <col min="4353" max="4353" width="5.7265625" style="3" customWidth="1"/>
    <col min="4354" max="4354" width="35.54296875" style="3" customWidth="1"/>
    <col min="4355" max="4358" width="25.7265625" style="3" customWidth="1"/>
    <col min="4359" max="4359" width="12.453125" style="3" customWidth="1"/>
    <col min="4360" max="4365" width="10.7265625" style="3" customWidth="1"/>
    <col min="4366" max="4366" width="12.453125" style="3" customWidth="1"/>
    <col min="4367" max="4367" width="11.81640625" style="3" customWidth="1"/>
    <col min="4368" max="4608" width="9.1796875" style="3"/>
    <col min="4609" max="4609" width="5.7265625" style="3" customWidth="1"/>
    <col min="4610" max="4610" width="35.54296875" style="3" customWidth="1"/>
    <col min="4611" max="4614" width="25.7265625" style="3" customWidth="1"/>
    <col min="4615" max="4615" width="12.453125" style="3" customWidth="1"/>
    <col min="4616" max="4621" width="10.7265625" style="3" customWidth="1"/>
    <col min="4622" max="4622" width="12.453125" style="3" customWidth="1"/>
    <col min="4623" max="4623" width="11.81640625" style="3" customWidth="1"/>
    <col min="4624" max="4864" width="9.1796875" style="3"/>
    <col min="4865" max="4865" width="5.7265625" style="3" customWidth="1"/>
    <col min="4866" max="4866" width="35.54296875" style="3" customWidth="1"/>
    <col min="4867" max="4870" width="25.7265625" style="3" customWidth="1"/>
    <col min="4871" max="4871" width="12.453125" style="3" customWidth="1"/>
    <col min="4872" max="4877" width="10.7265625" style="3" customWidth="1"/>
    <col min="4878" max="4878" width="12.453125" style="3" customWidth="1"/>
    <col min="4879" max="4879" width="11.81640625" style="3" customWidth="1"/>
    <col min="4880" max="5120" width="9.1796875" style="3"/>
    <col min="5121" max="5121" width="5.7265625" style="3" customWidth="1"/>
    <col min="5122" max="5122" width="35.54296875" style="3" customWidth="1"/>
    <col min="5123" max="5126" width="25.7265625" style="3" customWidth="1"/>
    <col min="5127" max="5127" width="12.453125" style="3" customWidth="1"/>
    <col min="5128" max="5133" width="10.7265625" style="3" customWidth="1"/>
    <col min="5134" max="5134" width="12.453125" style="3" customWidth="1"/>
    <col min="5135" max="5135" width="11.81640625" style="3" customWidth="1"/>
    <col min="5136" max="5376" width="9.1796875" style="3"/>
    <col min="5377" max="5377" width="5.7265625" style="3" customWidth="1"/>
    <col min="5378" max="5378" width="35.54296875" style="3" customWidth="1"/>
    <col min="5379" max="5382" width="25.7265625" style="3" customWidth="1"/>
    <col min="5383" max="5383" width="12.453125" style="3" customWidth="1"/>
    <col min="5384" max="5389" width="10.7265625" style="3" customWidth="1"/>
    <col min="5390" max="5390" width="12.453125" style="3" customWidth="1"/>
    <col min="5391" max="5391" width="11.81640625" style="3" customWidth="1"/>
    <col min="5392" max="5632" width="9.1796875" style="3"/>
    <col min="5633" max="5633" width="5.7265625" style="3" customWidth="1"/>
    <col min="5634" max="5634" width="35.54296875" style="3" customWidth="1"/>
    <col min="5635" max="5638" width="25.7265625" style="3" customWidth="1"/>
    <col min="5639" max="5639" width="12.453125" style="3" customWidth="1"/>
    <col min="5640" max="5645" width="10.7265625" style="3" customWidth="1"/>
    <col min="5646" max="5646" width="12.453125" style="3" customWidth="1"/>
    <col min="5647" max="5647" width="11.81640625" style="3" customWidth="1"/>
    <col min="5648" max="5888" width="9.1796875" style="3"/>
    <col min="5889" max="5889" width="5.7265625" style="3" customWidth="1"/>
    <col min="5890" max="5890" width="35.54296875" style="3" customWidth="1"/>
    <col min="5891" max="5894" width="25.7265625" style="3" customWidth="1"/>
    <col min="5895" max="5895" width="12.453125" style="3" customWidth="1"/>
    <col min="5896" max="5901" width="10.7265625" style="3" customWidth="1"/>
    <col min="5902" max="5902" width="12.453125" style="3" customWidth="1"/>
    <col min="5903" max="5903" width="11.81640625" style="3" customWidth="1"/>
    <col min="5904" max="6144" width="9.1796875" style="3"/>
    <col min="6145" max="6145" width="5.7265625" style="3" customWidth="1"/>
    <col min="6146" max="6146" width="35.54296875" style="3" customWidth="1"/>
    <col min="6147" max="6150" width="25.7265625" style="3" customWidth="1"/>
    <col min="6151" max="6151" width="12.453125" style="3" customWidth="1"/>
    <col min="6152" max="6157" width="10.7265625" style="3" customWidth="1"/>
    <col min="6158" max="6158" width="12.453125" style="3" customWidth="1"/>
    <col min="6159" max="6159" width="11.81640625" style="3" customWidth="1"/>
    <col min="6160" max="6400" width="9.1796875" style="3"/>
    <col min="6401" max="6401" width="5.7265625" style="3" customWidth="1"/>
    <col min="6402" max="6402" width="35.54296875" style="3" customWidth="1"/>
    <col min="6403" max="6406" width="25.7265625" style="3" customWidth="1"/>
    <col min="6407" max="6407" width="12.453125" style="3" customWidth="1"/>
    <col min="6408" max="6413" width="10.7265625" style="3" customWidth="1"/>
    <col min="6414" max="6414" width="12.453125" style="3" customWidth="1"/>
    <col min="6415" max="6415" width="11.81640625" style="3" customWidth="1"/>
    <col min="6416" max="6656" width="9.1796875" style="3"/>
    <col min="6657" max="6657" width="5.7265625" style="3" customWidth="1"/>
    <col min="6658" max="6658" width="35.54296875" style="3" customWidth="1"/>
    <col min="6659" max="6662" width="25.7265625" style="3" customWidth="1"/>
    <col min="6663" max="6663" width="12.453125" style="3" customWidth="1"/>
    <col min="6664" max="6669" width="10.7265625" style="3" customWidth="1"/>
    <col min="6670" max="6670" width="12.453125" style="3" customWidth="1"/>
    <col min="6671" max="6671" width="11.81640625" style="3" customWidth="1"/>
    <col min="6672" max="6912" width="9.1796875" style="3"/>
    <col min="6913" max="6913" width="5.7265625" style="3" customWidth="1"/>
    <col min="6914" max="6914" width="35.54296875" style="3" customWidth="1"/>
    <col min="6915" max="6918" width="25.7265625" style="3" customWidth="1"/>
    <col min="6919" max="6919" width="12.453125" style="3" customWidth="1"/>
    <col min="6920" max="6925" width="10.7265625" style="3" customWidth="1"/>
    <col min="6926" max="6926" width="12.453125" style="3" customWidth="1"/>
    <col min="6927" max="6927" width="11.81640625" style="3" customWidth="1"/>
    <col min="6928" max="7168" width="9.1796875" style="3"/>
    <col min="7169" max="7169" width="5.7265625" style="3" customWidth="1"/>
    <col min="7170" max="7170" width="35.54296875" style="3" customWidth="1"/>
    <col min="7171" max="7174" width="25.7265625" style="3" customWidth="1"/>
    <col min="7175" max="7175" width="12.453125" style="3" customWidth="1"/>
    <col min="7176" max="7181" width="10.7265625" style="3" customWidth="1"/>
    <col min="7182" max="7182" width="12.453125" style="3" customWidth="1"/>
    <col min="7183" max="7183" width="11.81640625" style="3" customWidth="1"/>
    <col min="7184" max="7424" width="9.1796875" style="3"/>
    <col min="7425" max="7425" width="5.7265625" style="3" customWidth="1"/>
    <col min="7426" max="7426" width="35.54296875" style="3" customWidth="1"/>
    <col min="7427" max="7430" width="25.7265625" style="3" customWidth="1"/>
    <col min="7431" max="7431" width="12.453125" style="3" customWidth="1"/>
    <col min="7432" max="7437" width="10.7265625" style="3" customWidth="1"/>
    <col min="7438" max="7438" width="12.453125" style="3" customWidth="1"/>
    <col min="7439" max="7439" width="11.81640625" style="3" customWidth="1"/>
    <col min="7440" max="7680" width="9.1796875" style="3"/>
    <col min="7681" max="7681" width="5.7265625" style="3" customWidth="1"/>
    <col min="7682" max="7682" width="35.54296875" style="3" customWidth="1"/>
    <col min="7683" max="7686" width="25.7265625" style="3" customWidth="1"/>
    <col min="7687" max="7687" width="12.453125" style="3" customWidth="1"/>
    <col min="7688" max="7693" width="10.7265625" style="3" customWidth="1"/>
    <col min="7694" max="7694" width="12.453125" style="3" customWidth="1"/>
    <col min="7695" max="7695" width="11.81640625" style="3" customWidth="1"/>
    <col min="7696" max="7936" width="9.1796875" style="3"/>
    <col min="7937" max="7937" width="5.7265625" style="3" customWidth="1"/>
    <col min="7938" max="7938" width="35.54296875" style="3" customWidth="1"/>
    <col min="7939" max="7942" width="25.7265625" style="3" customWidth="1"/>
    <col min="7943" max="7943" width="12.453125" style="3" customWidth="1"/>
    <col min="7944" max="7949" width="10.7265625" style="3" customWidth="1"/>
    <col min="7950" max="7950" width="12.453125" style="3" customWidth="1"/>
    <col min="7951" max="7951" width="11.81640625" style="3" customWidth="1"/>
    <col min="7952" max="8192" width="9.1796875" style="3"/>
    <col min="8193" max="8193" width="5.7265625" style="3" customWidth="1"/>
    <col min="8194" max="8194" width="35.54296875" style="3" customWidth="1"/>
    <col min="8195" max="8198" width="25.7265625" style="3" customWidth="1"/>
    <col min="8199" max="8199" width="12.453125" style="3" customWidth="1"/>
    <col min="8200" max="8205" width="10.7265625" style="3" customWidth="1"/>
    <col min="8206" max="8206" width="12.453125" style="3" customWidth="1"/>
    <col min="8207" max="8207" width="11.81640625" style="3" customWidth="1"/>
    <col min="8208" max="8448" width="9.1796875" style="3"/>
    <col min="8449" max="8449" width="5.7265625" style="3" customWidth="1"/>
    <col min="8450" max="8450" width="35.54296875" style="3" customWidth="1"/>
    <col min="8451" max="8454" width="25.7265625" style="3" customWidth="1"/>
    <col min="8455" max="8455" width="12.453125" style="3" customWidth="1"/>
    <col min="8456" max="8461" width="10.7265625" style="3" customWidth="1"/>
    <col min="8462" max="8462" width="12.453125" style="3" customWidth="1"/>
    <col min="8463" max="8463" width="11.81640625" style="3" customWidth="1"/>
    <col min="8464" max="8704" width="9.1796875" style="3"/>
    <col min="8705" max="8705" width="5.7265625" style="3" customWidth="1"/>
    <col min="8706" max="8706" width="35.54296875" style="3" customWidth="1"/>
    <col min="8707" max="8710" width="25.7265625" style="3" customWidth="1"/>
    <col min="8711" max="8711" width="12.453125" style="3" customWidth="1"/>
    <col min="8712" max="8717" width="10.7265625" style="3" customWidth="1"/>
    <col min="8718" max="8718" width="12.453125" style="3" customWidth="1"/>
    <col min="8719" max="8719" width="11.81640625" style="3" customWidth="1"/>
    <col min="8720" max="8960" width="9.1796875" style="3"/>
    <col min="8961" max="8961" width="5.7265625" style="3" customWidth="1"/>
    <col min="8962" max="8962" width="35.54296875" style="3" customWidth="1"/>
    <col min="8963" max="8966" width="25.7265625" style="3" customWidth="1"/>
    <col min="8967" max="8967" width="12.453125" style="3" customWidth="1"/>
    <col min="8968" max="8973" width="10.7265625" style="3" customWidth="1"/>
    <col min="8974" max="8974" width="12.453125" style="3" customWidth="1"/>
    <col min="8975" max="8975" width="11.81640625" style="3" customWidth="1"/>
    <col min="8976" max="9216" width="9.1796875" style="3"/>
    <col min="9217" max="9217" width="5.7265625" style="3" customWidth="1"/>
    <col min="9218" max="9218" width="35.54296875" style="3" customWidth="1"/>
    <col min="9219" max="9222" width="25.7265625" style="3" customWidth="1"/>
    <col min="9223" max="9223" width="12.453125" style="3" customWidth="1"/>
    <col min="9224" max="9229" width="10.7265625" style="3" customWidth="1"/>
    <col min="9230" max="9230" width="12.453125" style="3" customWidth="1"/>
    <col min="9231" max="9231" width="11.81640625" style="3" customWidth="1"/>
    <col min="9232" max="9472" width="9.1796875" style="3"/>
    <col min="9473" max="9473" width="5.7265625" style="3" customWidth="1"/>
    <col min="9474" max="9474" width="35.54296875" style="3" customWidth="1"/>
    <col min="9475" max="9478" width="25.7265625" style="3" customWidth="1"/>
    <col min="9479" max="9479" width="12.453125" style="3" customWidth="1"/>
    <col min="9480" max="9485" width="10.7265625" style="3" customWidth="1"/>
    <col min="9486" max="9486" width="12.453125" style="3" customWidth="1"/>
    <col min="9487" max="9487" width="11.81640625" style="3" customWidth="1"/>
    <col min="9488" max="9728" width="9.1796875" style="3"/>
    <col min="9729" max="9729" width="5.7265625" style="3" customWidth="1"/>
    <col min="9730" max="9730" width="35.54296875" style="3" customWidth="1"/>
    <col min="9731" max="9734" width="25.7265625" style="3" customWidth="1"/>
    <col min="9735" max="9735" width="12.453125" style="3" customWidth="1"/>
    <col min="9736" max="9741" width="10.7265625" style="3" customWidth="1"/>
    <col min="9742" max="9742" width="12.453125" style="3" customWidth="1"/>
    <col min="9743" max="9743" width="11.81640625" style="3" customWidth="1"/>
    <col min="9744" max="9984" width="9.1796875" style="3"/>
    <col min="9985" max="9985" width="5.7265625" style="3" customWidth="1"/>
    <col min="9986" max="9986" width="35.54296875" style="3" customWidth="1"/>
    <col min="9987" max="9990" width="25.7265625" style="3" customWidth="1"/>
    <col min="9991" max="9991" width="12.453125" style="3" customWidth="1"/>
    <col min="9992" max="9997" width="10.7265625" style="3" customWidth="1"/>
    <col min="9998" max="9998" width="12.453125" style="3" customWidth="1"/>
    <col min="9999" max="9999" width="11.81640625" style="3" customWidth="1"/>
    <col min="10000" max="10240" width="9.1796875" style="3"/>
    <col min="10241" max="10241" width="5.7265625" style="3" customWidth="1"/>
    <col min="10242" max="10242" width="35.54296875" style="3" customWidth="1"/>
    <col min="10243" max="10246" width="25.7265625" style="3" customWidth="1"/>
    <col min="10247" max="10247" width="12.453125" style="3" customWidth="1"/>
    <col min="10248" max="10253" width="10.7265625" style="3" customWidth="1"/>
    <col min="10254" max="10254" width="12.453125" style="3" customWidth="1"/>
    <col min="10255" max="10255" width="11.81640625" style="3" customWidth="1"/>
    <col min="10256" max="10496" width="9.1796875" style="3"/>
    <col min="10497" max="10497" width="5.7265625" style="3" customWidth="1"/>
    <col min="10498" max="10498" width="35.54296875" style="3" customWidth="1"/>
    <col min="10499" max="10502" width="25.7265625" style="3" customWidth="1"/>
    <col min="10503" max="10503" width="12.453125" style="3" customWidth="1"/>
    <col min="10504" max="10509" width="10.7265625" style="3" customWidth="1"/>
    <col min="10510" max="10510" width="12.453125" style="3" customWidth="1"/>
    <col min="10511" max="10511" width="11.81640625" style="3" customWidth="1"/>
    <col min="10512" max="10752" width="9.1796875" style="3"/>
    <col min="10753" max="10753" width="5.7265625" style="3" customWidth="1"/>
    <col min="10754" max="10754" width="35.54296875" style="3" customWidth="1"/>
    <col min="10755" max="10758" width="25.7265625" style="3" customWidth="1"/>
    <col min="10759" max="10759" width="12.453125" style="3" customWidth="1"/>
    <col min="10760" max="10765" width="10.7265625" style="3" customWidth="1"/>
    <col min="10766" max="10766" width="12.453125" style="3" customWidth="1"/>
    <col min="10767" max="10767" width="11.81640625" style="3" customWidth="1"/>
    <col min="10768" max="11008" width="9.1796875" style="3"/>
    <col min="11009" max="11009" width="5.7265625" style="3" customWidth="1"/>
    <col min="11010" max="11010" width="35.54296875" style="3" customWidth="1"/>
    <col min="11011" max="11014" width="25.7265625" style="3" customWidth="1"/>
    <col min="11015" max="11015" width="12.453125" style="3" customWidth="1"/>
    <col min="11016" max="11021" width="10.7265625" style="3" customWidth="1"/>
    <col min="11022" max="11022" width="12.453125" style="3" customWidth="1"/>
    <col min="11023" max="11023" width="11.81640625" style="3" customWidth="1"/>
    <col min="11024" max="11264" width="9.1796875" style="3"/>
    <col min="11265" max="11265" width="5.7265625" style="3" customWidth="1"/>
    <col min="11266" max="11266" width="35.54296875" style="3" customWidth="1"/>
    <col min="11267" max="11270" width="25.7265625" style="3" customWidth="1"/>
    <col min="11271" max="11271" width="12.453125" style="3" customWidth="1"/>
    <col min="11272" max="11277" width="10.7265625" style="3" customWidth="1"/>
    <col min="11278" max="11278" width="12.453125" style="3" customWidth="1"/>
    <col min="11279" max="11279" width="11.81640625" style="3" customWidth="1"/>
    <col min="11280" max="11520" width="9.1796875" style="3"/>
    <col min="11521" max="11521" width="5.7265625" style="3" customWidth="1"/>
    <col min="11522" max="11522" width="35.54296875" style="3" customWidth="1"/>
    <col min="11523" max="11526" width="25.7265625" style="3" customWidth="1"/>
    <col min="11527" max="11527" width="12.453125" style="3" customWidth="1"/>
    <col min="11528" max="11533" width="10.7265625" style="3" customWidth="1"/>
    <col min="11534" max="11534" width="12.453125" style="3" customWidth="1"/>
    <col min="11535" max="11535" width="11.81640625" style="3" customWidth="1"/>
    <col min="11536" max="11776" width="9.1796875" style="3"/>
    <col min="11777" max="11777" width="5.7265625" style="3" customWidth="1"/>
    <col min="11778" max="11778" width="35.54296875" style="3" customWidth="1"/>
    <col min="11779" max="11782" width="25.7265625" style="3" customWidth="1"/>
    <col min="11783" max="11783" width="12.453125" style="3" customWidth="1"/>
    <col min="11784" max="11789" width="10.7265625" style="3" customWidth="1"/>
    <col min="11790" max="11790" width="12.453125" style="3" customWidth="1"/>
    <col min="11791" max="11791" width="11.81640625" style="3" customWidth="1"/>
    <col min="11792" max="12032" width="9.1796875" style="3"/>
    <col min="12033" max="12033" width="5.7265625" style="3" customWidth="1"/>
    <col min="12034" max="12034" width="35.54296875" style="3" customWidth="1"/>
    <col min="12035" max="12038" width="25.7265625" style="3" customWidth="1"/>
    <col min="12039" max="12039" width="12.453125" style="3" customWidth="1"/>
    <col min="12040" max="12045" width="10.7265625" style="3" customWidth="1"/>
    <col min="12046" max="12046" width="12.453125" style="3" customWidth="1"/>
    <col min="12047" max="12047" width="11.81640625" style="3" customWidth="1"/>
    <col min="12048" max="12288" width="9.1796875" style="3"/>
    <col min="12289" max="12289" width="5.7265625" style="3" customWidth="1"/>
    <col min="12290" max="12290" width="35.54296875" style="3" customWidth="1"/>
    <col min="12291" max="12294" width="25.7265625" style="3" customWidth="1"/>
    <col min="12295" max="12295" width="12.453125" style="3" customWidth="1"/>
    <col min="12296" max="12301" width="10.7265625" style="3" customWidth="1"/>
    <col min="12302" max="12302" width="12.453125" style="3" customWidth="1"/>
    <col min="12303" max="12303" width="11.81640625" style="3" customWidth="1"/>
    <col min="12304" max="12544" width="9.1796875" style="3"/>
    <col min="12545" max="12545" width="5.7265625" style="3" customWidth="1"/>
    <col min="12546" max="12546" width="35.54296875" style="3" customWidth="1"/>
    <col min="12547" max="12550" width="25.7265625" style="3" customWidth="1"/>
    <col min="12551" max="12551" width="12.453125" style="3" customWidth="1"/>
    <col min="12552" max="12557" width="10.7265625" style="3" customWidth="1"/>
    <col min="12558" max="12558" width="12.453125" style="3" customWidth="1"/>
    <col min="12559" max="12559" width="11.81640625" style="3" customWidth="1"/>
    <col min="12560" max="12800" width="9.1796875" style="3"/>
    <col min="12801" max="12801" width="5.7265625" style="3" customWidth="1"/>
    <col min="12802" max="12802" width="35.54296875" style="3" customWidth="1"/>
    <col min="12803" max="12806" width="25.7265625" style="3" customWidth="1"/>
    <col min="12807" max="12807" width="12.453125" style="3" customWidth="1"/>
    <col min="12808" max="12813" width="10.7265625" style="3" customWidth="1"/>
    <col min="12814" max="12814" width="12.453125" style="3" customWidth="1"/>
    <col min="12815" max="12815" width="11.81640625" style="3" customWidth="1"/>
    <col min="12816" max="13056" width="9.1796875" style="3"/>
    <col min="13057" max="13057" width="5.7265625" style="3" customWidth="1"/>
    <col min="13058" max="13058" width="35.54296875" style="3" customWidth="1"/>
    <col min="13059" max="13062" width="25.7265625" style="3" customWidth="1"/>
    <col min="13063" max="13063" width="12.453125" style="3" customWidth="1"/>
    <col min="13064" max="13069" width="10.7265625" style="3" customWidth="1"/>
    <col min="13070" max="13070" width="12.453125" style="3" customWidth="1"/>
    <col min="13071" max="13071" width="11.81640625" style="3" customWidth="1"/>
    <col min="13072" max="13312" width="9.1796875" style="3"/>
    <col min="13313" max="13313" width="5.7265625" style="3" customWidth="1"/>
    <col min="13314" max="13314" width="35.54296875" style="3" customWidth="1"/>
    <col min="13315" max="13318" width="25.7265625" style="3" customWidth="1"/>
    <col min="13319" max="13319" width="12.453125" style="3" customWidth="1"/>
    <col min="13320" max="13325" width="10.7265625" style="3" customWidth="1"/>
    <col min="13326" max="13326" width="12.453125" style="3" customWidth="1"/>
    <col min="13327" max="13327" width="11.81640625" style="3" customWidth="1"/>
    <col min="13328" max="13568" width="9.1796875" style="3"/>
    <col min="13569" max="13569" width="5.7265625" style="3" customWidth="1"/>
    <col min="13570" max="13570" width="35.54296875" style="3" customWidth="1"/>
    <col min="13571" max="13574" width="25.7265625" style="3" customWidth="1"/>
    <col min="13575" max="13575" width="12.453125" style="3" customWidth="1"/>
    <col min="13576" max="13581" width="10.7265625" style="3" customWidth="1"/>
    <col min="13582" max="13582" width="12.453125" style="3" customWidth="1"/>
    <col min="13583" max="13583" width="11.81640625" style="3" customWidth="1"/>
    <col min="13584" max="13824" width="9.1796875" style="3"/>
    <col min="13825" max="13825" width="5.7265625" style="3" customWidth="1"/>
    <col min="13826" max="13826" width="35.54296875" style="3" customWidth="1"/>
    <col min="13827" max="13830" width="25.7265625" style="3" customWidth="1"/>
    <col min="13831" max="13831" width="12.453125" style="3" customWidth="1"/>
    <col min="13832" max="13837" width="10.7265625" style="3" customWidth="1"/>
    <col min="13838" max="13838" width="12.453125" style="3" customWidth="1"/>
    <col min="13839" max="13839" width="11.81640625" style="3" customWidth="1"/>
    <col min="13840" max="14080" width="9.1796875" style="3"/>
    <col min="14081" max="14081" width="5.7265625" style="3" customWidth="1"/>
    <col min="14082" max="14082" width="35.54296875" style="3" customWidth="1"/>
    <col min="14083" max="14086" width="25.7265625" style="3" customWidth="1"/>
    <col min="14087" max="14087" width="12.453125" style="3" customWidth="1"/>
    <col min="14088" max="14093" width="10.7265625" style="3" customWidth="1"/>
    <col min="14094" max="14094" width="12.453125" style="3" customWidth="1"/>
    <col min="14095" max="14095" width="11.81640625" style="3" customWidth="1"/>
    <col min="14096" max="14336" width="9.1796875" style="3"/>
    <col min="14337" max="14337" width="5.7265625" style="3" customWidth="1"/>
    <col min="14338" max="14338" width="35.54296875" style="3" customWidth="1"/>
    <col min="14339" max="14342" width="25.7265625" style="3" customWidth="1"/>
    <col min="14343" max="14343" width="12.453125" style="3" customWidth="1"/>
    <col min="14344" max="14349" width="10.7265625" style="3" customWidth="1"/>
    <col min="14350" max="14350" width="12.453125" style="3" customWidth="1"/>
    <col min="14351" max="14351" width="11.81640625" style="3" customWidth="1"/>
    <col min="14352" max="14592" width="9.1796875" style="3"/>
    <col min="14593" max="14593" width="5.7265625" style="3" customWidth="1"/>
    <col min="14594" max="14594" width="35.54296875" style="3" customWidth="1"/>
    <col min="14595" max="14598" width="25.7265625" style="3" customWidth="1"/>
    <col min="14599" max="14599" width="12.453125" style="3" customWidth="1"/>
    <col min="14600" max="14605" width="10.7265625" style="3" customWidth="1"/>
    <col min="14606" max="14606" width="12.453125" style="3" customWidth="1"/>
    <col min="14607" max="14607" width="11.81640625" style="3" customWidth="1"/>
    <col min="14608" max="14848" width="9.1796875" style="3"/>
    <col min="14849" max="14849" width="5.7265625" style="3" customWidth="1"/>
    <col min="14850" max="14850" width="35.54296875" style="3" customWidth="1"/>
    <col min="14851" max="14854" width="25.7265625" style="3" customWidth="1"/>
    <col min="14855" max="14855" width="12.453125" style="3" customWidth="1"/>
    <col min="14856" max="14861" width="10.7265625" style="3" customWidth="1"/>
    <col min="14862" max="14862" width="12.453125" style="3" customWidth="1"/>
    <col min="14863" max="14863" width="11.81640625" style="3" customWidth="1"/>
    <col min="14864" max="15104" width="9.1796875" style="3"/>
    <col min="15105" max="15105" width="5.7265625" style="3" customWidth="1"/>
    <col min="15106" max="15106" width="35.54296875" style="3" customWidth="1"/>
    <col min="15107" max="15110" width="25.7265625" style="3" customWidth="1"/>
    <col min="15111" max="15111" width="12.453125" style="3" customWidth="1"/>
    <col min="15112" max="15117" width="10.7265625" style="3" customWidth="1"/>
    <col min="15118" max="15118" width="12.453125" style="3" customWidth="1"/>
    <col min="15119" max="15119" width="11.81640625" style="3" customWidth="1"/>
    <col min="15120" max="15360" width="9.1796875" style="3"/>
    <col min="15361" max="15361" width="5.7265625" style="3" customWidth="1"/>
    <col min="15362" max="15362" width="35.54296875" style="3" customWidth="1"/>
    <col min="15363" max="15366" width="25.7265625" style="3" customWidth="1"/>
    <col min="15367" max="15367" width="12.453125" style="3" customWidth="1"/>
    <col min="15368" max="15373" width="10.7265625" style="3" customWidth="1"/>
    <col min="15374" max="15374" width="12.453125" style="3" customWidth="1"/>
    <col min="15375" max="15375" width="11.81640625" style="3" customWidth="1"/>
    <col min="15376" max="15616" width="9.1796875" style="3"/>
    <col min="15617" max="15617" width="5.7265625" style="3" customWidth="1"/>
    <col min="15618" max="15618" width="35.54296875" style="3" customWidth="1"/>
    <col min="15619" max="15622" width="25.7265625" style="3" customWidth="1"/>
    <col min="15623" max="15623" width="12.453125" style="3" customWidth="1"/>
    <col min="15624" max="15629" width="10.7265625" style="3" customWidth="1"/>
    <col min="15630" max="15630" width="12.453125" style="3" customWidth="1"/>
    <col min="15631" max="15631" width="11.81640625" style="3" customWidth="1"/>
    <col min="15632" max="15872" width="9.1796875" style="3"/>
    <col min="15873" max="15873" width="5.7265625" style="3" customWidth="1"/>
    <col min="15874" max="15874" width="35.54296875" style="3" customWidth="1"/>
    <col min="15875" max="15878" width="25.7265625" style="3" customWidth="1"/>
    <col min="15879" max="15879" width="12.453125" style="3" customWidth="1"/>
    <col min="15880" max="15885" width="10.7265625" style="3" customWidth="1"/>
    <col min="15886" max="15886" width="12.453125" style="3" customWidth="1"/>
    <col min="15887" max="15887" width="11.81640625" style="3" customWidth="1"/>
    <col min="15888" max="16128" width="9.1796875" style="3"/>
    <col min="16129" max="16129" width="5.7265625" style="3" customWidth="1"/>
    <col min="16130" max="16130" width="35.54296875" style="3" customWidth="1"/>
    <col min="16131" max="16134" width="25.7265625" style="3" customWidth="1"/>
    <col min="16135" max="16135" width="12.453125" style="3" customWidth="1"/>
    <col min="16136" max="16141" width="10.7265625" style="3" customWidth="1"/>
    <col min="16142" max="16142" width="12.453125" style="3" customWidth="1"/>
    <col min="16143" max="16143" width="11.81640625" style="3" customWidth="1"/>
    <col min="16144" max="16384" width="9.1796875" style="3"/>
  </cols>
  <sheetData>
    <row r="1" spans="1:15" x14ac:dyDescent="0.35">
      <c r="A1" s="1" t="s">
        <v>906</v>
      </c>
    </row>
    <row r="2" spans="1:15" x14ac:dyDescent="0.35">
      <c r="A2" s="230" t="s">
        <v>58</v>
      </c>
      <c r="B2" s="230"/>
    </row>
    <row r="3" spans="1:15" x14ac:dyDescent="0.35">
      <c r="A3" s="1615" t="s">
        <v>907</v>
      </c>
      <c r="B3" s="1615"/>
      <c r="C3" s="1615"/>
      <c r="D3" s="1615"/>
      <c r="E3" s="1615"/>
      <c r="F3" s="1615"/>
    </row>
    <row r="4" spans="1:15" x14ac:dyDescent="0.35">
      <c r="A4" s="2"/>
      <c r="B4" s="2"/>
      <c r="C4" s="28" t="str">
        <f>'[3]1'!$E$5</f>
        <v>KABUPATEN/KOTA</v>
      </c>
      <c r="D4" s="7" t="str">
        <f>'56'!G5</f>
        <v>KEPULAUAN TALAUD</v>
      </c>
      <c r="E4" s="2"/>
      <c r="F4" s="2"/>
    </row>
    <row r="5" spans="1:15" x14ac:dyDescent="0.35">
      <c r="A5" s="2"/>
      <c r="B5" s="2"/>
      <c r="C5" s="28" t="str">
        <f>'[3]1'!$E$6</f>
        <v>TAHUN</v>
      </c>
      <c r="D5" s="7">
        <f>'56'!G6</f>
        <v>2024</v>
      </c>
      <c r="E5" s="2"/>
      <c r="F5" s="2"/>
    </row>
    <row r="6" spans="1:15" ht="16" thickBot="1" x14ac:dyDescent="0.4">
      <c r="A6" s="8"/>
      <c r="B6" s="8"/>
      <c r="C6" s="8"/>
      <c r="D6" s="8"/>
      <c r="E6" s="8"/>
      <c r="F6" s="8"/>
    </row>
    <row r="7" spans="1:15" ht="39" customHeight="1" x14ac:dyDescent="0.35">
      <c r="A7" s="1618" t="s">
        <v>5</v>
      </c>
      <c r="B7" s="1657" t="s">
        <v>908</v>
      </c>
      <c r="C7" s="1674" t="s">
        <v>909</v>
      </c>
      <c r="D7" s="1674"/>
      <c r="E7" s="1674"/>
      <c r="F7" s="1674"/>
      <c r="G7" s="488"/>
      <c r="H7" s="1863"/>
      <c r="I7" s="1863"/>
      <c r="J7" s="1863"/>
      <c r="K7" s="1862"/>
      <c r="L7" s="1862"/>
      <c r="M7" s="1862"/>
      <c r="N7" s="488"/>
      <c r="O7" s="489"/>
    </row>
    <row r="8" spans="1:15" ht="45" customHeight="1" x14ac:dyDescent="0.35">
      <c r="A8" s="1597"/>
      <c r="B8" s="1659"/>
      <c r="C8" s="61" t="s">
        <v>130</v>
      </c>
      <c r="D8" s="61" t="s">
        <v>131</v>
      </c>
      <c r="E8" s="61" t="s">
        <v>502</v>
      </c>
      <c r="F8" s="61" t="s">
        <v>910</v>
      </c>
      <c r="G8" s="488"/>
      <c r="H8" s="488"/>
      <c r="I8" s="488"/>
      <c r="J8" s="488"/>
      <c r="K8" s="488"/>
      <c r="L8" s="488"/>
      <c r="M8" s="488"/>
      <c r="N8" s="488"/>
      <c r="O8" s="489"/>
    </row>
    <row r="9" spans="1:15" s="15" customFormat="1" ht="11.5" x14ac:dyDescent="0.35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296"/>
      <c r="H9" s="296"/>
      <c r="I9" s="296"/>
      <c r="J9" s="296"/>
      <c r="K9" s="296"/>
      <c r="L9" s="296"/>
      <c r="M9" s="296"/>
      <c r="N9" s="296"/>
      <c r="O9" s="296"/>
    </row>
    <row r="10" spans="1:15" ht="25" customHeight="1" x14ac:dyDescent="0.35">
      <c r="A10" s="16">
        <v>1</v>
      </c>
      <c r="B10" s="16" t="s">
        <v>911</v>
      </c>
      <c r="C10" s="253">
        <v>2</v>
      </c>
      <c r="D10" s="253">
        <v>1</v>
      </c>
      <c r="E10" s="253">
        <f t="shared" ref="E10:E15" si="0">SUM(C10:D10)</f>
        <v>3</v>
      </c>
      <c r="F10" s="490">
        <f t="shared" ref="F10:F15" si="1">E10/$E$20*100</f>
        <v>2.6086956521739131</v>
      </c>
      <c r="H10" s="51"/>
      <c r="I10" s="51"/>
      <c r="J10" s="51"/>
      <c r="K10" s="51"/>
      <c r="L10" s="51"/>
      <c r="M10" s="51"/>
      <c r="N10" s="51"/>
    </row>
    <row r="11" spans="1:15" ht="25" customHeight="1" x14ac:dyDescent="0.35">
      <c r="A11" s="16">
        <v>2</v>
      </c>
      <c r="B11" s="16" t="s">
        <v>912</v>
      </c>
      <c r="C11" s="253">
        <v>0</v>
      </c>
      <c r="D11" s="253">
        <v>0</v>
      </c>
      <c r="E11" s="253">
        <f t="shared" si="0"/>
        <v>0</v>
      </c>
      <c r="F11" s="490">
        <f t="shared" si="1"/>
        <v>0</v>
      </c>
      <c r="H11" s="51"/>
      <c r="I11" s="51"/>
      <c r="J11" s="51"/>
      <c r="K11" s="51"/>
      <c r="L11" s="51"/>
      <c r="M11" s="51"/>
      <c r="N11" s="51"/>
    </row>
    <row r="12" spans="1:15" ht="25" customHeight="1" x14ac:dyDescent="0.35">
      <c r="A12" s="16">
        <v>3</v>
      </c>
      <c r="B12" s="16" t="s">
        <v>913</v>
      </c>
      <c r="C12" s="253">
        <v>4</v>
      </c>
      <c r="D12" s="253">
        <v>4</v>
      </c>
      <c r="E12" s="253">
        <f>SUM(C12:D12)</f>
        <v>8</v>
      </c>
      <c r="F12" s="490">
        <f t="shared" si="1"/>
        <v>6.9565217391304346</v>
      </c>
      <c r="H12" s="51"/>
      <c r="I12" s="51"/>
      <c r="J12" s="51"/>
      <c r="K12" s="51"/>
      <c r="L12" s="51"/>
      <c r="M12" s="51"/>
      <c r="N12" s="51"/>
    </row>
    <row r="13" spans="1:15" ht="25" customHeight="1" x14ac:dyDescent="0.35">
      <c r="A13" s="16">
        <v>4</v>
      </c>
      <c r="B13" s="16" t="s">
        <v>914</v>
      </c>
      <c r="C13" s="253">
        <v>25</v>
      </c>
      <c r="D13" s="253">
        <v>8</v>
      </c>
      <c r="E13" s="253">
        <f t="shared" si="0"/>
        <v>33</v>
      </c>
      <c r="F13" s="490">
        <f t="shared" si="1"/>
        <v>28.695652173913043</v>
      </c>
      <c r="H13" s="51"/>
      <c r="I13" s="51"/>
      <c r="J13" s="51"/>
      <c r="K13" s="51"/>
      <c r="L13" s="51"/>
      <c r="M13" s="51"/>
      <c r="N13" s="51"/>
    </row>
    <row r="14" spans="1:15" ht="25" customHeight="1" x14ac:dyDescent="0.35">
      <c r="A14" s="16">
        <v>5</v>
      </c>
      <c r="B14" s="16" t="s">
        <v>915</v>
      </c>
      <c r="C14" s="253">
        <v>45</v>
      </c>
      <c r="D14" s="253">
        <v>20</v>
      </c>
      <c r="E14" s="253">
        <f>SUM(C14:D14)</f>
        <v>65</v>
      </c>
      <c r="F14" s="490">
        <f t="shared" si="1"/>
        <v>56.521739130434781</v>
      </c>
      <c r="H14" s="51"/>
      <c r="I14" s="51"/>
      <c r="J14" s="51"/>
      <c r="K14" s="51"/>
      <c r="L14" s="51"/>
      <c r="M14" s="51"/>
      <c r="N14" s="51"/>
    </row>
    <row r="15" spans="1:15" ht="25" customHeight="1" x14ac:dyDescent="0.35">
      <c r="A15" s="16">
        <v>6</v>
      </c>
      <c r="B15" s="16" t="s">
        <v>916</v>
      </c>
      <c r="C15" s="253">
        <v>5</v>
      </c>
      <c r="D15" s="253">
        <v>1</v>
      </c>
      <c r="E15" s="253">
        <f t="shared" si="0"/>
        <v>6</v>
      </c>
      <c r="F15" s="490">
        <f t="shared" si="1"/>
        <v>5.2173913043478262</v>
      </c>
      <c r="H15" s="51"/>
      <c r="I15" s="51"/>
      <c r="J15" s="51"/>
      <c r="K15" s="51"/>
      <c r="L15" s="51"/>
      <c r="M15" s="51"/>
      <c r="N15" s="51"/>
    </row>
    <row r="16" spans="1:15" ht="25" customHeight="1" x14ac:dyDescent="0.35">
      <c r="A16" s="17"/>
      <c r="B16" s="17"/>
      <c r="C16" s="253"/>
      <c r="D16" s="253"/>
      <c r="E16" s="253"/>
      <c r="F16" s="490"/>
      <c r="H16" s="51"/>
      <c r="I16" s="51"/>
      <c r="J16" s="51"/>
      <c r="K16" s="51"/>
      <c r="L16" s="51"/>
      <c r="M16" s="51"/>
      <c r="N16" s="51"/>
    </row>
    <row r="17" spans="1:14" ht="25" customHeight="1" x14ac:dyDescent="0.35">
      <c r="A17" s="17"/>
      <c r="B17" s="17"/>
      <c r="C17" s="253"/>
      <c r="D17" s="253"/>
      <c r="E17" s="253"/>
      <c r="F17" s="490"/>
      <c r="H17" s="51"/>
      <c r="I17" s="51"/>
      <c r="J17" s="51"/>
      <c r="K17" s="51"/>
      <c r="L17" s="51"/>
      <c r="M17" s="51"/>
      <c r="N17" s="51"/>
    </row>
    <row r="18" spans="1:14" ht="25" customHeight="1" x14ac:dyDescent="0.35">
      <c r="A18" s="17"/>
      <c r="B18" s="17"/>
      <c r="C18" s="253"/>
      <c r="D18" s="253"/>
      <c r="E18" s="253"/>
      <c r="F18" s="490"/>
      <c r="H18" s="51"/>
      <c r="I18" s="51"/>
      <c r="J18" s="51"/>
      <c r="K18" s="51"/>
      <c r="L18" s="51"/>
      <c r="M18" s="51"/>
      <c r="N18" s="51"/>
    </row>
    <row r="19" spans="1:14" ht="25" customHeight="1" x14ac:dyDescent="0.35">
      <c r="A19" s="17"/>
      <c r="B19" s="17"/>
      <c r="C19" s="253"/>
      <c r="D19" s="253"/>
      <c r="E19" s="253"/>
      <c r="F19" s="490"/>
      <c r="H19" s="51"/>
      <c r="I19" s="51"/>
      <c r="J19" s="51"/>
      <c r="K19" s="51"/>
      <c r="L19" s="51"/>
      <c r="M19" s="51"/>
      <c r="N19" s="51"/>
    </row>
    <row r="20" spans="1:14" ht="25" customHeight="1" x14ac:dyDescent="0.35">
      <c r="A20" s="432" t="s">
        <v>713</v>
      </c>
      <c r="B20" s="433"/>
      <c r="C20" s="247">
        <f>SUM(C10:C19)</f>
        <v>81</v>
      </c>
      <c r="D20" s="491">
        <f>SUM(D10:D19)</f>
        <v>34</v>
      </c>
      <c r="E20" s="491">
        <f>SUM(E10:E19)</f>
        <v>115</v>
      </c>
      <c r="F20" s="492"/>
      <c r="H20" s="51"/>
      <c r="I20" s="51"/>
      <c r="J20" s="51"/>
      <c r="K20" s="51"/>
      <c r="L20" s="51"/>
      <c r="M20" s="51"/>
      <c r="N20" s="51"/>
    </row>
    <row r="21" spans="1:14" ht="25" customHeight="1" x14ac:dyDescent="0.35">
      <c r="A21" s="493" t="s">
        <v>917</v>
      </c>
      <c r="B21" s="2"/>
      <c r="C21" s="494">
        <f>C20/$E$20*100</f>
        <v>70.434782608695656</v>
      </c>
      <c r="D21" s="494">
        <f>D20/$E$20*100</f>
        <v>29.565217391304348</v>
      </c>
      <c r="E21" s="495"/>
      <c r="F21" s="495"/>
      <c r="H21" s="51"/>
      <c r="I21" s="51"/>
      <c r="J21" s="51"/>
      <c r="K21" s="51"/>
      <c r="L21" s="51"/>
      <c r="M21" s="51"/>
      <c r="N21" s="51"/>
    </row>
    <row r="22" spans="1:14" ht="25" customHeight="1" x14ac:dyDescent="0.35">
      <c r="A22" s="432" t="s">
        <v>918</v>
      </c>
      <c r="B22" s="433"/>
      <c r="C22" s="496"/>
      <c r="D22" s="496"/>
      <c r="E22" s="496"/>
      <c r="F22" s="497">
        <v>2011</v>
      </c>
      <c r="H22" s="51"/>
      <c r="I22" s="51"/>
      <c r="J22" s="51"/>
      <c r="K22" s="51"/>
      <c r="L22" s="51"/>
      <c r="M22" s="51"/>
      <c r="N22" s="51"/>
    </row>
    <row r="23" spans="1:14" ht="25" customHeight="1" x14ac:dyDescent="0.35">
      <c r="A23" s="432" t="s">
        <v>919</v>
      </c>
      <c r="B23" s="433"/>
      <c r="C23" s="496"/>
      <c r="D23" s="496"/>
      <c r="E23" s="496"/>
      <c r="F23" s="497">
        <v>632</v>
      </c>
      <c r="H23" s="51"/>
      <c r="I23" s="51"/>
      <c r="J23" s="51"/>
      <c r="K23" s="51"/>
      <c r="L23" s="51"/>
      <c r="M23" s="51"/>
      <c r="N23" s="51"/>
    </row>
    <row r="24" spans="1:14" ht="25" customHeight="1" thickBot="1" x14ac:dyDescent="0.4">
      <c r="A24" s="44" t="s">
        <v>920</v>
      </c>
      <c r="B24" s="45"/>
      <c r="C24" s="498"/>
      <c r="D24" s="498"/>
      <c r="E24" s="498"/>
      <c r="F24" s="458">
        <f>F23/F22*100</f>
        <v>31.427150671307807</v>
      </c>
      <c r="H24" s="51"/>
      <c r="I24" s="51"/>
      <c r="J24" s="51"/>
      <c r="K24" s="51"/>
      <c r="L24" s="51"/>
      <c r="M24" s="51"/>
      <c r="N24" s="51"/>
    </row>
    <row r="25" spans="1:14" ht="17.25" customHeight="1" x14ac:dyDescent="0.35">
      <c r="C25" s="304"/>
      <c r="D25" s="304"/>
      <c r="E25" s="304"/>
      <c r="F25" s="304"/>
      <c r="H25" s="51"/>
      <c r="I25" s="51"/>
      <c r="J25" s="51"/>
      <c r="K25" s="51"/>
      <c r="L25" s="51"/>
      <c r="M25" s="51"/>
      <c r="N25" s="51"/>
    </row>
    <row r="26" spans="1:14" x14ac:dyDescent="0.35">
      <c r="A26" s="27" t="s">
        <v>921</v>
      </c>
    </row>
    <row r="27" spans="1:14" x14ac:dyDescent="0.35">
      <c r="A27" s="27" t="s">
        <v>922</v>
      </c>
    </row>
  </sheetData>
  <sheetProtection algorithmName="SHA-512" hashValue="/Vks52sdwYiZ9PvkaHClIDyqmt8qHNFQP8xzc7q/JGHJ5weuQkbc1k5efeM8snq+2KubYuD39aldrCCiqQe24g==" saltValue="qn9b8kZ+T62HqgHT2MBGkw==" spinCount="100000" sheet="1" objects="1" scenarios="1" sort="0" autoFilter="0" pivotTables="0"/>
  <mergeCells count="6">
    <mergeCell ref="K7:M7"/>
    <mergeCell ref="A3:F3"/>
    <mergeCell ref="A7:A8"/>
    <mergeCell ref="B7:B8"/>
    <mergeCell ref="C7:F7"/>
    <mergeCell ref="H7:J7"/>
  </mergeCells>
  <pageMargins left="0.7" right="0.7" top="0.75" bottom="0.7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H37"/>
  <sheetViews>
    <sheetView zoomScale="60" zoomScaleNormal="60" workbookViewId="0">
      <selection activeCell="F17" sqref="F17"/>
    </sheetView>
  </sheetViews>
  <sheetFormatPr defaultColWidth="9.1796875" defaultRowHeight="15.5" x14ac:dyDescent="0.35"/>
  <cols>
    <col min="1" max="1" width="5.7265625" style="3" customWidth="1"/>
    <col min="2" max="4" width="29.453125" style="3" customWidth="1"/>
    <col min="5" max="5" width="26.54296875" style="3" customWidth="1"/>
    <col min="6" max="6" width="29.7265625" style="3" customWidth="1"/>
    <col min="7" max="7" width="27" style="3" customWidth="1"/>
    <col min="8" max="244" width="9.1796875" style="3"/>
    <col min="245" max="245" width="5.7265625" style="3" customWidth="1"/>
    <col min="246" max="247" width="21.7265625" style="3" customWidth="1"/>
    <col min="248" max="248" width="21.81640625" style="3" customWidth="1"/>
    <col min="249" max="249" width="24.453125" style="3" customWidth="1"/>
    <col min="250" max="250" width="23.7265625" style="3" customWidth="1"/>
    <col min="251" max="251" width="16.54296875" style="3" customWidth="1"/>
    <col min="252" max="252" width="18.26953125" style="3" customWidth="1"/>
    <col min="253" max="253" width="10.7265625" style="3" customWidth="1"/>
    <col min="254" max="254" width="11.26953125" style="3" customWidth="1"/>
    <col min="255" max="255" width="10.7265625" style="3" customWidth="1"/>
    <col min="256" max="260" width="10" style="3" customWidth="1"/>
    <col min="261" max="263" width="11.54296875" style="3" customWidth="1"/>
    <col min="264" max="500" width="9.1796875" style="3"/>
    <col min="501" max="501" width="5.7265625" style="3" customWidth="1"/>
    <col min="502" max="503" width="21.7265625" style="3" customWidth="1"/>
    <col min="504" max="504" width="21.81640625" style="3" customWidth="1"/>
    <col min="505" max="505" width="24.453125" style="3" customWidth="1"/>
    <col min="506" max="506" width="23.7265625" style="3" customWidth="1"/>
    <col min="507" max="507" width="16.54296875" style="3" customWidth="1"/>
    <col min="508" max="508" width="18.26953125" style="3" customWidth="1"/>
    <col min="509" max="509" width="10.7265625" style="3" customWidth="1"/>
    <col min="510" max="510" width="11.26953125" style="3" customWidth="1"/>
    <col min="511" max="511" width="10.7265625" style="3" customWidth="1"/>
    <col min="512" max="516" width="10" style="3" customWidth="1"/>
    <col min="517" max="519" width="11.54296875" style="3" customWidth="1"/>
    <col min="520" max="756" width="9.1796875" style="3"/>
    <col min="757" max="757" width="5.7265625" style="3" customWidth="1"/>
    <col min="758" max="759" width="21.7265625" style="3" customWidth="1"/>
    <col min="760" max="760" width="21.81640625" style="3" customWidth="1"/>
    <col min="761" max="761" width="24.453125" style="3" customWidth="1"/>
    <col min="762" max="762" width="23.7265625" style="3" customWidth="1"/>
    <col min="763" max="763" width="16.54296875" style="3" customWidth="1"/>
    <col min="764" max="764" width="18.26953125" style="3" customWidth="1"/>
    <col min="765" max="765" width="10.7265625" style="3" customWidth="1"/>
    <col min="766" max="766" width="11.26953125" style="3" customWidth="1"/>
    <col min="767" max="767" width="10.7265625" style="3" customWidth="1"/>
    <col min="768" max="772" width="10" style="3" customWidth="1"/>
    <col min="773" max="775" width="11.54296875" style="3" customWidth="1"/>
    <col min="776" max="1012" width="9.1796875" style="3"/>
    <col min="1013" max="1013" width="5.7265625" style="3" customWidth="1"/>
    <col min="1014" max="1015" width="21.7265625" style="3" customWidth="1"/>
    <col min="1016" max="1016" width="21.81640625" style="3" customWidth="1"/>
    <col min="1017" max="1017" width="24.453125" style="3" customWidth="1"/>
    <col min="1018" max="1018" width="23.7265625" style="3" customWidth="1"/>
    <col min="1019" max="1019" width="16.54296875" style="3" customWidth="1"/>
    <col min="1020" max="1020" width="18.26953125" style="3" customWidth="1"/>
    <col min="1021" max="1021" width="10.7265625" style="3" customWidth="1"/>
    <col min="1022" max="1022" width="11.26953125" style="3" customWidth="1"/>
    <col min="1023" max="1023" width="10.7265625" style="3" customWidth="1"/>
    <col min="1024" max="1028" width="10" style="3" customWidth="1"/>
    <col min="1029" max="1031" width="11.54296875" style="3" customWidth="1"/>
    <col min="1032" max="1268" width="9.1796875" style="3"/>
    <col min="1269" max="1269" width="5.7265625" style="3" customWidth="1"/>
    <col min="1270" max="1271" width="21.7265625" style="3" customWidth="1"/>
    <col min="1272" max="1272" width="21.81640625" style="3" customWidth="1"/>
    <col min="1273" max="1273" width="24.453125" style="3" customWidth="1"/>
    <col min="1274" max="1274" width="23.7265625" style="3" customWidth="1"/>
    <col min="1275" max="1275" width="16.54296875" style="3" customWidth="1"/>
    <col min="1276" max="1276" width="18.26953125" style="3" customWidth="1"/>
    <col min="1277" max="1277" width="10.7265625" style="3" customWidth="1"/>
    <col min="1278" max="1278" width="11.26953125" style="3" customWidth="1"/>
    <col min="1279" max="1279" width="10.7265625" style="3" customWidth="1"/>
    <col min="1280" max="1284" width="10" style="3" customWidth="1"/>
    <col min="1285" max="1287" width="11.54296875" style="3" customWidth="1"/>
    <col min="1288" max="1524" width="9.1796875" style="3"/>
    <col min="1525" max="1525" width="5.7265625" style="3" customWidth="1"/>
    <col min="1526" max="1527" width="21.7265625" style="3" customWidth="1"/>
    <col min="1528" max="1528" width="21.81640625" style="3" customWidth="1"/>
    <col min="1529" max="1529" width="24.453125" style="3" customWidth="1"/>
    <col min="1530" max="1530" width="23.7265625" style="3" customWidth="1"/>
    <col min="1531" max="1531" width="16.54296875" style="3" customWidth="1"/>
    <col min="1532" max="1532" width="18.26953125" style="3" customWidth="1"/>
    <col min="1533" max="1533" width="10.7265625" style="3" customWidth="1"/>
    <col min="1534" max="1534" width="11.26953125" style="3" customWidth="1"/>
    <col min="1535" max="1535" width="10.7265625" style="3" customWidth="1"/>
    <col min="1536" max="1540" width="10" style="3" customWidth="1"/>
    <col min="1541" max="1543" width="11.54296875" style="3" customWidth="1"/>
    <col min="1544" max="1780" width="9.1796875" style="3"/>
    <col min="1781" max="1781" width="5.7265625" style="3" customWidth="1"/>
    <col min="1782" max="1783" width="21.7265625" style="3" customWidth="1"/>
    <col min="1784" max="1784" width="21.81640625" style="3" customWidth="1"/>
    <col min="1785" max="1785" width="24.453125" style="3" customWidth="1"/>
    <col min="1786" max="1786" width="23.7265625" style="3" customWidth="1"/>
    <col min="1787" max="1787" width="16.54296875" style="3" customWidth="1"/>
    <col min="1788" max="1788" width="18.26953125" style="3" customWidth="1"/>
    <col min="1789" max="1789" width="10.7265625" style="3" customWidth="1"/>
    <col min="1790" max="1790" width="11.26953125" style="3" customWidth="1"/>
    <col min="1791" max="1791" width="10.7265625" style="3" customWidth="1"/>
    <col min="1792" max="1796" width="10" style="3" customWidth="1"/>
    <col min="1797" max="1799" width="11.54296875" style="3" customWidth="1"/>
    <col min="1800" max="2036" width="9.1796875" style="3"/>
    <col min="2037" max="2037" width="5.7265625" style="3" customWidth="1"/>
    <col min="2038" max="2039" width="21.7265625" style="3" customWidth="1"/>
    <col min="2040" max="2040" width="21.81640625" style="3" customWidth="1"/>
    <col min="2041" max="2041" width="24.453125" style="3" customWidth="1"/>
    <col min="2042" max="2042" width="23.7265625" style="3" customWidth="1"/>
    <col min="2043" max="2043" width="16.54296875" style="3" customWidth="1"/>
    <col min="2044" max="2044" width="18.26953125" style="3" customWidth="1"/>
    <col min="2045" max="2045" width="10.7265625" style="3" customWidth="1"/>
    <col min="2046" max="2046" width="11.26953125" style="3" customWidth="1"/>
    <col min="2047" max="2047" width="10.7265625" style="3" customWidth="1"/>
    <col min="2048" max="2052" width="10" style="3" customWidth="1"/>
    <col min="2053" max="2055" width="11.54296875" style="3" customWidth="1"/>
    <col min="2056" max="2292" width="9.1796875" style="3"/>
    <col min="2293" max="2293" width="5.7265625" style="3" customWidth="1"/>
    <col min="2294" max="2295" width="21.7265625" style="3" customWidth="1"/>
    <col min="2296" max="2296" width="21.81640625" style="3" customWidth="1"/>
    <col min="2297" max="2297" width="24.453125" style="3" customWidth="1"/>
    <col min="2298" max="2298" width="23.7265625" style="3" customWidth="1"/>
    <col min="2299" max="2299" width="16.54296875" style="3" customWidth="1"/>
    <col min="2300" max="2300" width="18.26953125" style="3" customWidth="1"/>
    <col min="2301" max="2301" width="10.7265625" style="3" customWidth="1"/>
    <col min="2302" max="2302" width="11.26953125" style="3" customWidth="1"/>
    <col min="2303" max="2303" width="10.7265625" style="3" customWidth="1"/>
    <col min="2304" max="2308" width="10" style="3" customWidth="1"/>
    <col min="2309" max="2311" width="11.54296875" style="3" customWidth="1"/>
    <col min="2312" max="2548" width="9.1796875" style="3"/>
    <col min="2549" max="2549" width="5.7265625" style="3" customWidth="1"/>
    <col min="2550" max="2551" width="21.7265625" style="3" customWidth="1"/>
    <col min="2552" max="2552" width="21.81640625" style="3" customWidth="1"/>
    <col min="2553" max="2553" width="24.453125" style="3" customWidth="1"/>
    <col min="2554" max="2554" width="23.7265625" style="3" customWidth="1"/>
    <col min="2555" max="2555" width="16.54296875" style="3" customWidth="1"/>
    <col min="2556" max="2556" width="18.26953125" style="3" customWidth="1"/>
    <col min="2557" max="2557" width="10.7265625" style="3" customWidth="1"/>
    <col min="2558" max="2558" width="11.26953125" style="3" customWidth="1"/>
    <col min="2559" max="2559" width="10.7265625" style="3" customWidth="1"/>
    <col min="2560" max="2564" width="10" style="3" customWidth="1"/>
    <col min="2565" max="2567" width="11.54296875" style="3" customWidth="1"/>
    <col min="2568" max="2804" width="9.1796875" style="3"/>
    <col min="2805" max="2805" width="5.7265625" style="3" customWidth="1"/>
    <col min="2806" max="2807" width="21.7265625" style="3" customWidth="1"/>
    <col min="2808" max="2808" width="21.81640625" style="3" customWidth="1"/>
    <col min="2809" max="2809" width="24.453125" style="3" customWidth="1"/>
    <col min="2810" max="2810" width="23.7265625" style="3" customWidth="1"/>
    <col min="2811" max="2811" width="16.54296875" style="3" customWidth="1"/>
    <col min="2812" max="2812" width="18.26953125" style="3" customWidth="1"/>
    <col min="2813" max="2813" width="10.7265625" style="3" customWidth="1"/>
    <col min="2814" max="2814" width="11.26953125" style="3" customWidth="1"/>
    <col min="2815" max="2815" width="10.7265625" style="3" customWidth="1"/>
    <col min="2816" max="2820" width="10" style="3" customWidth="1"/>
    <col min="2821" max="2823" width="11.54296875" style="3" customWidth="1"/>
    <col min="2824" max="3060" width="9.1796875" style="3"/>
    <col min="3061" max="3061" width="5.7265625" style="3" customWidth="1"/>
    <col min="3062" max="3063" width="21.7265625" style="3" customWidth="1"/>
    <col min="3064" max="3064" width="21.81640625" style="3" customWidth="1"/>
    <col min="3065" max="3065" width="24.453125" style="3" customWidth="1"/>
    <col min="3066" max="3066" width="23.7265625" style="3" customWidth="1"/>
    <col min="3067" max="3067" width="16.54296875" style="3" customWidth="1"/>
    <col min="3068" max="3068" width="18.26953125" style="3" customWidth="1"/>
    <col min="3069" max="3069" width="10.7265625" style="3" customWidth="1"/>
    <col min="3070" max="3070" width="11.26953125" style="3" customWidth="1"/>
    <col min="3071" max="3071" width="10.7265625" style="3" customWidth="1"/>
    <col min="3072" max="3076" width="10" style="3" customWidth="1"/>
    <col min="3077" max="3079" width="11.54296875" style="3" customWidth="1"/>
    <col min="3080" max="3316" width="9.1796875" style="3"/>
    <col min="3317" max="3317" width="5.7265625" style="3" customWidth="1"/>
    <col min="3318" max="3319" width="21.7265625" style="3" customWidth="1"/>
    <col min="3320" max="3320" width="21.81640625" style="3" customWidth="1"/>
    <col min="3321" max="3321" width="24.453125" style="3" customWidth="1"/>
    <col min="3322" max="3322" width="23.7265625" style="3" customWidth="1"/>
    <col min="3323" max="3323" width="16.54296875" style="3" customWidth="1"/>
    <col min="3324" max="3324" width="18.26953125" style="3" customWidth="1"/>
    <col min="3325" max="3325" width="10.7265625" style="3" customWidth="1"/>
    <col min="3326" max="3326" width="11.26953125" style="3" customWidth="1"/>
    <col min="3327" max="3327" width="10.7265625" style="3" customWidth="1"/>
    <col min="3328" max="3332" width="10" style="3" customWidth="1"/>
    <col min="3333" max="3335" width="11.54296875" style="3" customWidth="1"/>
    <col min="3336" max="3572" width="9.1796875" style="3"/>
    <col min="3573" max="3573" width="5.7265625" style="3" customWidth="1"/>
    <col min="3574" max="3575" width="21.7265625" style="3" customWidth="1"/>
    <col min="3576" max="3576" width="21.81640625" style="3" customWidth="1"/>
    <col min="3577" max="3577" width="24.453125" style="3" customWidth="1"/>
    <col min="3578" max="3578" width="23.7265625" style="3" customWidth="1"/>
    <col min="3579" max="3579" width="16.54296875" style="3" customWidth="1"/>
    <col min="3580" max="3580" width="18.26953125" style="3" customWidth="1"/>
    <col min="3581" max="3581" width="10.7265625" style="3" customWidth="1"/>
    <col min="3582" max="3582" width="11.26953125" style="3" customWidth="1"/>
    <col min="3583" max="3583" width="10.7265625" style="3" customWidth="1"/>
    <col min="3584" max="3588" width="10" style="3" customWidth="1"/>
    <col min="3589" max="3591" width="11.54296875" style="3" customWidth="1"/>
    <col min="3592" max="3828" width="9.1796875" style="3"/>
    <col min="3829" max="3829" width="5.7265625" style="3" customWidth="1"/>
    <col min="3830" max="3831" width="21.7265625" style="3" customWidth="1"/>
    <col min="3832" max="3832" width="21.81640625" style="3" customWidth="1"/>
    <col min="3833" max="3833" width="24.453125" style="3" customWidth="1"/>
    <col min="3834" max="3834" width="23.7265625" style="3" customWidth="1"/>
    <col min="3835" max="3835" width="16.54296875" style="3" customWidth="1"/>
    <col min="3836" max="3836" width="18.26953125" style="3" customWidth="1"/>
    <col min="3837" max="3837" width="10.7265625" style="3" customWidth="1"/>
    <col min="3838" max="3838" width="11.26953125" style="3" customWidth="1"/>
    <col min="3839" max="3839" width="10.7265625" style="3" customWidth="1"/>
    <col min="3840" max="3844" width="10" style="3" customWidth="1"/>
    <col min="3845" max="3847" width="11.54296875" style="3" customWidth="1"/>
    <col min="3848" max="4084" width="9.1796875" style="3"/>
    <col min="4085" max="4085" width="5.7265625" style="3" customWidth="1"/>
    <col min="4086" max="4087" width="21.7265625" style="3" customWidth="1"/>
    <col min="4088" max="4088" width="21.81640625" style="3" customWidth="1"/>
    <col min="4089" max="4089" width="24.453125" style="3" customWidth="1"/>
    <col min="4090" max="4090" width="23.7265625" style="3" customWidth="1"/>
    <col min="4091" max="4091" width="16.54296875" style="3" customWidth="1"/>
    <col min="4092" max="4092" width="18.26953125" style="3" customWidth="1"/>
    <col min="4093" max="4093" width="10.7265625" style="3" customWidth="1"/>
    <col min="4094" max="4094" width="11.26953125" style="3" customWidth="1"/>
    <col min="4095" max="4095" width="10.7265625" style="3" customWidth="1"/>
    <col min="4096" max="4100" width="10" style="3" customWidth="1"/>
    <col min="4101" max="4103" width="11.54296875" style="3" customWidth="1"/>
    <col min="4104" max="4340" width="9.1796875" style="3"/>
    <col min="4341" max="4341" width="5.7265625" style="3" customWidth="1"/>
    <col min="4342" max="4343" width="21.7265625" style="3" customWidth="1"/>
    <col min="4344" max="4344" width="21.81640625" style="3" customWidth="1"/>
    <col min="4345" max="4345" width="24.453125" style="3" customWidth="1"/>
    <col min="4346" max="4346" width="23.7265625" style="3" customWidth="1"/>
    <col min="4347" max="4347" width="16.54296875" style="3" customWidth="1"/>
    <col min="4348" max="4348" width="18.26953125" style="3" customWidth="1"/>
    <col min="4349" max="4349" width="10.7265625" style="3" customWidth="1"/>
    <col min="4350" max="4350" width="11.26953125" style="3" customWidth="1"/>
    <col min="4351" max="4351" width="10.7265625" style="3" customWidth="1"/>
    <col min="4352" max="4356" width="10" style="3" customWidth="1"/>
    <col min="4357" max="4359" width="11.54296875" style="3" customWidth="1"/>
    <col min="4360" max="4596" width="9.1796875" style="3"/>
    <col min="4597" max="4597" width="5.7265625" style="3" customWidth="1"/>
    <col min="4598" max="4599" width="21.7265625" style="3" customWidth="1"/>
    <col min="4600" max="4600" width="21.81640625" style="3" customWidth="1"/>
    <col min="4601" max="4601" width="24.453125" style="3" customWidth="1"/>
    <col min="4602" max="4602" width="23.7265625" style="3" customWidth="1"/>
    <col min="4603" max="4603" width="16.54296875" style="3" customWidth="1"/>
    <col min="4604" max="4604" width="18.26953125" style="3" customWidth="1"/>
    <col min="4605" max="4605" width="10.7265625" style="3" customWidth="1"/>
    <col min="4606" max="4606" width="11.26953125" style="3" customWidth="1"/>
    <col min="4607" max="4607" width="10.7265625" style="3" customWidth="1"/>
    <col min="4608" max="4612" width="10" style="3" customWidth="1"/>
    <col min="4613" max="4615" width="11.54296875" style="3" customWidth="1"/>
    <col min="4616" max="4852" width="9.1796875" style="3"/>
    <col min="4853" max="4853" width="5.7265625" style="3" customWidth="1"/>
    <col min="4854" max="4855" width="21.7265625" style="3" customWidth="1"/>
    <col min="4856" max="4856" width="21.81640625" style="3" customWidth="1"/>
    <col min="4857" max="4857" width="24.453125" style="3" customWidth="1"/>
    <col min="4858" max="4858" width="23.7265625" style="3" customWidth="1"/>
    <col min="4859" max="4859" width="16.54296875" style="3" customWidth="1"/>
    <col min="4860" max="4860" width="18.26953125" style="3" customWidth="1"/>
    <col min="4861" max="4861" width="10.7265625" style="3" customWidth="1"/>
    <col min="4862" max="4862" width="11.26953125" style="3" customWidth="1"/>
    <col min="4863" max="4863" width="10.7265625" style="3" customWidth="1"/>
    <col min="4864" max="4868" width="10" style="3" customWidth="1"/>
    <col min="4869" max="4871" width="11.54296875" style="3" customWidth="1"/>
    <col min="4872" max="5108" width="9.1796875" style="3"/>
    <col min="5109" max="5109" width="5.7265625" style="3" customWidth="1"/>
    <col min="5110" max="5111" width="21.7265625" style="3" customWidth="1"/>
    <col min="5112" max="5112" width="21.81640625" style="3" customWidth="1"/>
    <col min="5113" max="5113" width="24.453125" style="3" customWidth="1"/>
    <col min="5114" max="5114" width="23.7265625" style="3" customWidth="1"/>
    <col min="5115" max="5115" width="16.54296875" style="3" customWidth="1"/>
    <col min="5116" max="5116" width="18.26953125" style="3" customWidth="1"/>
    <col min="5117" max="5117" width="10.7265625" style="3" customWidth="1"/>
    <col min="5118" max="5118" width="11.26953125" style="3" customWidth="1"/>
    <col min="5119" max="5119" width="10.7265625" style="3" customWidth="1"/>
    <col min="5120" max="5124" width="10" style="3" customWidth="1"/>
    <col min="5125" max="5127" width="11.54296875" style="3" customWidth="1"/>
    <col min="5128" max="5364" width="9.1796875" style="3"/>
    <col min="5365" max="5365" width="5.7265625" style="3" customWidth="1"/>
    <col min="5366" max="5367" width="21.7265625" style="3" customWidth="1"/>
    <col min="5368" max="5368" width="21.81640625" style="3" customWidth="1"/>
    <col min="5369" max="5369" width="24.453125" style="3" customWidth="1"/>
    <col min="5370" max="5370" width="23.7265625" style="3" customWidth="1"/>
    <col min="5371" max="5371" width="16.54296875" style="3" customWidth="1"/>
    <col min="5372" max="5372" width="18.26953125" style="3" customWidth="1"/>
    <col min="5373" max="5373" width="10.7265625" style="3" customWidth="1"/>
    <col min="5374" max="5374" width="11.26953125" style="3" customWidth="1"/>
    <col min="5375" max="5375" width="10.7265625" style="3" customWidth="1"/>
    <col min="5376" max="5380" width="10" style="3" customWidth="1"/>
    <col min="5381" max="5383" width="11.54296875" style="3" customWidth="1"/>
    <col min="5384" max="5620" width="9.1796875" style="3"/>
    <col min="5621" max="5621" width="5.7265625" style="3" customWidth="1"/>
    <col min="5622" max="5623" width="21.7265625" style="3" customWidth="1"/>
    <col min="5624" max="5624" width="21.81640625" style="3" customWidth="1"/>
    <col min="5625" max="5625" width="24.453125" style="3" customWidth="1"/>
    <col min="5626" max="5626" width="23.7265625" style="3" customWidth="1"/>
    <col min="5627" max="5627" width="16.54296875" style="3" customWidth="1"/>
    <col min="5628" max="5628" width="18.26953125" style="3" customWidth="1"/>
    <col min="5629" max="5629" width="10.7265625" style="3" customWidth="1"/>
    <col min="5630" max="5630" width="11.26953125" style="3" customWidth="1"/>
    <col min="5631" max="5631" width="10.7265625" style="3" customWidth="1"/>
    <col min="5632" max="5636" width="10" style="3" customWidth="1"/>
    <col min="5637" max="5639" width="11.54296875" style="3" customWidth="1"/>
    <col min="5640" max="5876" width="9.1796875" style="3"/>
    <col min="5877" max="5877" width="5.7265625" style="3" customWidth="1"/>
    <col min="5878" max="5879" width="21.7265625" style="3" customWidth="1"/>
    <col min="5880" max="5880" width="21.81640625" style="3" customWidth="1"/>
    <col min="5881" max="5881" width="24.453125" style="3" customWidth="1"/>
    <col min="5882" max="5882" width="23.7265625" style="3" customWidth="1"/>
    <col min="5883" max="5883" width="16.54296875" style="3" customWidth="1"/>
    <col min="5884" max="5884" width="18.26953125" style="3" customWidth="1"/>
    <col min="5885" max="5885" width="10.7265625" style="3" customWidth="1"/>
    <col min="5886" max="5886" width="11.26953125" style="3" customWidth="1"/>
    <col min="5887" max="5887" width="10.7265625" style="3" customWidth="1"/>
    <col min="5888" max="5892" width="10" style="3" customWidth="1"/>
    <col min="5893" max="5895" width="11.54296875" style="3" customWidth="1"/>
    <col min="5896" max="6132" width="9.1796875" style="3"/>
    <col min="6133" max="6133" width="5.7265625" style="3" customWidth="1"/>
    <col min="6134" max="6135" width="21.7265625" style="3" customWidth="1"/>
    <col min="6136" max="6136" width="21.81640625" style="3" customWidth="1"/>
    <col min="6137" max="6137" width="24.453125" style="3" customWidth="1"/>
    <col min="6138" max="6138" width="23.7265625" style="3" customWidth="1"/>
    <col min="6139" max="6139" width="16.54296875" style="3" customWidth="1"/>
    <col min="6140" max="6140" width="18.26953125" style="3" customWidth="1"/>
    <col min="6141" max="6141" width="10.7265625" style="3" customWidth="1"/>
    <col min="6142" max="6142" width="11.26953125" style="3" customWidth="1"/>
    <col min="6143" max="6143" width="10.7265625" style="3" customWidth="1"/>
    <col min="6144" max="6148" width="10" style="3" customWidth="1"/>
    <col min="6149" max="6151" width="11.54296875" style="3" customWidth="1"/>
    <col min="6152" max="6388" width="9.1796875" style="3"/>
    <col min="6389" max="6389" width="5.7265625" style="3" customWidth="1"/>
    <col min="6390" max="6391" width="21.7265625" style="3" customWidth="1"/>
    <col min="6392" max="6392" width="21.81640625" style="3" customWidth="1"/>
    <col min="6393" max="6393" width="24.453125" style="3" customWidth="1"/>
    <col min="6394" max="6394" width="23.7265625" style="3" customWidth="1"/>
    <col min="6395" max="6395" width="16.54296875" style="3" customWidth="1"/>
    <col min="6396" max="6396" width="18.26953125" style="3" customWidth="1"/>
    <col min="6397" max="6397" width="10.7265625" style="3" customWidth="1"/>
    <col min="6398" max="6398" width="11.26953125" style="3" customWidth="1"/>
    <col min="6399" max="6399" width="10.7265625" style="3" customWidth="1"/>
    <col min="6400" max="6404" width="10" style="3" customWidth="1"/>
    <col min="6405" max="6407" width="11.54296875" style="3" customWidth="1"/>
    <col min="6408" max="6644" width="9.1796875" style="3"/>
    <col min="6645" max="6645" width="5.7265625" style="3" customWidth="1"/>
    <col min="6646" max="6647" width="21.7265625" style="3" customWidth="1"/>
    <col min="6648" max="6648" width="21.81640625" style="3" customWidth="1"/>
    <col min="6649" max="6649" width="24.453125" style="3" customWidth="1"/>
    <col min="6650" max="6650" width="23.7265625" style="3" customWidth="1"/>
    <col min="6651" max="6651" width="16.54296875" style="3" customWidth="1"/>
    <col min="6652" max="6652" width="18.26953125" style="3" customWidth="1"/>
    <col min="6653" max="6653" width="10.7265625" style="3" customWidth="1"/>
    <col min="6654" max="6654" width="11.26953125" style="3" customWidth="1"/>
    <col min="6655" max="6655" width="10.7265625" style="3" customWidth="1"/>
    <col min="6656" max="6660" width="10" style="3" customWidth="1"/>
    <col min="6661" max="6663" width="11.54296875" style="3" customWidth="1"/>
    <col min="6664" max="6900" width="9.1796875" style="3"/>
    <col min="6901" max="6901" width="5.7265625" style="3" customWidth="1"/>
    <col min="6902" max="6903" width="21.7265625" style="3" customWidth="1"/>
    <col min="6904" max="6904" width="21.81640625" style="3" customWidth="1"/>
    <col min="6905" max="6905" width="24.453125" style="3" customWidth="1"/>
    <col min="6906" max="6906" width="23.7265625" style="3" customWidth="1"/>
    <col min="6907" max="6907" width="16.54296875" style="3" customWidth="1"/>
    <col min="6908" max="6908" width="18.26953125" style="3" customWidth="1"/>
    <col min="6909" max="6909" width="10.7265625" style="3" customWidth="1"/>
    <col min="6910" max="6910" width="11.26953125" style="3" customWidth="1"/>
    <col min="6911" max="6911" width="10.7265625" style="3" customWidth="1"/>
    <col min="6912" max="6916" width="10" style="3" customWidth="1"/>
    <col min="6917" max="6919" width="11.54296875" style="3" customWidth="1"/>
    <col min="6920" max="7156" width="9.1796875" style="3"/>
    <col min="7157" max="7157" width="5.7265625" style="3" customWidth="1"/>
    <col min="7158" max="7159" width="21.7265625" style="3" customWidth="1"/>
    <col min="7160" max="7160" width="21.81640625" style="3" customWidth="1"/>
    <col min="7161" max="7161" width="24.453125" style="3" customWidth="1"/>
    <col min="7162" max="7162" width="23.7265625" style="3" customWidth="1"/>
    <col min="7163" max="7163" width="16.54296875" style="3" customWidth="1"/>
    <col min="7164" max="7164" width="18.26953125" style="3" customWidth="1"/>
    <col min="7165" max="7165" width="10.7265625" style="3" customWidth="1"/>
    <col min="7166" max="7166" width="11.26953125" style="3" customWidth="1"/>
    <col min="7167" max="7167" width="10.7265625" style="3" customWidth="1"/>
    <col min="7168" max="7172" width="10" style="3" customWidth="1"/>
    <col min="7173" max="7175" width="11.54296875" style="3" customWidth="1"/>
    <col min="7176" max="7412" width="9.1796875" style="3"/>
    <col min="7413" max="7413" width="5.7265625" style="3" customWidth="1"/>
    <col min="7414" max="7415" width="21.7265625" style="3" customWidth="1"/>
    <col min="7416" max="7416" width="21.81640625" style="3" customWidth="1"/>
    <col min="7417" max="7417" width="24.453125" style="3" customWidth="1"/>
    <col min="7418" max="7418" width="23.7265625" style="3" customWidth="1"/>
    <col min="7419" max="7419" width="16.54296875" style="3" customWidth="1"/>
    <col min="7420" max="7420" width="18.26953125" style="3" customWidth="1"/>
    <col min="7421" max="7421" width="10.7265625" style="3" customWidth="1"/>
    <col min="7422" max="7422" width="11.26953125" style="3" customWidth="1"/>
    <col min="7423" max="7423" width="10.7265625" style="3" customWidth="1"/>
    <col min="7424" max="7428" width="10" style="3" customWidth="1"/>
    <col min="7429" max="7431" width="11.54296875" style="3" customWidth="1"/>
    <col min="7432" max="7668" width="9.1796875" style="3"/>
    <col min="7669" max="7669" width="5.7265625" style="3" customWidth="1"/>
    <col min="7670" max="7671" width="21.7265625" style="3" customWidth="1"/>
    <col min="7672" max="7672" width="21.81640625" style="3" customWidth="1"/>
    <col min="7673" max="7673" width="24.453125" style="3" customWidth="1"/>
    <col min="7674" max="7674" width="23.7265625" style="3" customWidth="1"/>
    <col min="7675" max="7675" width="16.54296875" style="3" customWidth="1"/>
    <col min="7676" max="7676" width="18.26953125" style="3" customWidth="1"/>
    <col min="7677" max="7677" width="10.7265625" style="3" customWidth="1"/>
    <col min="7678" max="7678" width="11.26953125" style="3" customWidth="1"/>
    <col min="7679" max="7679" width="10.7265625" style="3" customWidth="1"/>
    <col min="7680" max="7684" width="10" style="3" customWidth="1"/>
    <col min="7685" max="7687" width="11.54296875" style="3" customWidth="1"/>
    <col min="7688" max="7924" width="9.1796875" style="3"/>
    <col min="7925" max="7925" width="5.7265625" style="3" customWidth="1"/>
    <col min="7926" max="7927" width="21.7265625" style="3" customWidth="1"/>
    <col min="7928" max="7928" width="21.81640625" style="3" customWidth="1"/>
    <col min="7929" max="7929" width="24.453125" style="3" customWidth="1"/>
    <col min="7930" max="7930" width="23.7265625" style="3" customWidth="1"/>
    <col min="7931" max="7931" width="16.54296875" style="3" customWidth="1"/>
    <col min="7932" max="7932" width="18.26953125" style="3" customWidth="1"/>
    <col min="7933" max="7933" width="10.7265625" style="3" customWidth="1"/>
    <col min="7934" max="7934" width="11.26953125" style="3" customWidth="1"/>
    <col min="7935" max="7935" width="10.7265625" style="3" customWidth="1"/>
    <col min="7936" max="7940" width="10" style="3" customWidth="1"/>
    <col min="7941" max="7943" width="11.54296875" style="3" customWidth="1"/>
    <col min="7944" max="8180" width="9.1796875" style="3"/>
    <col min="8181" max="8181" width="5.7265625" style="3" customWidth="1"/>
    <col min="8182" max="8183" width="21.7265625" style="3" customWidth="1"/>
    <col min="8184" max="8184" width="21.81640625" style="3" customWidth="1"/>
    <col min="8185" max="8185" width="24.453125" style="3" customWidth="1"/>
    <col min="8186" max="8186" width="23.7265625" style="3" customWidth="1"/>
    <col min="8187" max="8187" width="16.54296875" style="3" customWidth="1"/>
    <col min="8188" max="8188" width="18.26953125" style="3" customWidth="1"/>
    <col min="8189" max="8189" width="10.7265625" style="3" customWidth="1"/>
    <col min="8190" max="8190" width="11.26953125" style="3" customWidth="1"/>
    <col min="8191" max="8191" width="10.7265625" style="3" customWidth="1"/>
    <col min="8192" max="8196" width="10" style="3" customWidth="1"/>
    <col min="8197" max="8199" width="11.54296875" style="3" customWidth="1"/>
    <col min="8200" max="8436" width="9.1796875" style="3"/>
    <col min="8437" max="8437" width="5.7265625" style="3" customWidth="1"/>
    <col min="8438" max="8439" width="21.7265625" style="3" customWidth="1"/>
    <col min="8440" max="8440" width="21.81640625" style="3" customWidth="1"/>
    <col min="8441" max="8441" width="24.453125" style="3" customWidth="1"/>
    <col min="8442" max="8442" width="23.7265625" style="3" customWidth="1"/>
    <col min="8443" max="8443" width="16.54296875" style="3" customWidth="1"/>
    <col min="8444" max="8444" width="18.26953125" style="3" customWidth="1"/>
    <col min="8445" max="8445" width="10.7265625" style="3" customWidth="1"/>
    <col min="8446" max="8446" width="11.26953125" style="3" customWidth="1"/>
    <col min="8447" max="8447" width="10.7265625" style="3" customWidth="1"/>
    <col min="8448" max="8452" width="10" style="3" customWidth="1"/>
    <col min="8453" max="8455" width="11.54296875" style="3" customWidth="1"/>
    <col min="8456" max="8692" width="9.1796875" style="3"/>
    <col min="8693" max="8693" width="5.7265625" style="3" customWidth="1"/>
    <col min="8694" max="8695" width="21.7265625" style="3" customWidth="1"/>
    <col min="8696" max="8696" width="21.81640625" style="3" customWidth="1"/>
    <col min="8697" max="8697" width="24.453125" style="3" customWidth="1"/>
    <col min="8698" max="8698" width="23.7265625" style="3" customWidth="1"/>
    <col min="8699" max="8699" width="16.54296875" style="3" customWidth="1"/>
    <col min="8700" max="8700" width="18.26953125" style="3" customWidth="1"/>
    <col min="8701" max="8701" width="10.7265625" style="3" customWidth="1"/>
    <col min="8702" max="8702" width="11.26953125" style="3" customWidth="1"/>
    <col min="8703" max="8703" width="10.7265625" style="3" customWidth="1"/>
    <col min="8704" max="8708" width="10" style="3" customWidth="1"/>
    <col min="8709" max="8711" width="11.54296875" style="3" customWidth="1"/>
    <col min="8712" max="8948" width="9.1796875" style="3"/>
    <col min="8949" max="8949" width="5.7265625" style="3" customWidth="1"/>
    <col min="8950" max="8951" width="21.7265625" style="3" customWidth="1"/>
    <col min="8952" max="8952" width="21.81640625" style="3" customWidth="1"/>
    <col min="8953" max="8953" width="24.453125" style="3" customWidth="1"/>
    <col min="8954" max="8954" width="23.7265625" style="3" customWidth="1"/>
    <col min="8955" max="8955" width="16.54296875" style="3" customWidth="1"/>
    <col min="8956" max="8956" width="18.26953125" style="3" customWidth="1"/>
    <col min="8957" max="8957" width="10.7265625" style="3" customWidth="1"/>
    <col min="8958" max="8958" width="11.26953125" style="3" customWidth="1"/>
    <col min="8959" max="8959" width="10.7265625" style="3" customWidth="1"/>
    <col min="8960" max="8964" width="10" style="3" customWidth="1"/>
    <col min="8965" max="8967" width="11.54296875" style="3" customWidth="1"/>
    <col min="8968" max="9204" width="9.1796875" style="3"/>
    <col min="9205" max="9205" width="5.7265625" style="3" customWidth="1"/>
    <col min="9206" max="9207" width="21.7265625" style="3" customWidth="1"/>
    <col min="9208" max="9208" width="21.81640625" style="3" customWidth="1"/>
    <col min="9209" max="9209" width="24.453125" style="3" customWidth="1"/>
    <col min="9210" max="9210" width="23.7265625" style="3" customWidth="1"/>
    <col min="9211" max="9211" width="16.54296875" style="3" customWidth="1"/>
    <col min="9212" max="9212" width="18.26953125" style="3" customWidth="1"/>
    <col min="9213" max="9213" width="10.7265625" style="3" customWidth="1"/>
    <col min="9214" max="9214" width="11.26953125" style="3" customWidth="1"/>
    <col min="9215" max="9215" width="10.7265625" style="3" customWidth="1"/>
    <col min="9216" max="9220" width="10" style="3" customWidth="1"/>
    <col min="9221" max="9223" width="11.54296875" style="3" customWidth="1"/>
    <col min="9224" max="9460" width="9.1796875" style="3"/>
    <col min="9461" max="9461" width="5.7265625" style="3" customWidth="1"/>
    <col min="9462" max="9463" width="21.7265625" style="3" customWidth="1"/>
    <col min="9464" max="9464" width="21.81640625" style="3" customWidth="1"/>
    <col min="9465" max="9465" width="24.453125" style="3" customWidth="1"/>
    <col min="9466" max="9466" width="23.7265625" style="3" customWidth="1"/>
    <col min="9467" max="9467" width="16.54296875" style="3" customWidth="1"/>
    <col min="9468" max="9468" width="18.26953125" style="3" customWidth="1"/>
    <col min="9469" max="9469" width="10.7265625" style="3" customWidth="1"/>
    <col min="9470" max="9470" width="11.26953125" style="3" customWidth="1"/>
    <col min="9471" max="9471" width="10.7265625" style="3" customWidth="1"/>
    <col min="9472" max="9476" width="10" style="3" customWidth="1"/>
    <col min="9477" max="9479" width="11.54296875" style="3" customWidth="1"/>
    <col min="9480" max="9716" width="9.1796875" style="3"/>
    <col min="9717" max="9717" width="5.7265625" style="3" customWidth="1"/>
    <col min="9718" max="9719" width="21.7265625" style="3" customWidth="1"/>
    <col min="9720" max="9720" width="21.81640625" style="3" customWidth="1"/>
    <col min="9721" max="9721" width="24.453125" style="3" customWidth="1"/>
    <col min="9722" max="9722" width="23.7265625" style="3" customWidth="1"/>
    <col min="9723" max="9723" width="16.54296875" style="3" customWidth="1"/>
    <col min="9724" max="9724" width="18.26953125" style="3" customWidth="1"/>
    <col min="9725" max="9725" width="10.7265625" style="3" customWidth="1"/>
    <col min="9726" max="9726" width="11.26953125" style="3" customWidth="1"/>
    <col min="9727" max="9727" width="10.7265625" style="3" customWidth="1"/>
    <col min="9728" max="9732" width="10" style="3" customWidth="1"/>
    <col min="9733" max="9735" width="11.54296875" style="3" customWidth="1"/>
    <col min="9736" max="9972" width="9.1796875" style="3"/>
    <col min="9973" max="9973" width="5.7265625" style="3" customWidth="1"/>
    <col min="9974" max="9975" width="21.7265625" style="3" customWidth="1"/>
    <col min="9976" max="9976" width="21.81640625" style="3" customWidth="1"/>
    <col min="9977" max="9977" width="24.453125" style="3" customWidth="1"/>
    <col min="9978" max="9978" width="23.7265625" style="3" customWidth="1"/>
    <col min="9979" max="9979" width="16.54296875" style="3" customWidth="1"/>
    <col min="9980" max="9980" width="18.26953125" style="3" customWidth="1"/>
    <col min="9981" max="9981" width="10.7265625" style="3" customWidth="1"/>
    <col min="9982" max="9982" width="11.26953125" style="3" customWidth="1"/>
    <col min="9983" max="9983" width="10.7265625" style="3" customWidth="1"/>
    <col min="9984" max="9988" width="10" style="3" customWidth="1"/>
    <col min="9989" max="9991" width="11.54296875" style="3" customWidth="1"/>
    <col min="9992" max="10228" width="9.1796875" style="3"/>
    <col min="10229" max="10229" width="5.7265625" style="3" customWidth="1"/>
    <col min="10230" max="10231" width="21.7265625" style="3" customWidth="1"/>
    <col min="10232" max="10232" width="21.81640625" style="3" customWidth="1"/>
    <col min="10233" max="10233" width="24.453125" style="3" customWidth="1"/>
    <col min="10234" max="10234" width="23.7265625" style="3" customWidth="1"/>
    <col min="10235" max="10235" width="16.54296875" style="3" customWidth="1"/>
    <col min="10236" max="10236" width="18.26953125" style="3" customWidth="1"/>
    <col min="10237" max="10237" width="10.7265625" style="3" customWidth="1"/>
    <col min="10238" max="10238" width="11.26953125" style="3" customWidth="1"/>
    <col min="10239" max="10239" width="10.7265625" style="3" customWidth="1"/>
    <col min="10240" max="10244" width="10" style="3" customWidth="1"/>
    <col min="10245" max="10247" width="11.54296875" style="3" customWidth="1"/>
    <col min="10248" max="10484" width="9.1796875" style="3"/>
    <col min="10485" max="10485" width="5.7265625" style="3" customWidth="1"/>
    <col min="10486" max="10487" width="21.7265625" style="3" customWidth="1"/>
    <col min="10488" max="10488" width="21.81640625" style="3" customWidth="1"/>
    <col min="10489" max="10489" width="24.453125" style="3" customWidth="1"/>
    <col min="10490" max="10490" width="23.7265625" style="3" customWidth="1"/>
    <col min="10491" max="10491" width="16.54296875" style="3" customWidth="1"/>
    <col min="10492" max="10492" width="18.26953125" style="3" customWidth="1"/>
    <col min="10493" max="10493" width="10.7265625" style="3" customWidth="1"/>
    <col min="10494" max="10494" width="11.26953125" style="3" customWidth="1"/>
    <col min="10495" max="10495" width="10.7265625" style="3" customWidth="1"/>
    <col min="10496" max="10500" width="10" style="3" customWidth="1"/>
    <col min="10501" max="10503" width="11.54296875" style="3" customWidth="1"/>
    <col min="10504" max="10740" width="9.1796875" style="3"/>
    <col min="10741" max="10741" width="5.7265625" style="3" customWidth="1"/>
    <col min="10742" max="10743" width="21.7265625" style="3" customWidth="1"/>
    <col min="10744" max="10744" width="21.81640625" style="3" customWidth="1"/>
    <col min="10745" max="10745" width="24.453125" style="3" customWidth="1"/>
    <col min="10746" max="10746" width="23.7265625" style="3" customWidth="1"/>
    <col min="10747" max="10747" width="16.54296875" style="3" customWidth="1"/>
    <col min="10748" max="10748" width="18.26953125" style="3" customWidth="1"/>
    <col min="10749" max="10749" width="10.7265625" style="3" customWidth="1"/>
    <col min="10750" max="10750" width="11.26953125" style="3" customWidth="1"/>
    <col min="10751" max="10751" width="10.7265625" style="3" customWidth="1"/>
    <col min="10752" max="10756" width="10" style="3" customWidth="1"/>
    <col min="10757" max="10759" width="11.54296875" style="3" customWidth="1"/>
    <col min="10760" max="10996" width="9.1796875" style="3"/>
    <col min="10997" max="10997" width="5.7265625" style="3" customWidth="1"/>
    <col min="10998" max="10999" width="21.7265625" style="3" customWidth="1"/>
    <col min="11000" max="11000" width="21.81640625" style="3" customWidth="1"/>
    <col min="11001" max="11001" width="24.453125" style="3" customWidth="1"/>
    <col min="11002" max="11002" width="23.7265625" style="3" customWidth="1"/>
    <col min="11003" max="11003" width="16.54296875" style="3" customWidth="1"/>
    <col min="11004" max="11004" width="18.26953125" style="3" customWidth="1"/>
    <col min="11005" max="11005" width="10.7265625" style="3" customWidth="1"/>
    <col min="11006" max="11006" width="11.26953125" style="3" customWidth="1"/>
    <col min="11007" max="11007" width="10.7265625" style="3" customWidth="1"/>
    <col min="11008" max="11012" width="10" style="3" customWidth="1"/>
    <col min="11013" max="11015" width="11.54296875" style="3" customWidth="1"/>
    <col min="11016" max="11252" width="9.1796875" style="3"/>
    <col min="11253" max="11253" width="5.7265625" style="3" customWidth="1"/>
    <col min="11254" max="11255" width="21.7265625" style="3" customWidth="1"/>
    <col min="11256" max="11256" width="21.81640625" style="3" customWidth="1"/>
    <col min="11257" max="11257" width="24.453125" style="3" customWidth="1"/>
    <col min="11258" max="11258" width="23.7265625" style="3" customWidth="1"/>
    <col min="11259" max="11259" width="16.54296875" style="3" customWidth="1"/>
    <col min="11260" max="11260" width="18.26953125" style="3" customWidth="1"/>
    <col min="11261" max="11261" width="10.7265625" style="3" customWidth="1"/>
    <col min="11262" max="11262" width="11.26953125" style="3" customWidth="1"/>
    <col min="11263" max="11263" width="10.7265625" style="3" customWidth="1"/>
    <col min="11264" max="11268" width="10" style="3" customWidth="1"/>
    <col min="11269" max="11271" width="11.54296875" style="3" customWidth="1"/>
    <col min="11272" max="11508" width="9.1796875" style="3"/>
    <col min="11509" max="11509" width="5.7265625" style="3" customWidth="1"/>
    <col min="11510" max="11511" width="21.7265625" style="3" customWidth="1"/>
    <col min="11512" max="11512" width="21.81640625" style="3" customWidth="1"/>
    <col min="11513" max="11513" width="24.453125" style="3" customWidth="1"/>
    <col min="11514" max="11514" width="23.7265625" style="3" customWidth="1"/>
    <col min="11515" max="11515" width="16.54296875" style="3" customWidth="1"/>
    <col min="11516" max="11516" width="18.26953125" style="3" customWidth="1"/>
    <col min="11517" max="11517" width="10.7265625" style="3" customWidth="1"/>
    <col min="11518" max="11518" width="11.26953125" style="3" customWidth="1"/>
    <col min="11519" max="11519" width="10.7265625" style="3" customWidth="1"/>
    <col min="11520" max="11524" width="10" style="3" customWidth="1"/>
    <col min="11525" max="11527" width="11.54296875" style="3" customWidth="1"/>
    <col min="11528" max="11764" width="9.1796875" style="3"/>
    <col min="11765" max="11765" width="5.7265625" style="3" customWidth="1"/>
    <col min="11766" max="11767" width="21.7265625" style="3" customWidth="1"/>
    <col min="11768" max="11768" width="21.81640625" style="3" customWidth="1"/>
    <col min="11769" max="11769" width="24.453125" style="3" customWidth="1"/>
    <col min="11770" max="11770" width="23.7265625" style="3" customWidth="1"/>
    <col min="11771" max="11771" width="16.54296875" style="3" customWidth="1"/>
    <col min="11772" max="11772" width="18.26953125" style="3" customWidth="1"/>
    <col min="11773" max="11773" width="10.7265625" style="3" customWidth="1"/>
    <col min="11774" max="11774" width="11.26953125" style="3" customWidth="1"/>
    <col min="11775" max="11775" width="10.7265625" style="3" customWidth="1"/>
    <col min="11776" max="11780" width="10" style="3" customWidth="1"/>
    <col min="11781" max="11783" width="11.54296875" style="3" customWidth="1"/>
    <col min="11784" max="12020" width="9.1796875" style="3"/>
    <col min="12021" max="12021" width="5.7265625" style="3" customWidth="1"/>
    <col min="12022" max="12023" width="21.7265625" style="3" customWidth="1"/>
    <col min="12024" max="12024" width="21.81640625" style="3" customWidth="1"/>
    <col min="12025" max="12025" width="24.453125" style="3" customWidth="1"/>
    <col min="12026" max="12026" width="23.7265625" style="3" customWidth="1"/>
    <col min="12027" max="12027" width="16.54296875" style="3" customWidth="1"/>
    <col min="12028" max="12028" width="18.26953125" style="3" customWidth="1"/>
    <col min="12029" max="12029" width="10.7265625" style="3" customWidth="1"/>
    <col min="12030" max="12030" width="11.26953125" style="3" customWidth="1"/>
    <col min="12031" max="12031" width="10.7265625" style="3" customWidth="1"/>
    <col min="12032" max="12036" width="10" style="3" customWidth="1"/>
    <col min="12037" max="12039" width="11.54296875" style="3" customWidth="1"/>
    <col min="12040" max="12276" width="9.1796875" style="3"/>
    <col min="12277" max="12277" width="5.7265625" style="3" customWidth="1"/>
    <col min="12278" max="12279" width="21.7265625" style="3" customWidth="1"/>
    <col min="12280" max="12280" width="21.81640625" style="3" customWidth="1"/>
    <col min="12281" max="12281" width="24.453125" style="3" customWidth="1"/>
    <col min="12282" max="12282" width="23.7265625" style="3" customWidth="1"/>
    <col min="12283" max="12283" width="16.54296875" style="3" customWidth="1"/>
    <col min="12284" max="12284" width="18.26953125" style="3" customWidth="1"/>
    <col min="12285" max="12285" width="10.7265625" style="3" customWidth="1"/>
    <col min="12286" max="12286" width="11.26953125" style="3" customWidth="1"/>
    <col min="12287" max="12287" width="10.7265625" style="3" customWidth="1"/>
    <col min="12288" max="12292" width="10" style="3" customWidth="1"/>
    <col min="12293" max="12295" width="11.54296875" style="3" customWidth="1"/>
    <col min="12296" max="12532" width="9.1796875" style="3"/>
    <col min="12533" max="12533" width="5.7265625" style="3" customWidth="1"/>
    <col min="12534" max="12535" width="21.7265625" style="3" customWidth="1"/>
    <col min="12536" max="12536" width="21.81640625" style="3" customWidth="1"/>
    <col min="12537" max="12537" width="24.453125" style="3" customWidth="1"/>
    <col min="12538" max="12538" width="23.7265625" style="3" customWidth="1"/>
    <col min="12539" max="12539" width="16.54296875" style="3" customWidth="1"/>
    <col min="12540" max="12540" width="18.26953125" style="3" customWidth="1"/>
    <col min="12541" max="12541" width="10.7265625" style="3" customWidth="1"/>
    <col min="12542" max="12542" width="11.26953125" style="3" customWidth="1"/>
    <col min="12543" max="12543" width="10.7265625" style="3" customWidth="1"/>
    <col min="12544" max="12548" width="10" style="3" customWidth="1"/>
    <col min="12549" max="12551" width="11.54296875" style="3" customWidth="1"/>
    <col min="12552" max="12788" width="9.1796875" style="3"/>
    <col min="12789" max="12789" width="5.7265625" style="3" customWidth="1"/>
    <col min="12790" max="12791" width="21.7265625" style="3" customWidth="1"/>
    <col min="12792" max="12792" width="21.81640625" style="3" customWidth="1"/>
    <col min="12793" max="12793" width="24.453125" style="3" customWidth="1"/>
    <col min="12794" max="12794" width="23.7265625" style="3" customWidth="1"/>
    <col min="12795" max="12795" width="16.54296875" style="3" customWidth="1"/>
    <col min="12796" max="12796" width="18.26953125" style="3" customWidth="1"/>
    <col min="12797" max="12797" width="10.7265625" style="3" customWidth="1"/>
    <col min="12798" max="12798" width="11.26953125" style="3" customWidth="1"/>
    <col min="12799" max="12799" width="10.7265625" style="3" customWidth="1"/>
    <col min="12800" max="12804" width="10" style="3" customWidth="1"/>
    <col min="12805" max="12807" width="11.54296875" style="3" customWidth="1"/>
    <col min="12808" max="13044" width="9.1796875" style="3"/>
    <col min="13045" max="13045" width="5.7265625" style="3" customWidth="1"/>
    <col min="13046" max="13047" width="21.7265625" style="3" customWidth="1"/>
    <col min="13048" max="13048" width="21.81640625" style="3" customWidth="1"/>
    <col min="13049" max="13049" width="24.453125" style="3" customWidth="1"/>
    <col min="13050" max="13050" width="23.7265625" style="3" customWidth="1"/>
    <col min="13051" max="13051" width="16.54296875" style="3" customWidth="1"/>
    <col min="13052" max="13052" width="18.26953125" style="3" customWidth="1"/>
    <col min="13053" max="13053" width="10.7265625" style="3" customWidth="1"/>
    <col min="13054" max="13054" width="11.26953125" style="3" customWidth="1"/>
    <col min="13055" max="13055" width="10.7265625" style="3" customWidth="1"/>
    <col min="13056" max="13060" width="10" style="3" customWidth="1"/>
    <col min="13061" max="13063" width="11.54296875" style="3" customWidth="1"/>
    <col min="13064" max="13300" width="9.1796875" style="3"/>
    <col min="13301" max="13301" width="5.7265625" style="3" customWidth="1"/>
    <col min="13302" max="13303" width="21.7265625" style="3" customWidth="1"/>
    <col min="13304" max="13304" width="21.81640625" style="3" customWidth="1"/>
    <col min="13305" max="13305" width="24.453125" style="3" customWidth="1"/>
    <col min="13306" max="13306" width="23.7265625" style="3" customWidth="1"/>
    <col min="13307" max="13307" width="16.54296875" style="3" customWidth="1"/>
    <col min="13308" max="13308" width="18.26953125" style="3" customWidth="1"/>
    <col min="13309" max="13309" width="10.7265625" style="3" customWidth="1"/>
    <col min="13310" max="13310" width="11.26953125" style="3" customWidth="1"/>
    <col min="13311" max="13311" width="10.7265625" style="3" customWidth="1"/>
    <col min="13312" max="13316" width="10" style="3" customWidth="1"/>
    <col min="13317" max="13319" width="11.54296875" style="3" customWidth="1"/>
    <col min="13320" max="13556" width="9.1796875" style="3"/>
    <col min="13557" max="13557" width="5.7265625" style="3" customWidth="1"/>
    <col min="13558" max="13559" width="21.7265625" style="3" customWidth="1"/>
    <col min="13560" max="13560" width="21.81640625" style="3" customWidth="1"/>
    <col min="13561" max="13561" width="24.453125" style="3" customWidth="1"/>
    <col min="13562" max="13562" width="23.7265625" style="3" customWidth="1"/>
    <col min="13563" max="13563" width="16.54296875" style="3" customWidth="1"/>
    <col min="13564" max="13564" width="18.26953125" style="3" customWidth="1"/>
    <col min="13565" max="13565" width="10.7265625" style="3" customWidth="1"/>
    <col min="13566" max="13566" width="11.26953125" style="3" customWidth="1"/>
    <col min="13567" max="13567" width="10.7265625" style="3" customWidth="1"/>
    <col min="13568" max="13572" width="10" style="3" customWidth="1"/>
    <col min="13573" max="13575" width="11.54296875" style="3" customWidth="1"/>
    <col min="13576" max="13812" width="9.1796875" style="3"/>
    <col min="13813" max="13813" width="5.7265625" style="3" customWidth="1"/>
    <col min="13814" max="13815" width="21.7265625" style="3" customWidth="1"/>
    <col min="13816" max="13816" width="21.81640625" style="3" customWidth="1"/>
    <col min="13817" max="13817" width="24.453125" style="3" customWidth="1"/>
    <col min="13818" max="13818" width="23.7265625" style="3" customWidth="1"/>
    <col min="13819" max="13819" width="16.54296875" style="3" customWidth="1"/>
    <col min="13820" max="13820" width="18.26953125" style="3" customWidth="1"/>
    <col min="13821" max="13821" width="10.7265625" style="3" customWidth="1"/>
    <col min="13822" max="13822" width="11.26953125" style="3" customWidth="1"/>
    <col min="13823" max="13823" width="10.7265625" style="3" customWidth="1"/>
    <col min="13824" max="13828" width="10" style="3" customWidth="1"/>
    <col min="13829" max="13831" width="11.54296875" style="3" customWidth="1"/>
    <col min="13832" max="14068" width="9.1796875" style="3"/>
    <col min="14069" max="14069" width="5.7265625" style="3" customWidth="1"/>
    <col min="14070" max="14071" width="21.7265625" style="3" customWidth="1"/>
    <col min="14072" max="14072" width="21.81640625" style="3" customWidth="1"/>
    <col min="14073" max="14073" width="24.453125" style="3" customWidth="1"/>
    <col min="14074" max="14074" width="23.7265625" style="3" customWidth="1"/>
    <col min="14075" max="14075" width="16.54296875" style="3" customWidth="1"/>
    <col min="14076" max="14076" width="18.26953125" style="3" customWidth="1"/>
    <col min="14077" max="14077" width="10.7265625" style="3" customWidth="1"/>
    <col min="14078" max="14078" width="11.26953125" style="3" customWidth="1"/>
    <col min="14079" max="14079" width="10.7265625" style="3" customWidth="1"/>
    <col min="14080" max="14084" width="10" style="3" customWidth="1"/>
    <col min="14085" max="14087" width="11.54296875" style="3" customWidth="1"/>
    <col min="14088" max="14324" width="9.1796875" style="3"/>
    <col min="14325" max="14325" width="5.7265625" style="3" customWidth="1"/>
    <col min="14326" max="14327" width="21.7265625" style="3" customWidth="1"/>
    <col min="14328" max="14328" width="21.81640625" style="3" customWidth="1"/>
    <col min="14329" max="14329" width="24.453125" style="3" customWidth="1"/>
    <col min="14330" max="14330" width="23.7265625" style="3" customWidth="1"/>
    <col min="14331" max="14331" width="16.54296875" style="3" customWidth="1"/>
    <col min="14332" max="14332" width="18.26953125" style="3" customWidth="1"/>
    <col min="14333" max="14333" width="10.7265625" style="3" customWidth="1"/>
    <col min="14334" max="14334" width="11.26953125" style="3" customWidth="1"/>
    <col min="14335" max="14335" width="10.7265625" style="3" customWidth="1"/>
    <col min="14336" max="14340" width="10" style="3" customWidth="1"/>
    <col min="14341" max="14343" width="11.54296875" style="3" customWidth="1"/>
    <col min="14344" max="14580" width="9.1796875" style="3"/>
    <col min="14581" max="14581" width="5.7265625" style="3" customWidth="1"/>
    <col min="14582" max="14583" width="21.7265625" style="3" customWidth="1"/>
    <col min="14584" max="14584" width="21.81640625" style="3" customWidth="1"/>
    <col min="14585" max="14585" width="24.453125" style="3" customWidth="1"/>
    <col min="14586" max="14586" width="23.7265625" style="3" customWidth="1"/>
    <col min="14587" max="14587" width="16.54296875" style="3" customWidth="1"/>
    <col min="14588" max="14588" width="18.26953125" style="3" customWidth="1"/>
    <col min="14589" max="14589" width="10.7265625" style="3" customWidth="1"/>
    <col min="14590" max="14590" width="11.26953125" style="3" customWidth="1"/>
    <col min="14591" max="14591" width="10.7265625" style="3" customWidth="1"/>
    <col min="14592" max="14596" width="10" style="3" customWidth="1"/>
    <col min="14597" max="14599" width="11.54296875" style="3" customWidth="1"/>
    <col min="14600" max="14836" width="9.1796875" style="3"/>
    <col min="14837" max="14837" width="5.7265625" style="3" customWidth="1"/>
    <col min="14838" max="14839" width="21.7265625" style="3" customWidth="1"/>
    <col min="14840" max="14840" width="21.81640625" style="3" customWidth="1"/>
    <col min="14841" max="14841" width="24.453125" style="3" customWidth="1"/>
    <col min="14842" max="14842" width="23.7265625" style="3" customWidth="1"/>
    <col min="14843" max="14843" width="16.54296875" style="3" customWidth="1"/>
    <col min="14844" max="14844" width="18.26953125" style="3" customWidth="1"/>
    <col min="14845" max="14845" width="10.7265625" style="3" customWidth="1"/>
    <col min="14846" max="14846" width="11.26953125" style="3" customWidth="1"/>
    <col min="14847" max="14847" width="10.7265625" style="3" customWidth="1"/>
    <col min="14848" max="14852" width="10" style="3" customWidth="1"/>
    <col min="14853" max="14855" width="11.54296875" style="3" customWidth="1"/>
    <col min="14856" max="15092" width="9.1796875" style="3"/>
    <col min="15093" max="15093" width="5.7265625" style="3" customWidth="1"/>
    <col min="15094" max="15095" width="21.7265625" style="3" customWidth="1"/>
    <col min="15096" max="15096" width="21.81640625" style="3" customWidth="1"/>
    <col min="15097" max="15097" width="24.453125" style="3" customWidth="1"/>
    <col min="15098" max="15098" width="23.7265625" style="3" customWidth="1"/>
    <col min="15099" max="15099" width="16.54296875" style="3" customWidth="1"/>
    <col min="15100" max="15100" width="18.26953125" style="3" customWidth="1"/>
    <col min="15101" max="15101" width="10.7265625" style="3" customWidth="1"/>
    <col min="15102" max="15102" width="11.26953125" style="3" customWidth="1"/>
    <col min="15103" max="15103" width="10.7265625" style="3" customWidth="1"/>
    <col min="15104" max="15108" width="10" style="3" customWidth="1"/>
    <col min="15109" max="15111" width="11.54296875" style="3" customWidth="1"/>
    <col min="15112" max="15348" width="9.1796875" style="3"/>
    <col min="15349" max="15349" width="5.7265625" style="3" customWidth="1"/>
    <col min="15350" max="15351" width="21.7265625" style="3" customWidth="1"/>
    <col min="15352" max="15352" width="21.81640625" style="3" customWidth="1"/>
    <col min="15353" max="15353" width="24.453125" style="3" customWidth="1"/>
    <col min="15354" max="15354" width="23.7265625" style="3" customWidth="1"/>
    <col min="15355" max="15355" width="16.54296875" style="3" customWidth="1"/>
    <col min="15356" max="15356" width="18.26953125" style="3" customWidth="1"/>
    <col min="15357" max="15357" width="10.7265625" style="3" customWidth="1"/>
    <col min="15358" max="15358" width="11.26953125" style="3" customWidth="1"/>
    <col min="15359" max="15359" width="10.7265625" style="3" customWidth="1"/>
    <col min="15360" max="15364" width="10" style="3" customWidth="1"/>
    <col min="15365" max="15367" width="11.54296875" style="3" customWidth="1"/>
    <col min="15368" max="15604" width="9.1796875" style="3"/>
    <col min="15605" max="15605" width="5.7265625" style="3" customWidth="1"/>
    <col min="15606" max="15607" width="21.7265625" style="3" customWidth="1"/>
    <col min="15608" max="15608" width="21.81640625" style="3" customWidth="1"/>
    <col min="15609" max="15609" width="24.453125" style="3" customWidth="1"/>
    <col min="15610" max="15610" width="23.7265625" style="3" customWidth="1"/>
    <col min="15611" max="15611" width="16.54296875" style="3" customWidth="1"/>
    <col min="15612" max="15612" width="18.26953125" style="3" customWidth="1"/>
    <col min="15613" max="15613" width="10.7265625" style="3" customWidth="1"/>
    <col min="15614" max="15614" width="11.26953125" style="3" customWidth="1"/>
    <col min="15615" max="15615" width="10.7265625" style="3" customWidth="1"/>
    <col min="15616" max="15620" width="10" style="3" customWidth="1"/>
    <col min="15621" max="15623" width="11.54296875" style="3" customWidth="1"/>
    <col min="15624" max="15860" width="9.1796875" style="3"/>
    <col min="15861" max="15861" width="5.7265625" style="3" customWidth="1"/>
    <col min="15862" max="15863" width="21.7265625" style="3" customWidth="1"/>
    <col min="15864" max="15864" width="21.81640625" style="3" customWidth="1"/>
    <col min="15865" max="15865" width="24.453125" style="3" customWidth="1"/>
    <col min="15866" max="15866" width="23.7265625" style="3" customWidth="1"/>
    <col min="15867" max="15867" width="16.54296875" style="3" customWidth="1"/>
    <col min="15868" max="15868" width="18.26953125" style="3" customWidth="1"/>
    <col min="15869" max="15869" width="10.7265625" style="3" customWidth="1"/>
    <col min="15870" max="15870" width="11.26953125" style="3" customWidth="1"/>
    <col min="15871" max="15871" width="10.7265625" style="3" customWidth="1"/>
    <col min="15872" max="15876" width="10" style="3" customWidth="1"/>
    <col min="15877" max="15879" width="11.54296875" style="3" customWidth="1"/>
    <col min="15880" max="16116" width="9.1796875" style="3"/>
    <col min="16117" max="16117" width="5.7265625" style="3" customWidth="1"/>
    <col min="16118" max="16119" width="21.7265625" style="3" customWidth="1"/>
    <col min="16120" max="16120" width="21.81640625" style="3" customWidth="1"/>
    <col min="16121" max="16121" width="24.453125" style="3" customWidth="1"/>
    <col min="16122" max="16122" width="23.7265625" style="3" customWidth="1"/>
    <col min="16123" max="16123" width="16.54296875" style="3" customWidth="1"/>
    <col min="16124" max="16124" width="18.26953125" style="3" customWidth="1"/>
    <col min="16125" max="16125" width="10.7265625" style="3" customWidth="1"/>
    <col min="16126" max="16126" width="11.26953125" style="3" customWidth="1"/>
    <col min="16127" max="16127" width="10.7265625" style="3" customWidth="1"/>
    <col min="16128" max="16132" width="10" style="3" customWidth="1"/>
    <col min="16133" max="16135" width="11.54296875" style="3" customWidth="1"/>
    <col min="16136" max="16384" width="9.1796875" style="3"/>
  </cols>
  <sheetData>
    <row r="1" spans="1:7" x14ac:dyDescent="0.35">
      <c r="A1" s="1" t="s">
        <v>923</v>
      </c>
    </row>
    <row r="3" spans="1:7" x14ac:dyDescent="0.35">
      <c r="A3" s="1615" t="s">
        <v>924</v>
      </c>
      <c r="B3" s="1615"/>
      <c r="C3" s="1615"/>
      <c r="D3" s="1615"/>
      <c r="E3" s="1615"/>
      <c r="F3" s="1615"/>
      <c r="G3" s="1615"/>
    </row>
    <row r="4" spans="1:7" x14ac:dyDescent="0.35">
      <c r="A4" s="2"/>
      <c r="B4" s="2"/>
      <c r="C4" s="2"/>
      <c r="D4" s="28" t="str">
        <f>'[3]1'!$E$5</f>
        <v>KABUPATEN/KOTA</v>
      </c>
      <c r="E4" s="7" t="str">
        <f>'57'!O4</f>
        <v>KEPULAUAN TALAUD</v>
      </c>
      <c r="F4" s="28"/>
      <c r="G4" s="28"/>
    </row>
    <row r="5" spans="1:7" x14ac:dyDescent="0.35">
      <c r="A5" s="2"/>
      <c r="B5" s="2"/>
      <c r="C5" s="2"/>
      <c r="D5" s="28" t="str">
        <f>'[3]1'!$E$6</f>
        <v>TAHUN</v>
      </c>
      <c r="E5" s="7">
        <f>'57'!O5</f>
        <v>2024</v>
      </c>
      <c r="F5" s="28"/>
      <c r="G5" s="28"/>
    </row>
    <row r="6" spans="1:7" ht="16" thickBot="1" x14ac:dyDescent="0.4">
      <c r="A6" s="58"/>
      <c r="B6" s="58"/>
      <c r="C6" s="58"/>
      <c r="D6" s="58"/>
      <c r="E6" s="58"/>
      <c r="F6" s="8"/>
      <c r="G6" s="8"/>
    </row>
    <row r="7" spans="1:7" ht="17.25" customHeight="1" x14ac:dyDescent="0.35">
      <c r="A7" s="1596" t="s">
        <v>5</v>
      </c>
      <c r="B7" s="1596" t="s">
        <v>6</v>
      </c>
      <c r="C7" s="10"/>
      <c r="D7" s="1596" t="s">
        <v>61</v>
      </c>
      <c r="E7" s="1601" t="s">
        <v>925</v>
      </c>
      <c r="F7" s="1601" t="s">
        <v>926</v>
      </c>
      <c r="G7" s="1601" t="s">
        <v>927</v>
      </c>
    </row>
    <row r="8" spans="1:7" ht="32.25" customHeight="1" x14ac:dyDescent="0.35">
      <c r="A8" s="1596"/>
      <c r="B8" s="1596"/>
      <c r="C8" s="10" t="s">
        <v>1595</v>
      </c>
      <c r="D8" s="1596"/>
      <c r="E8" s="1601"/>
      <c r="F8" s="1601"/>
      <c r="G8" s="1601"/>
    </row>
    <row r="9" spans="1:7" ht="34.5" customHeight="1" x14ac:dyDescent="0.35">
      <c r="A9" s="1597"/>
      <c r="B9" s="1597"/>
      <c r="C9" s="12" t="s">
        <v>6</v>
      </c>
      <c r="D9" s="1597"/>
      <c r="E9" s="1602"/>
      <c r="F9" s="1602"/>
      <c r="G9" s="1602"/>
    </row>
    <row r="10" spans="1:7" s="15" customFormat="1" ht="11.5" x14ac:dyDescent="0.35">
      <c r="A10" s="13">
        <v>1</v>
      </c>
      <c r="B10" s="14">
        <v>2</v>
      </c>
      <c r="C10" s="14"/>
      <c r="D10" s="13">
        <v>3</v>
      </c>
      <c r="E10" s="14">
        <v>4</v>
      </c>
      <c r="F10" s="13">
        <v>5</v>
      </c>
      <c r="G10" s="13">
        <v>6</v>
      </c>
    </row>
    <row r="11" spans="1:7" ht="20.149999999999999" customHeight="1" x14ac:dyDescent="0.35">
      <c r="A11" s="33">
        <v>1</v>
      </c>
      <c r="B11" s="421" t="s">
        <v>592</v>
      </c>
      <c r="C11" s="1570" t="s">
        <v>1596</v>
      </c>
      <c r="D11" s="422" t="s">
        <v>592</v>
      </c>
      <c r="E11" s="499">
        <v>0</v>
      </c>
      <c r="F11" s="500">
        <v>0</v>
      </c>
      <c r="G11" s="499">
        <v>0</v>
      </c>
    </row>
    <row r="12" spans="1:7" ht="20.149999999999999" customHeight="1" x14ac:dyDescent="0.35">
      <c r="A12" s="16">
        <v>2</v>
      </c>
      <c r="B12" s="426" t="s">
        <v>109</v>
      </c>
      <c r="C12" s="1571" t="s">
        <v>1597</v>
      </c>
      <c r="D12" s="427" t="s">
        <v>109</v>
      </c>
      <c r="E12" s="499">
        <v>1</v>
      </c>
      <c r="F12" s="499">
        <v>1</v>
      </c>
      <c r="G12" s="499">
        <f t="shared" ref="G12:G30" si="0">F12/E12*100</f>
        <v>100</v>
      </c>
    </row>
    <row r="13" spans="1:7" ht="20.149999999999999" customHeight="1" x14ac:dyDescent="0.35">
      <c r="A13" s="16">
        <v>3</v>
      </c>
      <c r="B13" s="426" t="s">
        <v>111</v>
      </c>
      <c r="C13" s="1571" t="s">
        <v>1598</v>
      </c>
      <c r="D13" s="427" t="s">
        <v>111</v>
      </c>
      <c r="E13" s="499">
        <v>0</v>
      </c>
      <c r="F13" s="499">
        <v>0</v>
      </c>
      <c r="G13" s="499">
        <v>0</v>
      </c>
    </row>
    <row r="14" spans="1:7" ht="20.149999999999999" customHeight="1" x14ac:dyDescent="0.35">
      <c r="A14" s="16">
        <v>4</v>
      </c>
      <c r="B14" s="426" t="s">
        <v>113</v>
      </c>
      <c r="C14" s="1571" t="s">
        <v>1601</v>
      </c>
      <c r="D14" s="427" t="s">
        <v>113</v>
      </c>
      <c r="E14" s="499"/>
      <c r="F14" s="499"/>
      <c r="G14" s="499"/>
    </row>
    <row r="15" spans="1:7" ht="20.149999999999999" customHeight="1" x14ac:dyDescent="0.35">
      <c r="A15" s="16">
        <v>5</v>
      </c>
      <c r="B15" s="426" t="s">
        <v>114</v>
      </c>
      <c r="C15" s="1571" t="s">
        <v>1599</v>
      </c>
      <c r="D15" s="427" t="s">
        <v>114</v>
      </c>
      <c r="E15" s="499"/>
      <c r="F15" s="499"/>
      <c r="G15" s="499"/>
    </row>
    <row r="16" spans="1:7" ht="20.149999999999999" customHeight="1" x14ac:dyDescent="0.35">
      <c r="A16" s="16">
        <v>6</v>
      </c>
      <c r="B16" s="426" t="s">
        <v>100</v>
      </c>
      <c r="C16" s="1571" t="s">
        <v>1609</v>
      </c>
      <c r="D16" s="427" t="s">
        <v>100</v>
      </c>
      <c r="E16" s="499">
        <v>1</v>
      </c>
      <c r="F16" s="499">
        <v>1</v>
      </c>
      <c r="G16" s="499">
        <f t="shared" si="0"/>
        <v>100</v>
      </c>
    </row>
    <row r="17" spans="1:7" ht="20.149999999999999" customHeight="1" x14ac:dyDescent="0.35">
      <c r="A17" s="16">
        <v>7</v>
      </c>
      <c r="B17" s="426" t="s">
        <v>112</v>
      </c>
      <c r="C17" s="1571" t="s">
        <v>1600</v>
      </c>
      <c r="D17" s="427" t="s">
        <v>112</v>
      </c>
      <c r="E17" s="499">
        <v>0</v>
      </c>
      <c r="F17" s="499">
        <v>0</v>
      </c>
      <c r="G17" s="499">
        <v>0</v>
      </c>
    </row>
    <row r="18" spans="1:7" ht="20.149999999999999" customHeight="1" x14ac:dyDescent="0.35">
      <c r="A18" s="16">
        <v>8</v>
      </c>
      <c r="B18" s="426" t="s">
        <v>98</v>
      </c>
      <c r="C18" s="1571" t="s">
        <v>1602</v>
      </c>
      <c r="D18" s="427" t="s">
        <v>98</v>
      </c>
      <c r="E18" s="499"/>
      <c r="F18" s="499"/>
      <c r="G18" s="499"/>
    </row>
    <row r="19" spans="1:7" ht="20.149999999999999" customHeight="1" x14ac:dyDescent="0.35">
      <c r="A19" s="16">
        <v>9</v>
      </c>
      <c r="B19" s="426" t="s">
        <v>99</v>
      </c>
      <c r="C19" s="1571" t="s">
        <v>1603</v>
      </c>
      <c r="D19" s="427" t="s">
        <v>593</v>
      </c>
      <c r="E19" s="499">
        <v>0</v>
      </c>
      <c r="F19" s="499">
        <v>0</v>
      </c>
      <c r="G19" s="499">
        <v>0</v>
      </c>
    </row>
    <row r="20" spans="1:7" ht="20.149999999999999" customHeight="1" x14ac:dyDescent="0.35">
      <c r="A20" s="16">
        <v>10</v>
      </c>
      <c r="B20" s="426" t="s">
        <v>587</v>
      </c>
      <c r="C20" s="1571" t="s">
        <v>1604</v>
      </c>
      <c r="D20" s="427" t="s">
        <v>587</v>
      </c>
      <c r="E20" s="499">
        <v>0</v>
      </c>
      <c r="F20" s="499">
        <v>0</v>
      </c>
      <c r="G20" s="499">
        <v>0</v>
      </c>
    </row>
    <row r="21" spans="1:7" ht="20.149999999999999" customHeight="1" x14ac:dyDescent="0.35">
      <c r="A21" s="16">
        <v>11</v>
      </c>
      <c r="B21" s="426" t="s">
        <v>106</v>
      </c>
      <c r="C21" s="1571" t="s">
        <v>1605</v>
      </c>
      <c r="D21" s="427" t="s">
        <v>590</v>
      </c>
      <c r="E21" s="499">
        <v>0</v>
      </c>
      <c r="F21" s="499">
        <v>0</v>
      </c>
      <c r="G21" s="499">
        <v>0</v>
      </c>
    </row>
    <row r="22" spans="1:7" ht="20.149999999999999" customHeight="1" x14ac:dyDescent="0.35">
      <c r="A22" s="16">
        <v>12</v>
      </c>
      <c r="B22" s="426" t="s">
        <v>108</v>
      </c>
      <c r="C22" s="1571" t="s">
        <v>1606</v>
      </c>
      <c r="D22" s="427" t="s">
        <v>589</v>
      </c>
      <c r="E22" s="499">
        <v>0</v>
      </c>
      <c r="F22" s="499">
        <v>0</v>
      </c>
      <c r="G22" s="499">
        <v>0</v>
      </c>
    </row>
    <row r="23" spans="1:7" ht="20.149999999999999" customHeight="1" x14ac:dyDescent="0.35">
      <c r="A23" s="16">
        <v>13</v>
      </c>
      <c r="B23" s="426" t="s">
        <v>101</v>
      </c>
      <c r="C23" s="1571" t="s">
        <v>1607</v>
      </c>
      <c r="D23" s="427" t="s">
        <v>101</v>
      </c>
      <c r="E23" s="499">
        <v>0</v>
      </c>
      <c r="F23" s="499">
        <v>0</v>
      </c>
      <c r="G23" s="499">
        <v>0</v>
      </c>
    </row>
    <row r="24" spans="1:7" ht="20.149999999999999" customHeight="1" x14ac:dyDescent="0.35">
      <c r="A24" s="16">
        <v>14</v>
      </c>
      <c r="B24" s="426" t="s">
        <v>858</v>
      </c>
      <c r="C24" s="1571" t="s">
        <v>1608</v>
      </c>
      <c r="D24" s="427" t="s">
        <v>599</v>
      </c>
      <c r="E24" s="499"/>
      <c r="F24" s="499"/>
      <c r="G24" s="499"/>
    </row>
    <row r="25" spans="1:7" ht="20.149999999999999" customHeight="1" x14ac:dyDescent="0.35">
      <c r="A25" s="16">
        <v>15</v>
      </c>
      <c r="B25" s="426" t="s">
        <v>104</v>
      </c>
      <c r="C25" s="1571" t="s">
        <v>1610</v>
      </c>
      <c r="D25" s="427" t="s">
        <v>104</v>
      </c>
      <c r="E25" s="499">
        <v>0</v>
      </c>
      <c r="F25" s="499">
        <v>0</v>
      </c>
      <c r="G25" s="499">
        <v>0</v>
      </c>
    </row>
    <row r="26" spans="1:7" ht="20.149999999999999" customHeight="1" x14ac:dyDescent="0.35">
      <c r="A26" s="16">
        <v>16</v>
      </c>
      <c r="B26" s="426" t="s">
        <v>105</v>
      </c>
      <c r="C26" s="1571" t="s">
        <v>1611</v>
      </c>
      <c r="D26" s="427" t="s">
        <v>591</v>
      </c>
      <c r="E26" s="499">
        <v>0</v>
      </c>
      <c r="F26" s="499">
        <v>0</v>
      </c>
      <c r="G26" s="499">
        <v>0</v>
      </c>
    </row>
    <row r="27" spans="1:7" ht="20.149999999999999" customHeight="1" x14ac:dyDescent="0.35">
      <c r="A27" s="16">
        <v>17</v>
      </c>
      <c r="B27" s="426" t="s">
        <v>103</v>
      </c>
      <c r="C27" s="1571" t="s">
        <v>1612</v>
      </c>
      <c r="D27" s="427" t="s">
        <v>103</v>
      </c>
      <c r="E27" s="499">
        <v>0</v>
      </c>
      <c r="F27" s="499">
        <v>0</v>
      </c>
      <c r="G27" s="499">
        <v>0</v>
      </c>
    </row>
    <row r="28" spans="1:7" ht="20.149999999999999" customHeight="1" x14ac:dyDescent="0.35">
      <c r="A28" s="16">
        <v>18</v>
      </c>
      <c r="B28" s="426" t="s">
        <v>115</v>
      </c>
      <c r="C28" s="1571" t="s">
        <v>1613</v>
      </c>
      <c r="D28" s="427" t="s">
        <v>594</v>
      </c>
      <c r="E28" s="499">
        <v>0</v>
      </c>
      <c r="F28" s="499">
        <v>0</v>
      </c>
      <c r="G28" s="499">
        <v>0</v>
      </c>
    </row>
    <row r="29" spans="1:7" ht="20.149999999999999" customHeight="1" x14ac:dyDescent="0.35">
      <c r="A29" s="16">
        <v>19</v>
      </c>
      <c r="B29" s="426" t="s">
        <v>115</v>
      </c>
      <c r="C29" s="1571" t="s">
        <v>1613</v>
      </c>
      <c r="D29" s="427" t="s">
        <v>597</v>
      </c>
      <c r="E29" s="499">
        <v>0</v>
      </c>
      <c r="F29" s="499">
        <v>0</v>
      </c>
      <c r="G29" s="499">
        <v>0</v>
      </c>
    </row>
    <row r="30" spans="1:7" ht="20.149999999999999" customHeight="1" x14ac:dyDescent="0.35">
      <c r="A30" s="16">
        <v>20</v>
      </c>
      <c r="B30" s="426" t="s">
        <v>115</v>
      </c>
      <c r="C30" s="1571" t="s">
        <v>1613</v>
      </c>
      <c r="D30" s="427" t="s">
        <v>595</v>
      </c>
      <c r="E30" s="499">
        <v>0</v>
      </c>
      <c r="F30" s="499">
        <v>0</v>
      </c>
      <c r="G30" s="499">
        <v>0</v>
      </c>
    </row>
    <row r="31" spans="1:7" ht="20.149999999999999" customHeight="1" x14ac:dyDescent="0.35">
      <c r="A31" s="16">
        <v>21</v>
      </c>
      <c r="B31" s="426" t="s">
        <v>116</v>
      </c>
      <c r="C31" s="1571" t="s">
        <v>1614</v>
      </c>
      <c r="D31" s="427" t="s">
        <v>116</v>
      </c>
      <c r="E31" s="499">
        <v>0</v>
      </c>
      <c r="F31" s="499">
        <v>0</v>
      </c>
      <c r="G31" s="499">
        <v>0</v>
      </c>
    </row>
    <row r="32" spans="1:7" ht="20.149999999999999" customHeight="1" x14ac:dyDescent="0.35">
      <c r="A32" s="17"/>
      <c r="B32" s="17"/>
      <c r="C32" s="17"/>
      <c r="D32" s="17"/>
      <c r="E32" s="409"/>
      <c r="F32" s="409"/>
      <c r="G32" s="409"/>
    </row>
    <row r="33" spans="1:8" ht="20.149999999999999" customHeight="1" x14ac:dyDescent="0.35">
      <c r="A33" s="17"/>
      <c r="B33" s="17"/>
      <c r="C33" s="17"/>
      <c r="D33" s="17"/>
      <c r="E33" s="409"/>
      <c r="F33" s="409"/>
      <c r="G33" s="409"/>
    </row>
    <row r="34" spans="1:8" ht="20.149999999999999" customHeight="1" x14ac:dyDescent="0.35">
      <c r="A34" s="17"/>
      <c r="B34" s="17"/>
      <c r="C34" s="17"/>
      <c r="D34" s="17"/>
      <c r="E34" s="409"/>
      <c r="F34" s="409"/>
      <c r="G34" s="409"/>
    </row>
    <row r="35" spans="1:8" ht="20.149999999999999" customHeight="1" x14ac:dyDescent="0.35">
      <c r="A35" s="432" t="s">
        <v>713</v>
      </c>
      <c r="B35" s="433"/>
      <c r="C35" s="433"/>
      <c r="D35" s="377"/>
      <c r="E35" s="471">
        <f>SUM(E11:E34)</f>
        <v>2</v>
      </c>
      <c r="F35" s="471">
        <f>SUM(F11:F34)</f>
        <v>2</v>
      </c>
      <c r="G35" s="471">
        <f>F35/E35</f>
        <v>1</v>
      </c>
      <c r="H35" s="243"/>
    </row>
    <row r="36" spans="1:8" x14ac:dyDescent="0.35">
      <c r="B36" s="231"/>
      <c r="C36" s="231"/>
      <c r="D36" s="231"/>
      <c r="E36" s="231"/>
      <c r="F36" s="240"/>
      <c r="G36" s="240"/>
    </row>
    <row r="37" spans="1:8" x14ac:dyDescent="0.35">
      <c r="A37" s="27" t="s">
        <v>817</v>
      </c>
    </row>
  </sheetData>
  <sheetProtection algorithmName="SHA-512" hashValue="37YJClGMSQtN7rCFDtVc6N18zuLLuIx8twLld8qYG8yesOnodn5RFBECAjUb80WQK4DafBoWcCLTIjEOgykGcg==" saltValue="JW3AwJxKFmANlwS/QjvT+w==" spinCount="100000" sheet="1" objects="1" scenarios="1" sort="0" autoFilter="0" pivotTables="0"/>
  <mergeCells count="7">
    <mergeCell ref="A3:G3"/>
    <mergeCell ref="A7:A9"/>
    <mergeCell ref="B7:B9"/>
    <mergeCell ref="D7:D9"/>
    <mergeCell ref="E7:E9"/>
    <mergeCell ref="F7:F9"/>
    <mergeCell ref="G7:G9"/>
  </mergeCells>
  <pageMargins left="0.7" right="0.7" top="0.75" bottom="0.75" header="0.3" footer="0.3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42"/>
  <sheetViews>
    <sheetView zoomScale="80" zoomScaleNormal="80" workbookViewId="0">
      <selection activeCell="Q25" sqref="Q25:Q32"/>
    </sheetView>
  </sheetViews>
  <sheetFormatPr defaultColWidth="10.7265625" defaultRowHeight="15.5" x14ac:dyDescent="0.35"/>
  <cols>
    <col min="1" max="1" width="5.7265625" style="3" customWidth="1"/>
    <col min="2" max="3" width="28.54296875" style="3" customWidth="1"/>
    <col min="4" max="4" width="23.7265625" style="3" customWidth="1"/>
    <col min="5" max="5" width="14.1796875" style="3" customWidth="1"/>
    <col min="6" max="17" width="11.7265625" style="3" customWidth="1"/>
    <col min="18" max="20" width="8.7265625" style="3" customWidth="1"/>
    <col min="21" max="252" width="9.1796875" style="3" customWidth="1"/>
    <col min="253" max="253" width="5.7265625" style="3" customWidth="1"/>
    <col min="254" max="254" width="20.7265625" style="3" customWidth="1"/>
    <col min="255" max="255" width="20.453125" style="3" customWidth="1"/>
    <col min="256" max="257" width="10.7265625" style="3"/>
    <col min="258" max="258" width="5.7265625" style="3" customWidth="1"/>
    <col min="259" max="260" width="23.7265625" style="3" customWidth="1"/>
    <col min="261" max="261" width="14.1796875" style="3" customWidth="1"/>
    <col min="262" max="273" width="11.7265625" style="3" customWidth="1"/>
    <col min="274" max="276" width="8.7265625" style="3" customWidth="1"/>
    <col min="277" max="508" width="9.1796875" style="3" customWidth="1"/>
    <col min="509" max="509" width="5.7265625" style="3" customWidth="1"/>
    <col min="510" max="510" width="20.7265625" style="3" customWidth="1"/>
    <col min="511" max="511" width="20.453125" style="3" customWidth="1"/>
    <col min="512" max="513" width="10.7265625" style="3"/>
    <col min="514" max="514" width="5.7265625" style="3" customWidth="1"/>
    <col min="515" max="516" width="23.7265625" style="3" customWidth="1"/>
    <col min="517" max="517" width="14.1796875" style="3" customWidth="1"/>
    <col min="518" max="529" width="11.7265625" style="3" customWidth="1"/>
    <col min="530" max="532" width="8.7265625" style="3" customWidth="1"/>
    <col min="533" max="764" width="9.1796875" style="3" customWidth="1"/>
    <col min="765" max="765" width="5.7265625" style="3" customWidth="1"/>
    <col min="766" max="766" width="20.7265625" style="3" customWidth="1"/>
    <col min="767" max="767" width="20.453125" style="3" customWidth="1"/>
    <col min="768" max="769" width="10.7265625" style="3"/>
    <col min="770" max="770" width="5.7265625" style="3" customWidth="1"/>
    <col min="771" max="772" width="23.7265625" style="3" customWidth="1"/>
    <col min="773" max="773" width="14.1796875" style="3" customWidth="1"/>
    <col min="774" max="785" width="11.7265625" style="3" customWidth="1"/>
    <col min="786" max="788" width="8.7265625" style="3" customWidth="1"/>
    <col min="789" max="1020" width="9.1796875" style="3" customWidth="1"/>
    <col min="1021" max="1021" width="5.7265625" style="3" customWidth="1"/>
    <col min="1022" max="1022" width="20.7265625" style="3" customWidth="1"/>
    <col min="1023" max="1023" width="20.453125" style="3" customWidth="1"/>
    <col min="1024" max="1025" width="10.7265625" style="3"/>
    <col min="1026" max="1026" width="5.7265625" style="3" customWidth="1"/>
    <col min="1027" max="1028" width="23.7265625" style="3" customWidth="1"/>
    <col min="1029" max="1029" width="14.1796875" style="3" customWidth="1"/>
    <col min="1030" max="1041" width="11.7265625" style="3" customWidth="1"/>
    <col min="1042" max="1044" width="8.7265625" style="3" customWidth="1"/>
    <col min="1045" max="1276" width="9.1796875" style="3" customWidth="1"/>
    <col min="1277" max="1277" width="5.7265625" style="3" customWidth="1"/>
    <col min="1278" max="1278" width="20.7265625" style="3" customWidth="1"/>
    <col min="1279" max="1279" width="20.453125" style="3" customWidth="1"/>
    <col min="1280" max="1281" width="10.7265625" style="3"/>
    <col min="1282" max="1282" width="5.7265625" style="3" customWidth="1"/>
    <col min="1283" max="1284" width="23.7265625" style="3" customWidth="1"/>
    <col min="1285" max="1285" width="14.1796875" style="3" customWidth="1"/>
    <col min="1286" max="1297" width="11.7265625" style="3" customWidth="1"/>
    <col min="1298" max="1300" width="8.7265625" style="3" customWidth="1"/>
    <col min="1301" max="1532" width="9.1796875" style="3" customWidth="1"/>
    <col min="1533" max="1533" width="5.7265625" style="3" customWidth="1"/>
    <col min="1534" max="1534" width="20.7265625" style="3" customWidth="1"/>
    <col min="1535" max="1535" width="20.453125" style="3" customWidth="1"/>
    <col min="1536" max="1537" width="10.7265625" style="3"/>
    <col min="1538" max="1538" width="5.7265625" style="3" customWidth="1"/>
    <col min="1539" max="1540" width="23.7265625" style="3" customWidth="1"/>
    <col min="1541" max="1541" width="14.1796875" style="3" customWidth="1"/>
    <col min="1542" max="1553" width="11.7265625" style="3" customWidth="1"/>
    <col min="1554" max="1556" width="8.7265625" style="3" customWidth="1"/>
    <col min="1557" max="1788" width="9.1796875" style="3" customWidth="1"/>
    <col min="1789" max="1789" width="5.7265625" style="3" customWidth="1"/>
    <col min="1790" max="1790" width="20.7265625" style="3" customWidth="1"/>
    <col min="1791" max="1791" width="20.453125" style="3" customWidth="1"/>
    <col min="1792" max="1793" width="10.7265625" style="3"/>
    <col min="1794" max="1794" width="5.7265625" style="3" customWidth="1"/>
    <col min="1795" max="1796" width="23.7265625" style="3" customWidth="1"/>
    <col min="1797" max="1797" width="14.1796875" style="3" customWidth="1"/>
    <col min="1798" max="1809" width="11.7265625" style="3" customWidth="1"/>
    <col min="1810" max="1812" width="8.7265625" style="3" customWidth="1"/>
    <col min="1813" max="2044" width="9.1796875" style="3" customWidth="1"/>
    <col min="2045" max="2045" width="5.7265625" style="3" customWidth="1"/>
    <col min="2046" max="2046" width="20.7265625" style="3" customWidth="1"/>
    <col min="2047" max="2047" width="20.453125" style="3" customWidth="1"/>
    <col min="2048" max="2049" width="10.7265625" style="3"/>
    <col min="2050" max="2050" width="5.7265625" style="3" customWidth="1"/>
    <col min="2051" max="2052" width="23.7265625" style="3" customWidth="1"/>
    <col min="2053" max="2053" width="14.1796875" style="3" customWidth="1"/>
    <col min="2054" max="2065" width="11.7265625" style="3" customWidth="1"/>
    <col min="2066" max="2068" width="8.7265625" style="3" customWidth="1"/>
    <col min="2069" max="2300" width="9.1796875" style="3" customWidth="1"/>
    <col min="2301" max="2301" width="5.7265625" style="3" customWidth="1"/>
    <col min="2302" max="2302" width="20.7265625" style="3" customWidth="1"/>
    <col min="2303" max="2303" width="20.453125" style="3" customWidth="1"/>
    <col min="2304" max="2305" width="10.7265625" style="3"/>
    <col min="2306" max="2306" width="5.7265625" style="3" customWidth="1"/>
    <col min="2307" max="2308" width="23.7265625" style="3" customWidth="1"/>
    <col min="2309" max="2309" width="14.1796875" style="3" customWidth="1"/>
    <col min="2310" max="2321" width="11.7265625" style="3" customWidth="1"/>
    <col min="2322" max="2324" width="8.7265625" style="3" customWidth="1"/>
    <col min="2325" max="2556" width="9.1796875" style="3" customWidth="1"/>
    <col min="2557" max="2557" width="5.7265625" style="3" customWidth="1"/>
    <col min="2558" max="2558" width="20.7265625" style="3" customWidth="1"/>
    <col min="2559" max="2559" width="20.453125" style="3" customWidth="1"/>
    <col min="2560" max="2561" width="10.7265625" style="3"/>
    <col min="2562" max="2562" width="5.7265625" style="3" customWidth="1"/>
    <col min="2563" max="2564" width="23.7265625" style="3" customWidth="1"/>
    <col min="2565" max="2565" width="14.1796875" style="3" customWidth="1"/>
    <col min="2566" max="2577" width="11.7265625" style="3" customWidth="1"/>
    <col min="2578" max="2580" width="8.7265625" style="3" customWidth="1"/>
    <col min="2581" max="2812" width="9.1796875" style="3" customWidth="1"/>
    <col min="2813" max="2813" width="5.7265625" style="3" customWidth="1"/>
    <col min="2814" max="2814" width="20.7265625" style="3" customWidth="1"/>
    <col min="2815" max="2815" width="20.453125" style="3" customWidth="1"/>
    <col min="2816" max="2817" width="10.7265625" style="3"/>
    <col min="2818" max="2818" width="5.7265625" style="3" customWidth="1"/>
    <col min="2819" max="2820" width="23.7265625" style="3" customWidth="1"/>
    <col min="2821" max="2821" width="14.1796875" style="3" customWidth="1"/>
    <col min="2822" max="2833" width="11.7265625" style="3" customWidth="1"/>
    <col min="2834" max="2836" width="8.7265625" style="3" customWidth="1"/>
    <col min="2837" max="3068" width="9.1796875" style="3" customWidth="1"/>
    <col min="3069" max="3069" width="5.7265625" style="3" customWidth="1"/>
    <col min="3070" max="3070" width="20.7265625" style="3" customWidth="1"/>
    <col min="3071" max="3071" width="20.453125" style="3" customWidth="1"/>
    <col min="3072" max="3073" width="10.7265625" style="3"/>
    <col min="3074" max="3074" width="5.7265625" style="3" customWidth="1"/>
    <col min="3075" max="3076" width="23.7265625" style="3" customWidth="1"/>
    <col min="3077" max="3077" width="14.1796875" style="3" customWidth="1"/>
    <col min="3078" max="3089" width="11.7265625" style="3" customWidth="1"/>
    <col min="3090" max="3092" width="8.7265625" style="3" customWidth="1"/>
    <col min="3093" max="3324" width="9.1796875" style="3" customWidth="1"/>
    <col min="3325" max="3325" width="5.7265625" style="3" customWidth="1"/>
    <col min="3326" max="3326" width="20.7265625" style="3" customWidth="1"/>
    <col min="3327" max="3327" width="20.453125" style="3" customWidth="1"/>
    <col min="3328" max="3329" width="10.7265625" style="3"/>
    <col min="3330" max="3330" width="5.7265625" style="3" customWidth="1"/>
    <col min="3331" max="3332" width="23.7265625" style="3" customWidth="1"/>
    <col min="3333" max="3333" width="14.1796875" style="3" customWidth="1"/>
    <col min="3334" max="3345" width="11.7265625" style="3" customWidth="1"/>
    <col min="3346" max="3348" width="8.7265625" style="3" customWidth="1"/>
    <col min="3349" max="3580" width="9.1796875" style="3" customWidth="1"/>
    <col min="3581" max="3581" width="5.7265625" style="3" customWidth="1"/>
    <col min="3582" max="3582" width="20.7265625" style="3" customWidth="1"/>
    <col min="3583" max="3583" width="20.453125" style="3" customWidth="1"/>
    <col min="3584" max="3585" width="10.7265625" style="3"/>
    <col min="3586" max="3586" width="5.7265625" style="3" customWidth="1"/>
    <col min="3587" max="3588" width="23.7265625" style="3" customWidth="1"/>
    <col min="3589" max="3589" width="14.1796875" style="3" customWidth="1"/>
    <col min="3590" max="3601" width="11.7265625" style="3" customWidth="1"/>
    <col min="3602" max="3604" width="8.7265625" style="3" customWidth="1"/>
    <col min="3605" max="3836" width="9.1796875" style="3" customWidth="1"/>
    <col min="3837" max="3837" width="5.7265625" style="3" customWidth="1"/>
    <col min="3838" max="3838" width="20.7265625" style="3" customWidth="1"/>
    <col min="3839" max="3839" width="20.453125" style="3" customWidth="1"/>
    <col min="3840" max="3841" width="10.7265625" style="3"/>
    <col min="3842" max="3842" width="5.7265625" style="3" customWidth="1"/>
    <col min="3843" max="3844" width="23.7265625" style="3" customWidth="1"/>
    <col min="3845" max="3845" width="14.1796875" style="3" customWidth="1"/>
    <col min="3846" max="3857" width="11.7265625" style="3" customWidth="1"/>
    <col min="3858" max="3860" width="8.7265625" style="3" customWidth="1"/>
    <col min="3861" max="4092" width="9.1796875" style="3" customWidth="1"/>
    <col min="4093" max="4093" width="5.7265625" style="3" customWidth="1"/>
    <col min="4094" max="4094" width="20.7265625" style="3" customWidth="1"/>
    <col min="4095" max="4095" width="20.453125" style="3" customWidth="1"/>
    <col min="4096" max="4097" width="10.7265625" style="3"/>
    <col min="4098" max="4098" width="5.7265625" style="3" customWidth="1"/>
    <col min="4099" max="4100" width="23.7265625" style="3" customWidth="1"/>
    <col min="4101" max="4101" width="14.1796875" style="3" customWidth="1"/>
    <col min="4102" max="4113" width="11.7265625" style="3" customWidth="1"/>
    <col min="4114" max="4116" width="8.7265625" style="3" customWidth="1"/>
    <col min="4117" max="4348" width="9.1796875" style="3" customWidth="1"/>
    <col min="4349" max="4349" width="5.7265625" style="3" customWidth="1"/>
    <col min="4350" max="4350" width="20.7265625" style="3" customWidth="1"/>
    <col min="4351" max="4351" width="20.453125" style="3" customWidth="1"/>
    <col min="4352" max="4353" width="10.7265625" style="3"/>
    <col min="4354" max="4354" width="5.7265625" style="3" customWidth="1"/>
    <col min="4355" max="4356" width="23.7265625" style="3" customWidth="1"/>
    <col min="4357" max="4357" width="14.1796875" style="3" customWidth="1"/>
    <col min="4358" max="4369" width="11.7265625" style="3" customWidth="1"/>
    <col min="4370" max="4372" width="8.7265625" style="3" customWidth="1"/>
    <col min="4373" max="4604" width="9.1796875" style="3" customWidth="1"/>
    <col min="4605" max="4605" width="5.7265625" style="3" customWidth="1"/>
    <col min="4606" max="4606" width="20.7265625" style="3" customWidth="1"/>
    <col min="4607" max="4607" width="20.453125" style="3" customWidth="1"/>
    <col min="4608" max="4609" width="10.7265625" style="3"/>
    <col min="4610" max="4610" width="5.7265625" style="3" customWidth="1"/>
    <col min="4611" max="4612" width="23.7265625" style="3" customWidth="1"/>
    <col min="4613" max="4613" width="14.1796875" style="3" customWidth="1"/>
    <col min="4614" max="4625" width="11.7265625" style="3" customWidth="1"/>
    <col min="4626" max="4628" width="8.7265625" style="3" customWidth="1"/>
    <col min="4629" max="4860" width="9.1796875" style="3" customWidth="1"/>
    <col min="4861" max="4861" width="5.7265625" style="3" customWidth="1"/>
    <col min="4862" max="4862" width="20.7265625" style="3" customWidth="1"/>
    <col min="4863" max="4863" width="20.453125" style="3" customWidth="1"/>
    <col min="4864" max="4865" width="10.7265625" style="3"/>
    <col min="4866" max="4866" width="5.7265625" style="3" customWidth="1"/>
    <col min="4867" max="4868" width="23.7265625" style="3" customWidth="1"/>
    <col min="4869" max="4869" width="14.1796875" style="3" customWidth="1"/>
    <col min="4870" max="4881" width="11.7265625" style="3" customWidth="1"/>
    <col min="4882" max="4884" width="8.7265625" style="3" customWidth="1"/>
    <col min="4885" max="5116" width="9.1796875" style="3" customWidth="1"/>
    <col min="5117" max="5117" width="5.7265625" style="3" customWidth="1"/>
    <col min="5118" max="5118" width="20.7265625" style="3" customWidth="1"/>
    <col min="5119" max="5119" width="20.453125" style="3" customWidth="1"/>
    <col min="5120" max="5121" width="10.7265625" style="3"/>
    <col min="5122" max="5122" width="5.7265625" style="3" customWidth="1"/>
    <col min="5123" max="5124" width="23.7265625" style="3" customWidth="1"/>
    <col min="5125" max="5125" width="14.1796875" style="3" customWidth="1"/>
    <col min="5126" max="5137" width="11.7265625" style="3" customWidth="1"/>
    <col min="5138" max="5140" width="8.7265625" style="3" customWidth="1"/>
    <col min="5141" max="5372" width="9.1796875" style="3" customWidth="1"/>
    <col min="5373" max="5373" width="5.7265625" style="3" customWidth="1"/>
    <col min="5374" max="5374" width="20.7265625" style="3" customWidth="1"/>
    <col min="5375" max="5375" width="20.453125" style="3" customWidth="1"/>
    <col min="5376" max="5377" width="10.7265625" style="3"/>
    <col min="5378" max="5378" width="5.7265625" style="3" customWidth="1"/>
    <col min="5379" max="5380" width="23.7265625" style="3" customWidth="1"/>
    <col min="5381" max="5381" width="14.1796875" style="3" customWidth="1"/>
    <col min="5382" max="5393" width="11.7265625" style="3" customWidth="1"/>
    <col min="5394" max="5396" width="8.7265625" style="3" customWidth="1"/>
    <col min="5397" max="5628" width="9.1796875" style="3" customWidth="1"/>
    <col min="5629" max="5629" width="5.7265625" style="3" customWidth="1"/>
    <col min="5630" max="5630" width="20.7265625" style="3" customWidth="1"/>
    <col min="5631" max="5631" width="20.453125" style="3" customWidth="1"/>
    <col min="5632" max="5633" width="10.7265625" style="3"/>
    <col min="5634" max="5634" width="5.7265625" style="3" customWidth="1"/>
    <col min="5635" max="5636" width="23.7265625" style="3" customWidth="1"/>
    <col min="5637" max="5637" width="14.1796875" style="3" customWidth="1"/>
    <col min="5638" max="5649" width="11.7265625" style="3" customWidth="1"/>
    <col min="5650" max="5652" width="8.7265625" style="3" customWidth="1"/>
    <col min="5653" max="5884" width="9.1796875" style="3" customWidth="1"/>
    <col min="5885" max="5885" width="5.7265625" style="3" customWidth="1"/>
    <col min="5886" max="5886" width="20.7265625" style="3" customWidth="1"/>
    <col min="5887" max="5887" width="20.453125" style="3" customWidth="1"/>
    <col min="5888" max="5889" width="10.7265625" style="3"/>
    <col min="5890" max="5890" width="5.7265625" style="3" customWidth="1"/>
    <col min="5891" max="5892" width="23.7265625" style="3" customWidth="1"/>
    <col min="5893" max="5893" width="14.1796875" style="3" customWidth="1"/>
    <col min="5894" max="5905" width="11.7265625" style="3" customWidth="1"/>
    <col min="5906" max="5908" width="8.7265625" style="3" customWidth="1"/>
    <col min="5909" max="6140" width="9.1796875" style="3" customWidth="1"/>
    <col min="6141" max="6141" width="5.7265625" style="3" customWidth="1"/>
    <col min="6142" max="6142" width="20.7265625" style="3" customWidth="1"/>
    <col min="6143" max="6143" width="20.453125" style="3" customWidth="1"/>
    <col min="6144" max="6145" width="10.7265625" style="3"/>
    <col min="6146" max="6146" width="5.7265625" style="3" customWidth="1"/>
    <col min="6147" max="6148" width="23.7265625" style="3" customWidth="1"/>
    <col min="6149" max="6149" width="14.1796875" style="3" customWidth="1"/>
    <col min="6150" max="6161" width="11.7265625" style="3" customWidth="1"/>
    <col min="6162" max="6164" width="8.7265625" style="3" customWidth="1"/>
    <col min="6165" max="6396" width="9.1796875" style="3" customWidth="1"/>
    <col min="6397" max="6397" width="5.7265625" style="3" customWidth="1"/>
    <col min="6398" max="6398" width="20.7265625" style="3" customWidth="1"/>
    <col min="6399" max="6399" width="20.453125" style="3" customWidth="1"/>
    <col min="6400" max="6401" width="10.7265625" style="3"/>
    <col min="6402" max="6402" width="5.7265625" style="3" customWidth="1"/>
    <col min="6403" max="6404" width="23.7265625" style="3" customWidth="1"/>
    <col min="6405" max="6405" width="14.1796875" style="3" customWidth="1"/>
    <col min="6406" max="6417" width="11.7265625" style="3" customWidth="1"/>
    <col min="6418" max="6420" width="8.7265625" style="3" customWidth="1"/>
    <col min="6421" max="6652" width="9.1796875" style="3" customWidth="1"/>
    <col min="6653" max="6653" width="5.7265625" style="3" customWidth="1"/>
    <col min="6654" max="6654" width="20.7265625" style="3" customWidth="1"/>
    <col min="6655" max="6655" width="20.453125" style="3" customWidth="1"/>
    <col min="6656" max="6657" width="10.7265625" style="3"/>
    <col min="6658" max="6658" width="5.7265625" style="3" customWidth="1"/>
    <col min="6659" max="6660" width="23.7265625" style="3" customWidth="1"/>
    <col min="6661" max="6661" width="14.1796875" style="3" customWidth="1"/>
    <col min="6662" max="6673" width="11.7265625" style="3" customWidth="1"/>
    <col min="6674" max="6676" width="8.7265625" style="3" customWidth="1"/>
    <col min="6677" max="6908" width="9.1796875" style="3" customWidth="1"/>
    <col min="6909" max="6909" width="5.7265625" style="3" customWidth="1"/>
    <col min="6910" max="6910" width="20.7265625" style="3" customWidth="1"/>
    <col min="6911" max="6911" width="20.453125" style="3" customWidth="1"/>
    <col min="6912" max="6913" width="10.7265625" style="3"/>
    <col min="6914" max="6914" width="5.7265625" style="3" customWidth="1"/>
    <col min="6915" max="6916" width="23.7265625" style="3" customWidth="1"/>
    <col min="6917" max="6917" width="14.1796875" style="3" customWidth="1"/>
    <col min="6918" max="6929" width="11.7265625" style="3" customWidth="1"/>
    <col min="6930" max="6932" width="8.7265625" style="3" customWidth="1"/>
    <col min="6933" max="7164" width="9.1796875" style="3" customWidth="1"/>
    <col min="7165" max="7165" width="5.7265625" style="3" customWidth="1"/>
    <col min="7166" max="7166" width="20.7265625" style="3" customWidth="1"/>
    <col min="7167" max="7167" width="20.453125" style="3" customWidth="1"/>
    <col min="7168" max="7169" width="10.7265625" style="3"/>
    <col min="7170" max="7170" width="5.7265625" style="3" customWidth="1"/>
    <col min="7171" max="7172" width="23.7265625" style="3" customWidth="1"/>
    <col min="7173" max="7173" width="14.1796875" style="3" customWidth="1"/>
    <col min="7174" max="7185" width="11.7265625" style="3" customWidth="1"/>
    <col min="7186" max="7188" width="8.7265625" style="3" customWidth="1"/>
    <col min="7189" max="7420" width="9.1796875" style="3" customWidth="1"/>
    <col min="7421" max="7421" width="5.7265625" style="3" customWidth="1"/>
    <col min="7422" max="7422" width="20.7265625" style="3" customWidth="1"/>
    <col min="7423" max="7423" width="20.453125" style="3" customWidth="1"/>
    <col min="7424" max="7425" width="10.7265625" style="3"/>
    <col min="7426" max="7426" width="5.7265625" style="3" customWidth="1"/>
    <col min="7427" max="7428" width="23.7265625" style="3" customWidth="1"/>
    <col min="7429" max="7429" width="14.1796875" style="3" customWidth="1"/>
    <col min="7430" max="7441" width="11.7265625" style="3" customWidth="1"/>
    <col min="7442" max="7444" width="8.7265625" style="3" customWidth="1"/>
    <col min="7445" max="7676" width="9.1796875" style="3" customWidth="1"/>
    <col min="7677" max="7677" width="5.7265625" style="3" customWidth="1"/>
    <col min="7678" max="7678" width="20.7265625" style="3" customWidth="1"/>
    <col min="7679" max="7679" width="20.453125" style="3" customWidth="1"/>
    <col min="7680" max="7681" width="10.7265625" style="3"/>
    <col min="7682" max="7682" width="5.7265625" style="3" customWidth="1"/>
    <col min="7683" max="7684" width="23.7265625" style="3" customWidth="1"/>
    <col min="7685" max="7685" width="14.1796875" style="3" customWidth="1"/>
    <col min="7686" max="7697" width="11.7265625" style="3" customWidth="1"/>
    <col min="7698" max="7700" width="8.7265625" style="3" customWidth="1"/>
    <col min="7701" max="7932" width="9.1796875" style="3" customWidth="1"/>
    <col min="7933" max="7933" width="5.7265625" style="3" customWidth="1"/>
    <col min="7934" max="7934" width="20.7265625" style="3" customWidth="1"/>
    <col min="7935" max="7935" width="20.453125" style="3" customWidth="1"/>
    <col min="7936" max="7937" width="10.7265625" style="3"/>
    <col min="7938" max="7938" width="5.7265625" style="3" customWidth="1"/>
    <col min="7939" max="7940" width="23.7265625" style="3" customWidth="1"/>
    <col min="7941" max="7941" width="14.1796875" style="3" customWidth="1"/>
    <col min="7942" max="7953" width="11.7265625" style="3" customWidth="1"/>
    <col min="7954" max="7956" width="8.7265625" style="3" customWidth="1"/>
    <col min="7957" max="8188" width="9.1796875" style="3" customWidth="1"/>
    <col min="8189" max="8189" width="5.7265625" style="3" customWidth="1"/>
    <col min="8190" max="8190" width="20.7265625" style="3" customWidth="1"/>
    <col min="8191" max="8191" width="20.453125" style="3" customWidth="1"/>
    <col min="8192" max="8193" width="10.7265625" style="3"/>
    <col min="8194" max="8194" width="5.7265625" style="3" customWidth="1"/>
    <col min="8195" max="8196" width="23.7265625" style="3" customWidth="1"/>
    <col min="8197" max="8197" width="14.1796875" style="3" customWidth="1"/>
    <col min="8198" max="8209" width="11.7265625" style="3" customWidth="1"/>
    <col min="8210" max="8212" width="8.7265625" style="3" customWidth="1"/>
    <col min="8213" max="8444" width="9.1796875" style="3" customWidth="1"/>
    <col min="8445" max="8445" width="5.7265625" style="3" customWidth="1"/>
    <col min="8446" max="8446" width="20.7265625" style="3" customWidth="1"/>
    <col min="8447" max="8447" width="20.453125" style="3" customWidth="1"/>
    <col min="8448" max="8449" width="10.7265625" style="3"/>
    <col min="8450" max="8450" width="5.7265625" style="3" customWidth="1"/>
    <col min="8451" max="8452" width="23.7265625" style="3" customWidth="1"/>
    <col min="8453" max="8453" width="14.1796875" style="3" customWidth="1"/>
    <col min="8454" max="8465" width="11.7265625" style="3" customWidth="1"/>
    <col min="8466" max="8468" width="8.7265625" style="3" customWidth="1"/>
    <col min="8469" max="8700" width="9.1796875" style="3" customWidth="1"/>
    <col min="8701" max="8701" width="5.7265625" style="3" customWidth="1"/>
    <col min="8702" max="8702" width="20.7265625" style="3" customWidth="1"/>
    <col min="8703" max="8703" width="20.453125" style="3" customWidth="1"/>
    <col min="8704" max="8705" width="10.7265625" style="3"/>
    <col min="8706" max="8706" width="5.7265625" style="3" customWidth="1"/>
    <col min="8707" max="8708" width="23.7265625" style="3" customWidth="1"/>
    <col min="8709" max="8709" width="14.1796875" style="3" customWidth="1"/>
    <col min="8710" max="8721" width="11.7265625" style="3" customWidth="1"/>
    <col min="8722" max="8724" width="8.7265625" style="3" customWidth="1"/>
    <col min="8725" max="8956" width="9.1796875" style="3" customWidth="1"/>
    <col min="8957" max="8957" width="5.7265625" style="3" customWidth="1"/>
    <col min="8958" max="8958" width="20.7265625" style="3" customWidth="1"/>
    <col min="8959" max="8959" width="20.453125" style="3" customWidth="1"/>
    <col min="8960" max="8961" width="10.7265625" style="3"/>
    <col min="8962" max="8962" width="5.7265625" style="3" customWidth="1"/>
    <col min="8963" max="8964" width="23.7265625" style="3" customWidth="1"/>
    <col min="8965" max="8965" width="14.1796875" style="3" customWidth="1"/>
    <col min="8966" max="8977" width="11.7265625" style="3" customWidth="1"/>
    <col min="8978" max="8980" width="8.7265625" style="3" customWidth="1"/>
    <col min="8981" max="9212" width="9.1796875" style="3" customWidth="1"/>
    <col min="9213" max="9213" width="5.7265625" style="3" customWidth="1"/>
    <col min="9214" max="9214" width="20.7265625" style="3" customWidth="1"/>
    <col min="9215" max="9215" width="20.453125" style="3" customWidth="1"/>
    <col min="9216" max="9217" width="10.7265625" style="3"/>
    <col min="9218" max="9218" width="5.7265625" style="3" customWidth="1"/>
    <col min="9219" max="9220" width="23.7265625" style="3" customWidth="1"/>
    <col min="9221" max="9221" width="14.1796875" style="3" customWidth="1"/>
    <col min="9222" max="9233" width="11.7265625" style="3" customWidth="1"/>
    <col min="9234" max="9236" width="8.7265625" style="3" customWidth="1"/>
    <col min="9237" max="9468" width="9.1796875" style="3" customWidth="1"/>
    <col min="9469" max="9469" width="5.7265625" style="3" customWidth="1"/>
    <col min="9470" max="9470" width="20.7265625" style="3" customWidth="1"/>
    <col min="9471" max="9471" width="20.453125" style="3" customWidth="1"/>
    <col min="9472" max="9473" width="10.7265625" style="3"/>
    <col min="9474" max="9474" width="5.7265625" style="3" customWidth="1"/>
    <col min="9475" max="9476" width="23.7265625" style="3" customWidth="1"/>
    <col min="9477" max="9477" width="14.1796875" style="3" customWidth="1"/>
    <col min="9478" max="9489" width="11.7265625" style="3" customWidth="1"/>
    <col min="9490" max="9492" width="8.7265625" style="3" customWidth="1"/>
    <col min="9493" max="9724" width="9.1796875" style="3" customWidth="1"/>
    <col min="9725" max="9725" width="5.7265625" style="3" customWidth="1"/>
    <col min="9726" max="9726" width="20.7265625" style="3" customWidth="1"/>
    <col min="9727" max="9727" width="20.453125" style="3" customWidth="1"/>
    <col min="9728" max="9729" width="10.7265625" style="3"/>
    <col min="9730" max="9730" width="5.7265625" style="3" customWidth="1"/>
    <col min="9731" max="9732" width="23.7265625" style="3" customWidth="1"/>
    <col min="9733" max="9733" width="14.1796875" style="3" customWidth="1"/>
    <col min="9734" max="9745" width="11.7265625" style="3" customWidth="1"/>
    <col min="9746" max="9748" width="8.7265625" style="3" customWidth="1"/>
    <col min="9749" max="9980" width="9.1796875" style="3" customWidth="1"/>
    <col min="9981" max="9981" width="5.7265625" style="3" customWidth="1"/>
    <col min="9982" max="9982" width="20.7265625" style="3" customWidth="1"/>
    <col min="9983" max="9983" width="20.453125" style="3" customWidth="1"/>
    <col min="9984" max="9985" width="10.7265625" style="3"/>
    <col min="9986" max="9986" width="5.7265625" style="3" customWidth="1"/>
    <col min="9987" max="9988" width="23.7265625" style="3" customWidth="1"/>
    <col min="9989" max="9989" width="14.1796875" style="3" customWidth="1"/>
    <col min="9990" max="10001" width="11.7265625" style="3" customWidth="1"/>
    <col min="10002" max="10004" width="8.7265625" style="3" customWidth="1"/>
    <col min="10005" max="10236" width="9.1796875" style="3" customWidth="1"/>
    <col min="10237" max="10237" width="5.7265625" style="3" customWidth="1"/>
    <col min="10238" max="10238" width="20.7265625" style="3" customWidth="1"/>
    <col min="10239" max="10239" width="20.453125" style="3" customWidth="1"/>
    <col min="10240" max="10241" width="10.7265625" style="3"/>
    <col min="10242" max="10242" width="5.7265625" style="3" customWidth="1"/>
    <col min="10243" max="10244" width="23.7265625" style="3" customWidth="1"/>
    <col min="10245" max="10245" width="14.1796875" style="3" customWidth="1"/>
    <col min="10246" max="10257" width="11.7265625" style="3" customWidth="1"/>
    <col min="10258" max="10260" width="8.7265625" style="3" customWidth="1"/>
    <col min="10261" max="10492" width="9.1796875" style="3" customWidth="1"/>
    <col min="10493" max="10493" width="5.7265625" style="3" customWidth="1"/>
    <col min="10494" max="10494" width="20.7265625" style="3" customWidth="1"/>
    <col min="10495" max="10495" width="20.453125" style="3" customWidth="1"/>
    <col min="10496" max="10497" width="10.7265625" style="3"/>
    <col min="10498" max="10498" width="5.7265625" style="3" customWidth="1"/>
    <col min="10499" max="10500" width="23.7265625" style="3" customWidth="1"/>
    <col min="10501" max="10501" width="14.1796875" style="3" customWidth="1"/>
    <col min="10502" max="10513" width="11.7265625" style="3" customWidth="1"/>
    <col min="10514" max="10516" width="8.7265625" style="3" customWidth="1"/>
    <col min="10517" max="10748" width="9.1796875" style="3" customWidth="1"/>
    <col min="10749" max="10749" width="5.7265625" style="3" customWidth="1"/>
    <col min="10750" max="10750" width="20.7265625" style="3" customWidth="1"/>
    <col min="10751" max="10751" width="20.453125" style="3" customWidth="1"/>
    <col min="10752" max="10753" width="10.7265625" style="3"/>
    <col min="10754" max="10754" width="5.7265625" style="3" customWidth="1"/>
    <col min="10755" max="10756" width="23.7265625" style="3" customWidth="1"/>
    <col min="10757" max="10757" width="14.1796875" style="3" customWidth="1"/>
    <col min="10758" max="10769" width="11.7265625" style="3" customWidth="1"/>
    <col min="10770" max="10772" width="8.7265625" style="3" customWidth="1"/>
    <col min="10773" max="11004" width="9.1796875" style="3" customWidth="1"/>
    <col min="11005" max="11005" width="5.7265625" style="3" customWidth="1"/>
    <col min="11006" max="11006" width="20.7265625" style="3" customWidth="1"/>
    <col min="11007" max="11007" width="20.453125" style="3" customWidth="1"/>
    <col min="11008" max="11009" width="10.7265625" style="3"/>
    <col min="11010" max="11010" width="5.7265625" style="3" customWidth="1"/>
    <col min="11011" max="11012" width="23.7265625" style="3" customWidth="1"/>
    <col min="11013" max="11013" width="14.1796875" style="3" customWidth="1"/>
    <col min="11014" max="11025" width="11.7265625" style="3" customWidth="1"/>
    <col min="11026" max="11028" width="8.7265625" style="3" customWidth="1"/>
    <col min="11029" max="11260" width="9.1796875" style="3" customWidth="1"/>
    <col min="11261" max="11261" width="5.7265625" style="3" customWidth="1"/>
    <col min="11262" max="11262" width="20.7265625" style="3" customWidth="1"/>
    <col min="11263" max="11263" width="20.453125" style="3" customWidth="1"/>
    <col min="11264" max="11265" width="10.7265625" style="3"/>
    <col min="11266" max="11266" width="5.7265625" style="3" customWidth="1"/>
    <col min="11267" max="11268" width="23.7265625" style="3" customWidth="1"/>
    <col min="11269" max="11269" width="14.1796875" style="3" customWidth="1"/>
    <col min="11270" max="11281" width="11.7265625" style="3" customWidth="1"/>
    <col min="11282" max="11284" width="8.7265625" style="3" customWidth="1"/>
    <col min="11285" max="11516" width="9.1796875" style="3" customWidth="1"/>
    <col min="11517" max="11517" width="5.7265625" style="3" customWidth="1"/>
    <col min="11518" max="11518" width="20.7265625" style="3" customWidth="1"/>
    <col min="11519" max="11519" width="20.453125" style="3" customWidth="1"/>
    <col min="11520" max="11521" width="10.7265625" style="3"/>
    <col min="11522" max="11522" width="5.7265625" style="3" customWidth="1"/>
    <col min="11523" max="11524" width="23.7265625" style="3" customWidth="1"/>
    <col min="11525" max="11525" width="14.1796875" style="3" customWidth="1"/>
    <col min="11526" max="11537" width="11.7265625" style="3" customWidth="1"/>
    <col min="11538" max="11540" width="8.7265625" style="3" customWidth="1"/>
    <col min="11541" max="11772" width="9.1796875" style="3" customWidth="1"/>
    <col min="11773" max="11773" width="5.7265625" style="3" customWidth="1"/>
    <col min="11774" max="11774" width="20.7265625" style="3" customWidth="1"/>
    <col min="11775" max="11775" width="20.453125" style="3" customWidth="1"/>
    <col min="11776" max="11777" width="10.7265625" style="3"/>
    <col min="11778" max="11778" width="5.7265625" style="3" customWidth="1"/>
    <col min="11779" max="11780" width="23.7265625" style="3" customWidth="1"/>
    <col min="11781" max="11781" width="14.1796875" style="3" customWidth="1"/>
    <col min="11782" max="11793" width="11.7265625" style="3" customWidth="1"/>
    <col min="11794" max="11796" width="8.7265625" style="3" customWidth="1"/>
    <col min="11797" max="12028" width="9.1796875" style="3" customWidth="1"/>
    <col min="12029" max="12029" width="5.7265625" style="3" customWidth="1"/>
    <col min="12030" max="12030" width="20.7265625" style="3" customWidth="1"/>
    <col min="12031" max="12031" width="20.453125" style="3" customWidth="1"/>
    <col min="12032" max="12033" width="10.7265625" style="3"/>
    <col min="12034" max="12034" width="5.7265625" style="3" customWidth="1"/>
    <col min="12035" max="12036" width="23.7265625" style="3" customWidth="1"/>
    <col min="12037" max="12037" width="14.1796875" style="3" customWidth="1"/>
    <col min="12038" max="12049" width="11.7265625" style="3" customWidth="1"/>
    <col min="12050" max="12052" width="8.7265625" style="3" customWidth="1"/>
    <col min="12053" max="12284" width="9.1796875" style="3" customWidth="1"/>
    <col min="12285" max="12285" width="5.7265625" style="3" customWidth="1"/>
    <col min="12286" max="12286" width="20.7265625" style="3" customWidth="1"/>
    <col min="12287" max="12287" width="20.453125" style="3" customWidth="1"/>
    <col min="12288" max="12289" width="10.7265625" style="3"/>
    <col min="12290" max="12290" width="5.7265625" style="3" customWidth="1"/>
    <col min="12291" max="12292" width="23.7265625" style="3" customWidth="1"/>
    <col min="12293" max="12293" width="14.1796875" style="3" customWidth="1"/>
    <col min="12294" max="12305" width="11.7265625" style="3" customWidth="1"/>
    <col min="12306" max="12308" width="8.7265625" style="3" customWidth="1"/>
    <col min="12309" max="12540" width="9.1796875" style="3" customWidth="1"/>
    <col min="12541" max="12541" width="5.7265625" style="3" customWidth="1"/>
    <col min="12542" max="12542" width="20.7265625" style="3" customWidth="1"/>
    <col min="12543" max="12543" width="20.453125" style="3" customWidth="1"/>
    <col min="12544" max="12545" width="10.7265625" style="3"/>
    <col min="12546" max="12546" width="5.7265625" style="3" customWidth="1"/>
    <col min="12547" max="12548" width="23.7265625" style="3" customWidth="1"/>
    <col min="12549" max="12549" width="14.1796875" style="3" customWidth="1"/>
    <col min="12550" max="12561" width="11.7265625" style="3" customWidth="1"/>
    <col min="12562" max="12564" width="8.7265625" style="3" customWidth="1"/>
    <col min="12565" max="12796" width="9.1796875" style="3" customWidth="1"/>
    <col min="12797" max="12797" width="5.7265625" style="3" customWidth="1"/>
    <col min="12798" max="12798" width="20.7265625" style="3" customWidth="1"/>
    <col min="12799" max="12799" width="20.453125" style="3" customWidth="1"/>
    <col min="12800" max="12801" width="10.7265625" style="3"/>
    <col min="12802" max="12802" width="5.7265625" style="3" customWidth="1"/>
    <col min="12803" max="12804" width="23.7265625" style="3" customWidth="1"/>
    <col min="12805" max="12805" width="14.1796875" style="3" customWidth="1"/>
    <col min="12806" max="12817" width="11.7265625" style="3" customWidth="1"/>
    <col min="12818" max="12820" width="8.7265625" style="3" customWidth="1"/>
    <col min="12821" max="13052" width="9.1796875" style="3" customWidth="1"/>
    <col min="13053" max="13053" width="5.7265625" style="3" customWidth="1"/>
    <col min="13054" max="13054" width="20.7265625" style="3" customWidth="1"/>
    <col min="13055" max="13055" width="20.453125" style="3" customWidth="1"/>
    <col min="13056" max="13057" width="10.7265625" style="3"/>
    <col min="13058" max="13058" width="5.7265625" style="3" customWidth="1"/>
    <col min="13059" max="13060" width="23.7265625" style="3" customWidth="1"/>
    <col min="13061" max="13061" width="14.1796875" style="3" customWidth="1"/>
    <col min="13062" max="13073" width="11.7265625" style="3" customWidth="1"/>
    <col min="13074" max="13076" width="8.7265625" style="3" customWidth="1"/>
    <col min="13077" max="13308" width="9.1796875" style="3" customWidth="1"/>
    <col min="13309" max="13309" width="5.7265625" style="3" customWidth="1"/>
    <col min="13310" max="13310" width="20.7265625" style="3" customWidth="1"/>
    <col min="13311" max="13311" width="20.453125" style="3" customWidth="1"/>
    <col min="13312" max="13313" width="10.7265625" style="3"/>
    <col min="13314" max="13314" width="5.7265625" style="3" customWidth="1"/>
    <col min="13315" max="13316" width="23.7265625" style="3" customWidth="1"/>
    <col min="13317" max="13317" width="14.1796875" style="3" customWidth="1"/>
    <col min="13318" max="13329" width="11.7265625" style="3" customWidth="1"/>
    <col min="13330" max="13332" width="8.7265625" style="3" customWidth="1"/>
    <col min="13333" max="13564" width="9.1796875" style="3" customWidth="1"/>
    <col min="13565" max="13565" width="5.7265625" style="3" customWidth="1"/>
    <col min="13566" max="13566" width="20.7265625" style="3" customWidth="1"/>
    <col min="13567" max="13567" width="20.453125" style="3" customWidth="1"/>
    <col min="13568" max="13569" width="10.7265625" style="3"/>
    <col min="13570" max="13570" width="5.7265625" style="3" customWidth="1"/>
    <col min="13571" max="13572" width="23.7265625" style="3" customWidth="1"/>
    <col min="13573" max="13573" width="14.1796875" style="3" customWidth="1"/>
    <col min="13574" max="13585" width="11.7265625" style="3" customWidth="1"/>
    <col min="13586" max="13588" width="8.7265625" style="3" customWidth="1"/>
    <col min="13589" max="13820" width="9.1796875" style="3" customWidth="1"/>
    <col min="13821" max="13821" width="5.7265625" style="3" customWidth="1"/>
    <col min="13822" max="13822" width="20.7265625" style="3" customWidth="1"/>
    <col min="13823" max="13823" width="20.453125" style="3" customWidth="1"/>
    <col min="13824" max="13825" width="10.7265625" style="3"/>
    <col min="13826" max="13826" width="5.7265625" style="3" customWidth="1"/>
    <col min="13827" max="13828" width="23.7265625" style="3" customWidth="1"/>
    <col min="13829" max="13829" width="14.1796875" style="3" customWidth="1"/>
    <col min="13830" max="13841" width="11.7265625" style="3" customWidth="1"/>
    <col min="13842" max="13844" width="8.7265625" style="3" customWidth="1"/>
    <col min="13845" max="14076" width="9.1796875" style="3" customWidth="1"/>
    <col min="14077" max="14077" width="5.7265625" style="3" customWidth="1"/>
    <col min="14078" max="14078" width="20.7265625" style="3" customWidth="1"/>
    <col min="14079" max="14079" width="20.453125" style="3" customWidth="1"/>
    <col min="14080" max="14081" width="10.7265625" style="3"/>
    <col min="14082" max="14082" width="5.7265625" style="3" customWidth="1"/>
    <col min="14083" max="14084" width="23.7265625" style="3" customWidth="1"/>
    <col min="14085" max="14085" width="14.1796875" style="3" customWidth="1"/>
    <col min="14086" max="14097" width="11.7265625" style="3" customWidth="1"/>
    <col min="14098" max="14100" width="8.7265625" style="3" customWidth="1"/>
    <col min="14101" max="14332" width="9.1796875" style="3" customWidth="1"/>
    <col min="14333" max="14333" width="5.7265625" style="3" customWidth="1"/>
    <col min="14334" max="14334" width="20.7265625" style="3" customWidth="1"/>
    <col min="14335" max="14335" width="20.453125" style="3" customWidth="1"/>
    <col min="14336" max="14337" width="10.7265625" style="3"/>
    <col min="14338" max="14338" width="5.7265625" style="3" customWidth="1"/>
    <col min="14339" max="14340" width="23.7265625" style="3" customWidth="1"/>
    <col min="14341" max="14341" width="14.1796875" style="3" customWidth="1"/>
    <col min="14342" max="14353" width="11.7265625" style="3" customWidth="1"/>
    <col min="14354" max="14356" width="8.7265625" style="3" customWidth="1"/>
    <col min="14357" max="14588" width="9.1796875" style="3" customWidth="1"/>
    <col min="14589" max="14589" width="5.7265625" style="3" customWidth="1"/>
    <col min="14590" max="14590" width="20.7265625" style="3" customWidth="1"/>
    <col min="14591" max="14591" width="20.453125" style="3" customWidth="1"/>
    <col min="14592" max="14593" width="10.7265625" style="3"/>
    <col min="14594" max="14594" width="5.7265625" style="3" customWidth="1"/>
    <col min="14595" max="14596" width="23.7265625" style="3" customWidth="1"/>
    <col min="14597" max="14597" width="14.1796875" style="3" customWidth="1"/>
    <col min="14598" max="14609" width="11.7265625" style="3" customWidth="1"/>
    <col min="14610" max="14612" width="8.7265625" style="3" customWidth="1"/>
    <col min="14613" max="14844" width="9.1796875" style="3" customWidth="1"/>
    <col min="14845" max="14845" width="5.7265625" style="3" customWidth="1"/>
    <col min="14846" max="14846" width="20.7265625" style="3" customWidth="1"/>
    <col min="14847" max="14847" width="20.453125" style="3" customWidth="1"/>
    <col min="14848" max="14849" width="10.7265625" style="3"/>
    <col min="14850" max="14850" width="5.7265625" style="3" customWidth="1"/>
    <col min="14851" max="14852" width="23.7265625" style="3" customWidth="1"/>
    <col min="14853" max="14853" width="14.1796875" style="3" customWidth="1"/>
    <col min="14854" max="14865" width="11.7265625" style="3" customWidth="1"/>
    <col min="14866" max="14868" width="8.7265625" style="3" customWidth="1"/>
    <col min="14869" max="15100" width="9.1796875" style="3" customWidth="1"/>
    <col min="15101" max="15101" width="5.7265625" style="3" customWidth="1"/>
    <col min="15102" max="15102" width="20.7265625" style="3" customWidth="1"/>
    <col min="15103" max="15103" width="20.453125" style="3" customWidth="1"/>
    <col min="15104" max="15105" width="10.7265625" style="3"/>
    <col min="15106" max="15106" width="5.7265625" style="3" customWidth="1"/>
    <col min="15107" max="15108" width="23.7265625" style="3" customWidth="1"/>
    <col min="15109" max="15109" width="14.1796875" style="3" customWidth="1"/>
    <col min="15110" max="15121" width="11.7265625" style="3" customWidth="1"/>
    <col min="15122" max="15124" width="8.7265625" style="3" customWidth="1"/>
    <col min="15125" max="15356" width="9.1796875" style="3" customWidth="1"/>
    <col min="15357" max="15357" width="5.7265625" style="3" customWidth="1"/>
    <col min="15358" max="15358" width="20.7265625" style="3" customWidth="1"/>
    <col min="15359" max="15359" width="20.453125" style="3" customWidth="1"/>
    <col min="15360" max="15361" width="10.7265625" style="3"/>
    <col min="15362" max="15362" width="5.7265625" style="3" customWidth="1"/>
    <col min="15363" max="15364" width="23.7265625" style="3" customWidth="1"/>
    <col min="15365" max="15365" width="14.1796875" style="3" customWidth="1"/>
    <col min="15366" max="15377" width="11.7265625" style="3" customWidth="1"/>
    <col min="15378" max="15380" width="8.7265625" style="3" customWidth="1"/>
    <col min="15381" max="15612" width="9.1796875" style="3" customWidth="1"/>
    <col min="15613" max="15613" width="5.7265625" style="3" customWidth="1"/>
    <col min="15614" max="15614" width="20.7265625" style="3" customWidth="1"/>
    <col min="15615" max="15615" width="20.453125" style="3" customWidth="1"/>
    <col min="15616" max="15617" width="10.7265625" style="3"/>
    <col min="15618" max="15618" width="5.7265625" style="3" customWidth="1"/>
    <col min="15619" max="15620" width="23.7265625" style="3" customWidth="1"/>
    <col min="15621" max="15621" width="14.1796875" style="3" customWidth="1"/>
    <col min="15622" max="15633" width="11.7265625" style="3" customWidth="1"/>
    <col min="15634" max="15636" width="8.7265625" style="3" customWidth="1"/>
    <col min="15637" max="15868" width="9.1796875" style="3" customWidth="1"/>
    <col min="15869" max="15869" width="5.7265625" style="3" customWidth="1"/>
    <col min="15870" max="15870" width="20.7265625" style="3" customWidth="1"/>
    <col min="15871" max="15871" width="20.453125" style="3" customWidth="1"/>
    <col min="15872" max="15873" width="10.7265625" style="3"/>
    <col min="15874" max="15874" width="5.7265625" style="3" customWidth="1"/>
    <col min="15875" max="15876" width="23.7265625" style="3" customWidth="1"/>
    <col min="15877" max="15877" width="14.1796875" style="3" customWidth="1"/>
    <col min="15878" max="15889" width="11.7265625" style="3" customWidth="1"/>
    <col min="15890" max="15892" width="8.7265625" style="3" customWidth="1"/>
    <col min="15893" max="16124" width="9.1796875" style="3" customWidth="1"/>
    <col min="16125" max="16125" width="5.7265625" style="3" customWidth="1"/>
    <col min="16126" max="16126" width="20.7265625" style="3" customWidth="1"/>
    <col min="16127" max="16127" width="20.453125" style="3" customWidth="1"/>
    <col min="16128" max="16129" width="10.7265625" style="3"/>
    <col min="16130" max="16130" width="5.7265625" style="3" customWidth="1"/>
    <col min="16131" max="16132" width="23.7265625" style="3" customWidth="1"/>
    <col min="16133" max="16133" width="14.1796875" style="3" customWidth="1"/>
    <col min="16134" max="16145" width="11.7265625" style="3" customWidth="1"/>
    <col min="16146" max="16148" width="8.7265625" style="3" customWidth="1"/>
    <col min="16149" max="16380" width="9.1796875" style="3" customWidth="1"/>
    <col min="16381" max="16381" width="5.7265625" style="3" customWidth="1"/>
    <col min="16382" max="16382" width="20.7265625" style="3" customWidth="1"/>
    <col min="16383" max="16383" width="20.453125" style="3" customWidth="1"/>
    <col min="16384" max="16384" width="10.7265625" style="3"/>
  </cols>
  <sheetData>
    <row r="1" spans="1:23" x14ac:dyDescent="0.35">
      <c r="A1" s="1" t="s">
        <v>928</v>
      </c>
    </row>
    <row r="2" spans="1:23" x14ac:dyDescent="0.35">
      <c r="A2" s="230" t="s">
        <v>58</v>
      </c>
      <c r="B2" s="230"/>
      <c r="C2" s="230"/>
    </row>
    <row r="3" spans="1:23" x14ac:dyDescent="0.35">
      <c r="A3" s="1615" t="s">
        <v>929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5"/>
      <c r="S3" s="5"/>
      <c r="T3" s="5"/>
      <c r="U3" s="5"/>
      <c r="V3" s="5"/>
      <c r="W3" s="5"/>
    </row>
    <row r="4" spans="1:23" x14ac:dyDescent="0.35">
      <c r="A4" s="2"/>
      <c r="B4" s="2"/>
      <c r="C4" s="2"/>
      <c r="D4" s="2"/>
      <c r="E4" s="2"/>
      <c r="F4" s="2"/>
      <c r="G4" s="2"/>
      <c r="H4" s="28" t="str">
        <f>'[3]1'!$E$5</f>
        <v>KABUPATEN/KOTA</v>
      </c>
      <c r="I4" s="7" t="s">
        <v>556</v>
      </c>
      <c r="J4" s="2"/>
      <c r="K4" s="2"/>
      <c r="L4" s="2"/>
      <c r="M4" s="2"/>
      <c r="N4" s="2"/>
      <c r="O4" s="2"/>
      <c r="P4" s="2"/>
      <c r="Q4" s="2"/>
    </row>
    <row r="5" spans="1:23" x14ac:dyDescent="0.35">
      <c r="A5" s="2"/>
      <c r="B5" s="2"/>
      <c r="C5" s="2"/>
      <c r="D5" s="2"/>
      <c r="E5" s="2"/>
      <c r="F5" s="2"/>
      <c r="G5" s="2"/>
      <c r="H5" s="28" t="str">
        <f>'[3]1'!$E$6</f>
        <v>TAHUN</v>
      </c>
      <c r="I5" s="7">
        <v>2024</v>
      </c>
      <c r="J5" s="2"/>
      <c r="K5" s="2"/>
      <c r="L5" s="2"/>
      <c r="M5" s="2"/>
      <c r="N5" s="2"/>
      <c r="O5" s="2"/>
      <c r="P5" s="2"/>
      <c r="Q5" s="2"/>
    </row>
    <row r="6" spans="1:2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23" x14ac:dyDescent="0.35">
      <c r="A7" s="1596" t="s">
        <v>5</v>
      </c>
      <c r="B7" s="1658" t="s">
        <v>6</v>
      </c>
      <c r="C7" s="1544"/>
      <c r="D7" s="1596" t="s">
        <v>61</v>
      </c>
      <c r="E7" s="1601" t="s">
        <v>9</v>
      </c>
      <c r="F7" s="1864" t="s">
        <v>930</v>
      </c>
      <c r="G7" s="1865"/>
      <c r="H7" s="1870" t="s">
        <v>931</v>
      </c>
      <c r="I7" s="1871"/>
      <c r="J7" s="1871"/>
      <c r="K7" s="1871"/>
      <c r="L7" s="1871"/>
      <c r="M7" s="1871"/>
      <c r="N7" s="1871"/>
      <c r="O7" s="1871"/>
      <c r="P7" s="1871"/>
      <c r="Q7" s="1872"/>
    </row>
    <row r="8" spans="1:23" x14ac:dyDescent="0.35">
      <c r="A8" s="1596"/>
      <c r="B8" s="1658"/>
      <c r="C8" s="1544"/>
      <c r="D8" s="1596"/>
      <c r="E8" s="1601"/>
      <c r="F8" s="1866"/>
      <c r="G8" s="1867"/>
      <c r="H8" s="1801" t="s">
        <v>932</v>
      </c>
      <c r="I8" s="1822"/>
      <c r="J8" s="1822"/>
      <c r="K8" s="1802"/>
      <c r="L8" s="1801" t="s">
        <v>933</v>
      </c>
      <c r="M8" s="1822"/>
      <c r="N8" s="1822"/>
      <c r="O8" s="1802"/>
      <c r="P8" s="1620" t="s">
        <v>934</v>
      </c>
      <c r="Q8" s="1621"/>
    </row>
    <row r="9" spans="1:23" x14ac:dyDescent="0.35">
      <c r="A9" s="1596"/>
      <c r="B9" s="1658"/>
      <c r="C9" s="1544" t="s">
        <v>1595</v>
      </c>
      <c r="D9" s="1596"/>
      <c r="E9" s="1601"/>
      <c r="F9" s="1868"/>
      <c r="G9" s="1869"/>
      <c r="H9" s="1801" t="s">
        <v>935</v>
      </c>
      <c r="I9" s="1802"/>
      <c r="J9" s="1822" t="s">
        <v>936</v>
      </c>
      <c r="K9" s="1802"/>
      <c r="L9" s="1801" t="s">
        <v>935</v>
      </c>
      <c r="M9" s="1802"/>
      <c r="N9" s="1822" t="s">
        <v>936</v>
      </c>
      <c r="O9" s="1802"/>
      <c r="P9" s="1801" t="s">
        <v>936</v>
      </c>
      <c r="Q9" s="1802"/>
    </row>
    <row r="10" spans="1:23" ht="31" x14ac:dyDescent="0.35">
      <c r="A10" s="1597"/>
      <c r="B10" s="1659"/>
      <c r="C10" s="1545" t="s">
        <v>6</v>
      </c>
      <c r="D10" s="1597"/>
      <c r="E10" s="1602"/>
      <c r="F10" s="61" t="s">
        <v>935</v>
      </c>
      <c r="G10" s="61" t="s">
        <v>936</v>
      </c>
      <c r="H10" s="125" t="s">
        <v>8</v>
      </c>
      <c r="I10" s="125" t="s">
        <v>65</v>
      </c>
      <c r="J10" s="125" t="s">
        <v>8</v>
      </c>
      <c r="K10" s="125" t="s">
        <v>65</v>
      </c>
      <c r="L10" s="125" t="s">
        <v>8</v>
      </c>
      <c r="M10" s="125" t="s">
        <v>65</v>
      </c>
      <c r="N10" s="125" t="s">
        <v>8</v>
      </c>
      <c r="O10" s="125" t="s">
        <v>65</v>
      </c>
      <c r="P10" s="125" t="s">
        <v>8</v>
      </c>
      <c r="Q10" s="125" t="s">
        <v>65</v>
      </c>
    </row>
    <row r="11" spans="1:23" s="15" customFormat="1" ht="11.5" x14ac:dyDescent="0.35">
      <c r="A11" s="1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13">
        <v>12</v>
      </c>
      <c r="N11" s="13">
        <v>13</v>
      </c>
      <c r="O11" s="13">
        <v>14</v>
      </c>
      <c r="P11" s="13">
        <v>15</v>
      </c>
      <c r="Q11" s="13">
        <v>16</v>
      </c>
    </row>
    <row r="12" spans="1:23" x14ac:dyDescent="0.35">
      <c r="A12" s="33">
        <v>1</v>
      </c>
      <c r="B12" s="64" t="s">
        <v>895</v>
      </c>
      <c r="C12" s="1570" t="s">
        <v>1596</v>
      </c>
      <c r="D12" s="64" t="s">
        <v>769</v>
      </c>
      <c r="E12" s="501">
        <v>5579</v>
      </c>
      <c r="F12" s="77">
        <f t="shared" ref="F12:F32" si="0">10%*$F$37/1000*E12</f>
        <v>150.63300000000001</v>
      </c>
      <c r="G12" s="80">
        <f>20%*$G$37/1000*'58'!E12</f>
        <v>29.167800000000003</v>
      </c>
      <c r="H12" s="502">
        <v>5</v>
      </c>
      <c r="I12" s="490">
        <f t="shared" ref="I12:I32" si="1">H12/F12*100</f>
        <v>3.3193257785478609</v>
      </c>
      <c r="J12" s="503">
        <v>1</v>
      </c>
      <c r="K12" s="504">
        <f t="shared" ref="K12:K31" si="2">J12/G12*100</f>
        <v>3.4284382092581542</v>
      </c>
      <c r="L12" s="502">
        <v>5</v>
      </c>
      <c r="M12" s="504">
        <f t="shared" ref="M12:M32" si="3">L12/H12*100</f>
        <v>100</v>
      </c>
      <c r="N12" s="502"/>
      <c r="O12" s="504">
        <f t="shared" ref="O12:O33" si="4">N12/J12*100</f>
        <v>0</v>
      </c>
      <c r="P12" s="502">
        <v>5</v>
      </c>
      <c r="Q12" s="504">
        <f t="shared" ref="Q12:Q32" si="5">P12/J12*100</f>
        <v>500</v>
      </c>
    </row>
    <row r="13" spans="1:23" x14ac:dyDescent="0.35">
      <c r="A13" s="16">
        <v>2</v>
      </c>
      <c r="B13" s="64" t="s">
        <v>767</v>
      </c>
      <c r="C13" s="1571" t="s">
        <v>1597</v>
      </c>
      <c r="D13" s="64" t="s">
        <v>937</v>
      </c>
      <c r="E13" s="501">
        <v>4700</v>
      </c>
      <c r="F13" s="80">
        <f t="shared" si="0"/>
        <v>126.89999999999999</v>
      </c>
      <c r="G13" s="80">
        <f>20%*$G$37/1000*'58'!E13</f>
        <v>94.078800000000015</v>
      </c>
      <c r="H13" s="304">
        <v>3</v>
      </c>
      <c r="I13" s="490">
        <f t="shared" si="1"/>
        <v>2.3640661938534282</v>
      </c>
      <c r="J13" s="505">
        <v>2</v>
      </c>
      <c r="K13" s="490">
        <f t="shared" si="2"/>
        <v>2.1258774559199307</v>
      </c>
      <c r="L13" s="304">
        <v>3</v>
      </c>
      <c r="M13" s="490">
        <f t="shared" si="3"/>
        <v>100</v>
      </c>
      <c r="N13" s="304"/>
      <c r="O13" s="490">
        <f t="shared" si="4"/>
        <v>0</v>
      </c>
      <c r="P13" s="304">
        <v>3</v>
      </c>
      <c r="Q13" s="490">
        <f t="shared" si="5"/>
        <v>150</v>
      </c>
    </row>
    <row r="14" spans="1:23" x14ac:dyDescent="0.35">
      <c r="A14" s="16">
        <v>3</v>
      </c>
      <c r="B14" s="64" t="s">
        <v>772</v>
      </c>
      <c r="C14" s="1571" t="s">
        <v>1598</v>
      </c>
      <c r="D14" s="64" t="s">
        <v>772</v>
      </c>
      <c r="E14" s="501">
        <v>5902</v>
      </c>
      <c r="F14" s="80">
        <f t="shared" si="0"/>
        <v>159.35399999999998</v>
      </c>
      <c r="G14" s="80">
        <f>20%*$G$37/1000*'58'!E14</f>
        <v>21.412200000000002</v>
      </c>
      <c r="H14" s="304">
        <v>12</v>
      </c>
      <c r="I14" s="490">
        <f t="shared" si="1"/>
        <v>7.5304040061749316</v>
      </c>
      <c r="J14" s="505">
        <v>2</v>
      </c>
      <c r="K14" s="490">
        <f t="shared" si="2"/>
        <v>9.3404694519946574</v>
      </c>
      <c r="L14" s="304">
        <v>12</v>
      </c>
      <c r="M14" s="490">
        <f t="shared" si="3"/>
        <v>100</v>
      </c>
      <c r="N14" s="304"/>
      <c r="O14" s="490">
        <f t="shared" si="4"/>
        <v>0</v>
      </c>
      <c r="P14" s="304">
        <v>12</v>
      </c>
      <c r="Q14" s="490">
        <f t="shared" si="5"/>
        <v>600</v>
      </c>
    </row>
    <row r="15" spans="1:23" x14ac:dyDescent="0.35">
      <c r="A15" s="16">
        <v>4</v>
      </c>
      <c r="B15" s="64" t="s">
        <v>771</v>
      </c>
      <c r="C15" s="1571" t="s">
        <v>1601</v>
      </c>
      <c r="D15" s="64" t="s">
        <v>771</v>
      </c>
      <c r="E15" s="501">
        <v>4187</v>
      </c>
      <c r="F15" s="80">
        <f t="shared" si="0"/>
        <v>113.04899999999999</v>
      </c>
      <c r="G15" s="80">
        <f>20%*$G$37/1000*'58'!E15</f>
        <v>25.290000000000003</v>
      </c>
      <c r="H15" s="304">
        <v>4</v>
      </c>
      <c r="I15" s="490">
        <f t="shared" si="1"/>
        <v>3.5382887066670206</v>
      </c>
      <c r="J15" s="505">
        <v>2</v>
      </c>
      <c r="K15" s="490">
        <f t="shared" si="2"/>
        <v>7.908264136022142</v>
      </c>
      <c r="L15" s="304">
        <v>4</v>
      </c>
      <c r="M15" s="490">
        <f t="shared" si="3"/>
        <v>100</v>
      </c>
      <c r="N15" s="304"/>
      <c r="O15" s="490">
        <f t="shared" si="4"/>
        <v>0</v>
      </c>
      <c r="P15" s="304">
        <v>4</v>
      </c>
      <c r="Q15" s="490">
        <f t="shared" si="5"/>
        <v>200</v>
      </c>
    </row>
    <row r="16" spans="1:23" x14ac:dyDescent="0.35">
      <c r="A16" s="16">
        <v>5</v>
      </c>
      <c r="B16" s="64" t="s">
        <v>770</v>
      </c>
      <c r="C16" s="1571" t="s">
        <v>1599</v>
      </c>
      <c r="D16" s="64" t="s">
        <v>770</v>
      </c>
      <c r="E16" s="501">
        <v>6585</v>
      </c>
      <c r="F16" s="80">
        <f t="shared" si="0"/>
        <v>177.79499999999999</v>
      </c>
      <c r="G16" s="80">
        <f>20%*$G$37/1000*'58'!E16</f>
        <v>38.440800000000003</v>
      </c>
      <c r="H16" s="304">
        <v>3</v>
      </c>
      <c r="I16" s="490">
        <f t="shared" si="1"/>
        <v>1.6873365392727582</v>
      </c>
      <c r="J16" s="505">
        <v>4</v>
      </c>
      <c r="K16" s="490">
        <f t="shared" si="2"/>
        <v>10.405610705292293</v>
      </c>
      <c r="L16" s="304">
        <v>3</v>
      </c>
      <c r="M16" s="490">
        <f t="shared" si="3"/>
        <v>100</v>
      </c>
      <c r="N16" s="304"/>
      <c r="O16" s="490">
        <f t="shared" si="4"/>
        <v>0</v>
      </c>
      <c r="P16" s="304">
        <v>3</v>
      </c>
      <c r="Q16" s="490">
        <f t="shared" si="5"/>
        <v>75</v>
      </c>
    </row>
    <row r="17" spans="1:17" x14ac:dyDescent="0.35">
      <c r="A17" s="16">
        <v>6</v>
      </c>
      <c r="B17" s="64" t="s">
        <v>782</v>
      </c>
      <c r="C17" s="1571" t="s">
        <v>1609</v>
      </c>
      <c r="D17" s="64" t="s">
        <v>782</v>
      </c>
      <c r="E17" s="501">
        <v>2330</v>
      </c>
      <c r="F17" s="80">
        <f t="shared" si="0"/>
        <v>62.91</v>
      </c>
      <c r="G17" s="80">
        <f>20%*$G$37/1000*'58'!E17</f>
        <v>14.499600000000003</v>
      </c>
      <c r="H17" s="304">
        <v>3</v>
      </c>
      <c r="I17" s="490">
        <f t="shared" si="1"/>
        <v>4.768717215069147</v>
      </c>
      <c r="J17" s="505">
        <v>3</v>
      </c>
      <c r="K17" s="490">
        <f t="shared" si="2"/>
        <v>20.690225937267233</v>
      </c>
      <c r="L17" s="304">
        <v>3</v>
      </c>
      <c r="M17" s="490">
        <f t="shared" si="3"/>
        <v>100</v>
      </c>
      <c r="N17" s="304"/>
      <c r="O17" s="490">
        <f t="shared" si="4"/>
        <v>0</v>
      </c>
      <c r="P17" s="304">
        <v>3</v>
      </c>
      <c r="Q17" s="490">
        <f t="shared" si="5"/>
        <v>100</v>
      </c>
    </row>
    <row r="18" spans="1:17" x14ac:dyDescent="0.35">
      <c r="A18" s="16">
        <v>7</v>
      </c>
      <c r="B18" s="64" t="s">
        <v>773</v>
      </c>
      <c r="C18" s="1571" t="s">
        <v>1600</v>
      </c>
      <c r="D18" s="64" t="s">
        <v>773</v>
      </c>
      <c r="E18" s="501">
        <v>3663</v>
      </c>
      <c r="F18" s="80">
        <f t="shared" si="0"/>
        <v>98.900999999999996</v>
      </c>
      <c r="G18" s="80">
        <f>20%*$G$37/1000*'58'!E18</f>
        <v>61.707600000000014</v>
      </c>
      <c r="H18" s="304">
        <v>2</v>
      </c>
      <c r="I18" s="490">
        <f t="shared" si="1"/>
        <v>2.0222242444464666</v>
      </c>
      <c r="J18" s="505">
        <v>2</v>
      </c>
      <c r="K18" s="490">
        <f t="shared" si="2"/>
        <v>3.2410918590254676</v>
      </c>
      <c r="L18" s="304">
        <v>2</v>
      </c>
      <c r="M18" s="490">
        <f t="shared" si="3"/>
        <v>100</v>
      </c>
      <c r="N18" s="304"/>
      <c r="O18" s="490">
        <f t="shared" si="4"/>
        <v>0</v>
      </c>
      <c r="P18" s="304">
        <v>2</v>
      </c>
      <c r="Q18" s="490">
        <f t="shared" si="5"/>
        <v>100</v>
      </c>
    </row>
    <row r="19" spans="1:17" x14ac:dyDescent="0.35">
      <c r="A19" s="16">
        <v>8</v>
      </c>
      <c r="B19" s="64" t="s">
        <v>777</v>
      </c>
      <c r="C19" s="1571" t="s">
        <v>1602</v>
      </c>
      <c r="D19" s="64" t="s">
        <v>777</v>
      </c>
      <c r="E19" s="501">
        <v>11103</v>
      </c>
      <c r="F19" s="80">
        <f t="shared" si="0"/>
        <v>299.78100000000001</v>
      </c>
      <c r="G19" s="80">
        <f>20%*$G$37/1000*'58'!E19</f>
        <v>72.160800000000009</v>
      </c>
      <c r="H19" s="304">
        <v>5</v>
      </c>
      <c r="I19" s="490">
        <f t="shared" si="1"/>
        <v>1.667884222148835</v>
      </c>
      <c r="J19" s="505">
        <v>2</v>
      </c>
      <c r="K19" s="490">
        <f t="shared" si="2"/>
        <v>2.7715878981386015</v>
      </c>
      <c r="L19" s="304">
        <v>5</v>
      </c>
      <c r="M19" s="490">
        <f t="shared" si="3"/>
        <v>100</v>
      </c>
      <c r="N19" s="304"/>
      <c r="O19" s="490">
        <f t="shared" si="4"/>
        <v>0</v>
      </c>
      <c r="P19" s="304">
        <v>5</v>
      </c>
      <c r="Q19" s="490">
        <f t="shared" si="5"/>
        <v>250</v>
      </c>
    </row>
    <row r="20" spans="1:17" x14ac:dyDescent="0.35">
      <c r="A20" s="16">
        <v>9</v>
      </c>
      <c r="B20" s="64" t="s">
        <v>774</v>
      </c>
      <c r="C20" s="1571" t="s">
        <v>1603</v>
      </c>
      <c r="D20" s="64" t="s">
        <v>775</v>
      </c>
      <c r="E20" s="501">
        <v>4140</v>
      </c>
      <c r="F20" s="80">
        <f t="shared" si="0"/>
        <v>111.78</v>
      </c>
      <c r="G20" s="80">
        <f>20%*$G$37/1000*'58'!E20</f>
        <v>24.784200000000006</v>
      </c>
      <c r="H20" s="304">
        <v>5</v>
      </c>
      <c r="I20" s="490">
        <f t="shared" si="1"/>
        <v>4.4730721059223475</v>
      </c>
      <c r="J20" s="505">
        <v>2</v>
      </c>
      <c r="K20" s="490">
        <f t="shared" si="2"/>
        <v>8.0696572816552461</v>
      </c>
      <c r="L20" s="304">
        <v>5</v>
      </c>
      <c r="M20" s="490">
        <f t="shared" si="3"/>
        <v>100</v>
      </c>
      <c r="N20" s="304"/>
      <c r="O20" s="490">
        <f t="shared" si="4"/>
        <v>0</v>
      </c>
      <c r="P20" s="304">
        <v>5</v>
      </c>
      <c r="Q20" s="490">
        <f t="shared" si="5"/>
        <v>250</v>
      </c>
    </row>
    <row r="21" spans="1:17" x14ac:dyDescent="0.35">
      <c r="A21" s="16">
        <v>10</v>
      </c>
      <c r="B21" s="64" t="s">
        <v>780</v>
      </c>
      <c r="C21" s="1571" t="s">
        <v>1604</v>
      </c>
      <c r="D21" s="64" t="s">
        <v>780</v>
      </c>
      <c r="E21" s="501">
        <v>6175</v>
      </c>
      <c r="F21" s="80">
        <f t="shared" si="0"/>
        <v>166.72499999999999</v>
      </c>
      <c r="G21" s="80">
        <f>20%*$G$37/1000*'58'!E21</f>
        <v>36.754800000000003</v>
      </c>
      <c r="H21" s="304">
        <v>3</v>
      </c>
      <c r="I21" s="490">
        <f t="shared" si="1"/>
        <v>1.7993702204228519</v>
      </c>
      <c r="J21" s="505">
        <v>2</v>
      </c>
      <c r="K21" s="490">
        <f t="shared" si="2"/>
        <v>5.4414661486390887</v>
      </c>
      <c r="L21" s="304">
        <v>3</v>
      </c>
      <c r="M21" s="490">
        <f t="shared" si="3"/>
        <v>100</v>
      </c>
      <c r="N21" s="304"/>
      <c r="O21" s="490">
        <f t="shared" si="4"/>
        <v>0</v>
      </c>
      <c r="P21" s="304">
        <v>3</v>
      </c>
      <c r="Q21" s="490">
        <f t="shared" si="5"/>
        <v>150</v>
      </c>
    </row>
    <row r="22" spans="1:17" x14ac:dyDescent="0.35">
      <c r="A22" s="16">
        <v>11</v>
      </c>
      <c r="B22" s="64" t="s">
        <v>789</v>
      </c>
      <c r="C22" s="1571" t="s">
        <v>1605</v>
      </c>
      <c r="D22" s="64" t="s">
        <v>790</v>
      </c>
      <c r="E22" s="501">
        <v>4555</v>
      </c>
      <c r="F22" s="80">
        <f t="shared" si="0"/>
        <v>122.985</v>
      </c>
      <c r="G22" s="80">
        <f>20%*$G$37/1000*'58'!E22</f>
        <v>25.795800000000003</v>
      </c>
      <c r="H22" s="304">
        <v>3</v>
      </c>
      <c r="I22" s="490">
        <f t="shared" si="1"/>
        <v>2.4393218685205511</v>
      </c>
      <c r="J22" s="505">
        <v>2</v>
      </c>
      <c r="K22" s="490">
        <f t="shared" si="2"/>
        <v>7.7532001333550413</v>
      </c>
      <c r="L22" s="304">
        <v>3</v>
      </c>
      <c r="M22" s="490">
        <f t="shared" si="3"/>
        <v>100</v>
      </c>
      <c r="N22" s="304"/>
      <c r="O22" s="490">
        <f t="shared" si="4"/>
        <v>0</v>
      </c>
      <c r="P22" s="304">
        <v>3</v>
      </c>
      <c r="Q22" s="490">
        <f t="shared" si="5"/>
        <v>150</v>
      </c>
    </row>
    <row r="23" spans="1:17" x14ac:dyDescent="0.35">
      <c r="A23" s="16">
        <v>12</v>
      </c>
      <c r="B23" s="64" t="s">
        <v>778</v>
      </c>
      <c r="C23" s="1571" t="s">
        <v>1606</v>
      </c>
      <c r="D23" s="64" t="s">
        <v>779</v>
      </c>
      <c r="E23" s="501">
        <v>2330</v>
      </c>
      <c r="F23" s="80">
        <f t="shared" si="0"/>
        <v>62.91</v>
      </c>
      <c r="G23" s="80">
        <f>20%*$G$37/1000*'58'!E23</f>
        <v>19.051800000000004</v>
      </c>
      <c r="H23" s="304">
        <v>3</v>
      </c>
      <c r="I23" s="490">
        <f t="shared" si="1"/>
        <v>4.768717215069147</v>
      </c>
      <c r="J23" s="505">
        <v>2</v>
      </c>
      <c r="K23" s="490">
        <f t="shared" si="2"/>
        <v>10.497695755781605</v>
      </c>
      <c r="L23" s="304">
        <v>3</v>
      </c>
      <c r="M23" s="490">
        <f t="shared" si="3"/>
        <v>100</v>
      </c>
      <c r="N23" s="304"/>
      <c r="O23" s="490">
        <f t="shared" si="4"/>
        <v>0</v>
      </c>
      <c r="P23" s="304">
        <v>3</v>
      </c>
      <c r="Q23" s="490">
        <f t="shared" si="5"/>
        <v>150</v>
      </c>
    </row>
    <row r="24" spans="1:17" x14ac:dyDescent="0.35">
      <c r="A24" s="16">
        <v>13</v>
      </c>
      <c r="B24" s="64" t="s">
        <v>781</v>
      </c>
      <c r="C24" s="1571" t="s">
        <v>1607</v>
      </c>
      <c r="D24" s="64" t="s">
        <v>781</v>
      </c>
      <c r="E24" s="501">
        <v>6750</v>
      </c>
      <c r="F24" s="80">
        <f t="shared" si="0"/>
        <v>182.25</v>
      </c>
      <c r="G24" s="80">
        <f>20%*$G$37/1000*'58'!E24</f>
        <v>45.016200000000005</v>
      </c>
      <c r="H24" s="304">
        <v>0</v>
      </c>
      <c r="I24" s="490">
        <f t="shared" si="1"/>
        <v>0</v>
      </c>
      <c r="J24" s="505">
        <v>22</v>
      </c>
      <c r="K24" s="490">
        <f t="shared" si="2"/>
        <v>48.871295222608744</v>
      </c>
      <c r="L24" s="304">
        <v>0</v>
      </c>
      <c r="M24" s="490">
        <v>0</v>
      </c>
      <c r="N24" s="304"/>
      <c r="O24" s="490">
        <f t="shared" si="4"/>
        <v>0</v>
      </c>
      <c r="P24" s="304">
        <v>0</v>
      </c>
      <c r="Q24" s="490">
        <f t="shared" si="5"/>
        <v>0</v>
      </c>
    </row>
    <row r="25" spans="1:17" x14ac:dyDescent="0.35">
      <c r="A25" s="16">
        <v>14</v>
      </c>
      <c r="B25" s="64" t="s">
        <v>896</v>
      </c>
      <c r="C25" s="1571" t="s">
        <v>1608</v>
      </c>
      <c r="D25" s="64" t="s">
        <v>784</v>
      </c>
      <c r="E25" s="501">
        <v>6463</v>
      </c>
      <c r="F25" s="80">
        <f t="shared" si="0"/>
        <v>174.501</v>
      </c>
      <c r="G25" s="80">
        <f>20%*$G$37/1000*'58'!E25</f>
        <v>37.092000000000006</v>
      </c>
      <c r="H25" s="304">
        <v>0</v>
      </c>
      <c r="I25" s="490">
        <f t="shared" si="1"/>
        <v>0</v>
      </c>
      <c r="J25" s="505">
        <v>0</v>
      </c>
      <c r="K25" s="490">
        <f t="shared" si="2"/>
        <v>0</v>
      </c>
      <c r="L25" s="304">
        <v>0</v>
      </c>
      <c r="M25" s="490">
        <v>0</v>
      </c>
      <c r="N25" s="304"/>
      <c r="O25" s="490">
        <v>0</v>
      </c>
      <c r="P25" s="304">
        <v>0</v>
      </c>
      <c r="Q25" s="490">
        <v>0</v>
      </c>
    </row>
    <row r="26" spans="1:17" x14ac:dyDescent="0.35">
      <c r="A26" s="16">
        <v>15</v>
      </c>
      <c r="B26" s="64" t="s">
        <v>786</v>
      </c>
      <c r="C26" s="1571" t="s">
        <v>1610</v>
      </c>
      <c r="D26" s="64" t="s">
        <v>786</v>
      </c>
      <c r="E26" s="501">
        <v>4259</v>
      </c>
      <c r="F26" s="80">
        <f t="shared" si="0"/>
        <v>114.99299999999999</v>
      </c>
      <c r="G26" s="80">
        <f>20%*$G$37/1000*'58'!E26</f>
        <v>23.941200000000006</v>
      </c>
      <c r="H26" s="304">
        <v>5</v>
      </c>
      <c r="I26" s="490">
        <f t="shared" si="1"/>
        <v>4.3480907533502045</v>
      </c>
      <c r="J26" s="505">
        <v>0</v>
      </c>
      <c r="K26" s="490">
        <f t="shared" si="2"/>
        <v>0</v>
      </c>
      <c r="L26" s="304">
        <v>5</v>
      </c>
      <c r="M26" s="490">
        <f t="shared" si="3"/>
        <v>100</v>
      </c>
      <c r="N26" s="304"/>
      <c r="O26" s="490">
        <v>0</v>
      </c>
      <c r="P26" s="304">
        <v>5</v>
      </c>
      <c r="Q26" s="490">
        <v>0</v>
      </c>
    </row>
    <row r="27" spans="1:17" x14ac:dyDescent="0.35">
      <c r="A27" s="16">
        <v>16</v>
      </c>
      <c r="B27" s="64" t="s">
        <v>787</v>
      </c>
      <c r="C27" s="1571" t="s">
        <v>1611</v>
      </c>
      <c r="D27" s="64" t="s">
        <v>788</v>
      </c>
      <c r="E27" s="501">
        <v>3676</v>
      </c>
      <c r="F27" s="80">
        <f t="shared" si="0"/>
        <v>99.251999999999995</v>
      </c>
      <c r="G27" s="80">
        <f>20%*$G$37/1000*'58'!E27</f>
        <v>23.098200000000002</v>
      </c>
      <c r="H27" s="304">
        <v>5</v>
      </c>
      <c r="I27" s="490">
        <f t="shared" si="1"/>
        <v>5.037681860315157</v>
      </c>
      <c r="J27" s="505">
        <v>0</v>
      </c>
      <c r="K27" s="490">
        <f t="shared" si="2"/>
        <v>0</v>
      </c>
      <c r="L27" s="304">
        <v>5</v>
      </c>
      <c r="M27" s="490">
        <f t="shared" si="3"/>
        <v>100</v>
      </c>
      <c r="N27" s="304"/>
      <c r="O27" s="490">
        <v>0</v>
      </c>
      <c r="P27" s="304">
        <v>5</v>
      </c>
      <c r="Q27" s="490">
        <v>0</v>
      </c>
    </row>
    <row r="28" spans="1:17" x14ac:dyDescent="0.35">
      <c r="A28" s="16">
        <v>17</v>
      </c>
      <c r="B28" s="64" t="s">
        <v>785</v>
      </c>
      <c r="C28" s="1571" t="s">
        <v>1612</v>
      </c>
      <c r="D28" s="64" t="s">
        <v>785</v>
      </c>
      <c r="E28" s="501">
        <v>6625</v>
      </c>
      <c r="F28" s="80">
        <f t="shared" si="0"/>
        <v>178.875</v>
      </c>
      <c r="G28" s="80">
        <f>20%*$G$37/1000*'58'!E28</f>
        <v>38.609400000000008</v>
      </c>
      <c r="H28" s="304">
        <v>0</v>
      </c>
      <c r="I28" s="490">
        <f t="shared" si="1"/>
        <v>0</v>
      </c>
      <c r="J28" s="505">
        <v>0</v>
      </c>
      <c r="K28" s="490">
        <f t="shared" si="2"/>
        <v>0</v>
      </c>
      <c r="L28" s="304">
        <v>0</v>
      </c>
      <c r="M28" s="490">
        <v>0</v>
      </c>
      <c r="N28" s="304"/>
      <c r="O28" s="490">
        <v>0</v>
      </c>
      <c r="P28" s="304">
        <v>0</v>
      </c>
      <c r="Q28" s="490">
        <v>0</v>
      </c>
    </row>
    <row r="29" spans="1:17" x14ac:dyDescent="0.35">
      <c r="A29" s="16">
        <v>18</v>
      </c>
      <c r="B29" s="64" t="s">
        <v>791</v>
      </c>
      <c r="C29" s="1571" t="s">
        <v>1613</v>
      </c>
      <c r="D29" s="64" t="s">
        <v>897</v>
      </c>
      <c r="E29" s="501">
        <v>670</v>
      </c>
      <c r="F29" s="80">
        <f t="shared" si="0"/>
        <v>18.09</v>
      </c>
      <c r="G29" s="80">
        <f>20%*$G$37/1000*'58'!E29</f>
        <v>4.3836000000000004</v>
      </c>
      <c r="H29" s="304">
        <v>0</v>
      </c>
      <c r="I29" s="490">
        <f t="shared" si="1"/>
        <v>0</v>
      </c>
      <c r="J29" s="505">
        <v>0</v>
      </c>
      <c r="K29" s="490">
        <f t="shared" si="2"/>
        <v>0</v>
      </c>
      <c r="L29" s="304">
        <v>0</v>
      </c>
      <c r="M29" s="490">
        <v>0</v>
      </c>
      <c r="N29" s="304"/>
      <c r="O29" s="490">
        <v>0</v>
      </c>
      <c r="P29" s="304">
        <v>0</v>
      </c>
      <c r="Q29" s="490">
        <v>0</v>
      </c>
    </row>
    <row r="30" spans="1:17" x14ac:dyDescent="0.35">
      <c r="A30" s="16">
        <v>19</v>
      </c>
      <c r="B30" s="64" t="s">
        <v>791</v>
      </c>
      <c r="C30" s="1571" t="s">
        <v>1613</v>
      </c>
      <c r="D30" s="64" t="s">
        <v>794</v>
      </c>
      <c r="E30" s="501">
        <v>1720</v>
      </c>
      <c r="F30" s="80">
        <f t="shared" si="0"/>
        <v>46.44</v>
      </c>
      <c r="G30" s="80">
        <f>20%*$G$37/1000*'58'!E30</f>
        <v>9.9474000000000018</v>
      </c>
      <c r="H30" s="304">
        <v>0</v>
      </c>
      <c r="I30" s="490">
        <f t="shared" si="1"/>
        <v>0</v>
      </c>
      <c r="J30" s="505">
        <v>0</v>
      </c>
      <c r="K30" s="490">
        <f t="shared" si="2"/>
        <v>0</v>
      </c>
      <c r="L30" s="304">
        <v>0</v>
      </c>
      <c r="M30" s="490">
        <v>0</v>
      </c>
      <c r="N30" s="304"/>
      <c r="O30" s="490">
        <v>0</v>
      </c>
      <c r="P30" s="304">
        <v>0</v>
      </c>
      <c r="Q30" s="490">
        <v>0</v>
      </c>
    </row>
    <row r="31" spans="1:17" x14ac:dyDescent="0.35">
      <c r="A31" s="16">
        <v>20</v>
      </c>
      <c r="B31" s="64" t="s">
        <v>791</v>
      </c>
      <c r="C31" s="1571" t="s">
        <v>1613</v>
      </c>
      <c r="D31" s="64" t="s">
        <v>792</v>
      </c>
      <c r="E31" s="501">
        <v>1270</v>
      </c>
      <c r="F31" s="80">
        <f t="shared" si="0"/>
        <v>34.29</v>
      </c>
      <c r="G31" s="80">
        <f>20%*$G$37/1000*'58'!E31</f>
        <v>8.2614000000000019</v>
      </c>
      <c r="H31" s="304">
        <v>0</v>
      </c>
      <c r="I31" s="490">
        <f t="shared" si="1"/>
        <v>0</v>
      </c>
      <c r="J31" s="505">
        <v>0</v>
      </c>
      <c r="K31" s="490">
        <f t="shared" si="2"/>
        <v>0</v>
      </c>
      <c r="L31" s="304">
        <v>0</v>
      </c>
      <c r="M31" s="490">
        <v>0</v>
      </c>
      <c r="N31" s="304"/>
      <c r="O31" s="490">
        <v>0</v>
      </c>
      <c r="P31" s="304">
        <v>0</v>
      </c>
      <c r="Q31" s="490">
        <v>0</v>
      </c>
    </row>
    <row r="32" spans="1:17" x14ac:dyDescent="0.35">
      <c r="A32" s="16">
        <v>21</v>
      </c>
      <c r="B32" s="17" t="s">
        <v>898</v>
      </c>
      <c r="C32" s="1571" t="s">
        <v>1614</v>
      </c>
      <c r="D32" s="17" t="s">
        <v>795</v>
      </c>
      <c r="E32" s="501">
        <v>842</v>
      </c>
      <c r="F32" s="80">
        <f t="shared" si="0"/>
        <v>22.733999999999998</v>
      </c>
      <c r="G32" s="80"/>
      <c r="H32" s="253">
        <v>0</v>
      </c>
      <c r="I32" s="490">
        <f t="shared" si="1"/>
        <v>0</v>
      </c>
      <c r="J32" s="80">
        <v>0</v>
      </c>
      <c r="K32" s="490"/>
      <c r="L32" s="253">
        <v>0</v>
      </c>
      <c r="M32" s="490">
        <v>0</v>
      </c>
      <c r="N32" s="253"/>
      <c r="O32" s="490">
        <v>0</v>
      </c>
      <c r="P32" s="253">
        <v>0</v>
      </c>
      <c r="Q32" s="490">
        <v>0</v>
      </c>
    </row>
    <row r="33" spans="1:17" x14ac:dyDescent="0.35">
      <c r="A33" s="16"/>
      <c r="B33" s="17"/>
      <c r="C33" s="17"/>
      <c r="D33" s="17"/>
      <c r="E33" s="501"/>
      <c r="F33" s="80"/>
      <c r="G33" s="80"/>
      <c r="H33" s="253"/>
      <c r="I33" s="490"/>
      <c r="J33" s="80"/>
      <c r="K33" s="490"/>
      <c r="L33" s="253"/>
      <c r="M33" s="490"/>
      <c r="N33" s="253"/>
      <c r="O33" s="490"/>
      <c r="P33" s="253"/>
      <c r="Q33" s="490"/>
    </row>
    <row r="34" spans="1:17" x14ac:dyDescent="0.35">
      <c r="A34" s="16"/>
      <c r="B34" s="17"/>
      <c r="C34" s="17"/>
      <c r="D34" s="17"/>
      <c r="E34" s="501"/>
      <c r="F34" s="80"/>
      <c r="G34" s="80"/>
      <c r="H34" s="253"/>
      <c r="I34" s="490"/>
      <c r="J34" s="80"/>
      <c r="K34" s="490"/>
      <c r="L34" s="253"/>
      <c r="M34" s="490"/>
      <c r="N34" s="253"/>
      <c r="O34" s="490"/>
      <c r="P34" s="253"/>
      <c r="Q34" s="490"/>
    </row>
    <row r="35" spans="1:17" x14ac:dyDescent="0.35">
      <c r="A35" s="16"/>
      <c r="B35" s="17"/>
      <c r="C35" s="17"/>
      <c r="D35" s="17"/>
      <c r="E35" s="501"/>
      <c r="F35" s="87"/>
      <c r="G35" s="87"/>
      <c r="H35" s="393"/>
      <c r="I35" s="506"/>
      <c r="J35" s="87"/>
      <c r="K35" s="506"/>
      <c r="L35" s="393"/>
      <c r="M35" s="506"/>
      <c r="N35" s="393"/>
      <c r="O35" s="506"/>
      <c r="P35" s="393"/>
      <c r="Q35" s="506"/>
    </row>
    <row r="36" spans="1:17" ht="18.75" customHeight="1" x14ac:dyDescent="0.35">
      <c r="A36" s="432" t="s">
        <v>713</v>
      </c>
      <c r="B36" s="433"/>
      <c r="C36" s="433"/>
      <c r="D36" s="377"/>
      <c r="E36" s="447">
        <f>SUM(E12:E35)</f>
        <v>93524</v>
      </c>
      <c r="F36" s="447">
        <f>SUM(F12:F35)</f>
        <v>2525.1479999999997</v>
      </c>
      <c r="G36" s="447">
        <f>SUM(G12:G35)</f>
        <v>653.49360000000013</v>
      </c>
      <c r="H36" s="491">
        <f>SUM(H12:H35)</f>
        <v>61</v>
      </c>
      <c r="I36" s="507">
        <f>H36/F36*100</f>
        <v>2.4156999906540131</v>
      </c>
      <c r="J36" s="447">
        <f>SUM(J12:J35)</f>
        <v>48</v>
      </c>
      <c r="K36" s="507">
        <f>J36/G36*100</f>
        <v>7.3451369684416177</v>
      </c>
      <c r="L36" s="491">
        <f>SUM(L12:L35)</f>
        <v>61</v>
      </c>
      <c r="M36" s="507">
        <f>L36/H36*100</f>
        <v>100</v>
      </c>
      <c r="N36" s="491">
        <f>SUM(N12:N35)</f>
        <v>0</v>
      </c>
      <c r="O36" s="507">
        <f>N36/J36*100</f>
        <v>0</v>
      </c>
      <c r="P36" s="491">
        <f>SUM(P12:P35)</f>
        <v>61</v>
      </c>
      <c r="Q36" s="507">
        <f>P36/J36*100</f>
        <v>127.08333333333333</v>
      </c>
    </row>
    <row r="37" spans="1:17" ht="18.75" customHeight="1" thickBot="1" x14ac:dyDescent="0.4">
      <c r="A37" s="508" t="s">
        <v>938</v>
      </c>
      <c r="B37" s="509"/>
      <c r="C37" s="509"/>
      <c r="D37" s="509"/>
      <c r="E37" s="509"/>
      <c r="F37" s="395">
        <v>270</v>
      </c>
      <c r="G37" s="395">
        <v>843</v>
      </c>
      <c r="H37" s="510"/>
      <c r="I37" s="511"/>
      <c r="J37" s="510"/>
      <c r="K37" s="511"/>
      <c r="L37" s="510"/>
      <c r="M37" s="511"/>
      <c r="N37" s="510"/>
      <c r="O37" s="511"/>
      <c r="P37" s="510"/>
      <c r="Q37" s="512"/>
    </row>
    <row r="38" spans="1:17" x14ac:dyDescent="0.35">
      <c r="B38" s="231"/>
      <c r="C38" s="231"/>
      <c r="D38" s="231"/>
      <c r="E38" s="231"/>
    </row>
    <row r="39" spans="1:17" x14ac:dyDescent="0.35">
      <c r="A39" s="27" t="s">
        <v>817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</row>
    <row r="40" spans="1:17" x14ac:dyDescent="0.35">
      <c r="A40" s="27" t="s">
        <v>939</v>
      </c>
      <c r="B40" s="513" t="s">
        <v>940</v>
      </c>
      <c r="C40" s="513"/>
      <c r="D40" s="27"/>
      <c r="E40" s="27"/>
      <c r="F40" s="27"/>
      <c r="G40" s="27"/>
      <c r="H40" s="27"/>
      <c r="I40" s="27"/>
      <c r="J40" s="27"/>
      <c r="K40" s="27"/>
      <c r="L40" s="27"/>
    </row>
    <row r="41" spans="1:17" x14ac:dyDescent="0.35">
      <c r="A41" s="27"/>
      <c r="B41" s="513" t="s">
        <v>941</v>
      </c>
      <c r="C41" s="513"/>
      <c r="D41" s="27"/>
      <c r="E41" s="27"/>
      <c r="F41" s="27"/>
      <c r="G41" s="27"/>
      <c r="H41" s="27"/>
      <c r="I41" s="27"/>
      <c r="J41" s="27"/>
      <c r="K41" s="27"/>
      <c r="L41" s="27"/>
    </row>
    <row r="42" spans="1:17" s="27" customFormat="1" ht="12.5" x14ac:dyDescent="0.35">
      <c r="B42" s="27" t="s">
        <v>942</v>
      </c>
    </row>
  </sheetData>
  <sheetProtection algorithmName="SHA-512" hashValue="q5z8+VSwrmFUxF9HiB+k9pBvrSoF24IkR9wNFjAmVeWH27oCvwDsyxcKSl7QiAWirTbdxMZ1uvASDOeI3Db/2Q==" saltValue="Jr+/SNlFqopI9/AJxj/CmA==" spinCount="100000" sheet="1" objects="1" scenarios="1" sort="0" autoFilter="0" pivotTables="0"/>
  <mergeCells count="15">
    <mergeCell ref="A3:Q3"/>
    <mergeCell ref="A7:A10"/>
    <mergeCell ref="B7:B10"/>
    <mergeCell ref="D7:D10"/>
    <mergeCell ref="E7:E10"/>
    <mergeCell ref="F7:G9"/>
    <mergeCell ref="H7:Q7"/>
    <mergeCell ref="H8:K8"/>
    <mergeCell ref="L8:O8"/>
    <mergeCell ref="P8:Q8"/>
    <mergeCell ref="H9:I9"/>
    <mergeCell ref="J9:K9"/>
    <mergeCell ref="L9:M9"/>
    <mergeCell ref="N9:O9"/>
    <mergeCell ref="P9:Q9"/>
  </mergeCells>
  <pageMargins left="0.7" right="0.7" top="0.75" bottom="0.7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40"/>
  <sheetViews>
    <sheetView topLeftCell="A25" zoomScale="90" zoomScaleNormal="90" workbookViewId="0">
      <selection activeCell="E14" sqref="E14"/>
    </sheetView>
  </sheetViews>
  <sheetFormatPr defaultColWidth="10.7265625" defaultRowHeight="15.5" x14ac:dyDescent="0.35"/>
  <cols>
    <col min="1" max="1" width="5.7265625" style="3" customWidth="1"/>
    <col min="2" max="4" width="23.7265625" style="3" customWidth="1"/>
    <col min="5" max="5" width="14.1796875" style="3" customWidth="1"/>
    <col min="6" max="8" width="11.7265625" style="3" customWidth="1"/>
    <col min="9" max="9" width="23.81640625" style="3" bestFit="1" customWidth="1"/>
    <col min="10" max="10" width="11.7265625" style="3" customWidth="1"/>
    <col min="11" max="13" width="8.7265625" style="3" customWidth="1"/>
    <col min="14" max="245" width="9.1796875" style="3" customWidth="1"/>
    <col min="246" max="246" width="5.7265625" style="3" customWidth="1"/>
    <col min="247" max="247" width="20.7265625" style="3" customWidth="1"/>
    <col min="248" max="248" width="20.453125" style="3" customWidth="1"/>
    <col min="249" max="257" width="10.7265625" style="3"/>
    <col min="258" max="258" width="5.7265625" style="3" customWidth="1"/>
    <col min="259" max="260" width="23.7265625" style="3" customWidth="1"/>
    <col min="261" max="261" width="14.1796875" style="3" customWidth="1"/>
    <col min="262" max="266" width="11.7265625" style="3" customWidth="1"/>
    <col min="267" max="269" width="8.7265625" style="3" customWidth="1"/>
    <col min="270" max="501" width="9.1796875" style="3" customWidth="1"/>
    <col min="502" max="502" width="5.7265625" style="3" customWidth="1"/>
    <col min="503" max="503" width="20.7265625" style="3" customWidth="1"/>
    <col min="504" max="504" width="20.453125" style="3" customWidth="1"/>
    <col min="505" max="513" width="10.7265625" style="3"/>
    <col min="514" max="514" width="5.7265625" style="3" customWidth="1"/>
    <col min="515" max="516" width="23.7265625" style="3" customWidth="1"/>
    <col min="517" max="517" width="14.1796875" style="3" customWidth="1"/>
    <col min="518" max="522" width="11.7265625" style="3" customWidth="1"/>
    <col min="523" max="525" width="8.7265625" style="3" customWidth="1"/>
    <col min="526" max="757" width="9.1796875" style="3" customWidth="1"/>
    <col min="758" max="758" width="5.7265625" style="3" customWidth="1"/>
    <col min="759" max="759" width="20.7265625" style="3" customWidth="1"/>
    <col min="760" max="760" width="20.453125" style="3" customWidth="1"/>
    <col min="761" max="769" width="10.7265625" style="3"/>
    <col min="770" max="770" width="5.7265625" style="3" customWidth="1"/>
    <col min="771" max="772" width="23.7265625" style="3" customWidth="1"/>
    <col min="773" max="773" width="14.1796875" style="3" customWidth="1"/>
    <col min="774" max="778" width="11.7265625" style="3" customWidth="1"/>
    <col min="779" max="781" width="8.7265625" style="3" customWidth="1"/>
    <col min="782" max="1013" width="9.1796875" style="3" customWidth="1"/>
    <col min="1014" max="1014" width="5.7265625" style="3" customWidth="1"/>
    <col min="1015" max="1015" width="20.7265625" style="3" customWidth="1"/>
    <col min="1016" max="1016" width="20.453125" style="3" customWidth="1"/>
    <col min="1017" max="1025" width="10.7265625" style="3"/>
    <col min="1026" max="1026" width="5.7265625" style="3" customWidth="1"/>
    <col min="1027" max="1028" width="23.7265625" style="3" customWidth="1"/>
    <col min="1029" max="1029" width="14.1796875" style="3" customWidth="1"/>
    <col min="1030" max="1034" width="11.7265625" style="3" customWidth="1"/>
    <col min="1035" max="1037" width="8.7265625" style="3" customWidth="1"/>
    <col min="1038" max="1269" width="9.1796875" style="3" customWidth="1"/>
    <col min="1270" max="1270" width="5.7265625" style="3" customWidth="1"/>
    <col min="1271" max="1271" width="20.7265625" style="3" customWidth="1"/>
    <col min="1272" max="1272" width="20.453125" style="3" customWidth="1"/>
    <col min="1273" max="1281" width="10.7265625" style="3"/>
    <col min="1282" max="1282" width="5.7265625" style="3" customWidth="1"/>
    <col min="1283" max="1284" width="23.7265625" style="3" customWidth="1"/>
    <col min="1285" max="1285" width="14.1796875" style="3" customWidth="1"/>
    <col min="1286" max="1290" width="11.7265625" style="3" customWidth="1"/>
    <col min="1291" max="1293" width="8.7265625" style="3" customWidth="1"/>
    <col min="1294" max="1525" width="9.1796875" style="3" customWidth="1"/>
    <col min="1526" max="1526" width="5.7265625" style="3" customWidth="1"/>
    <col min="1527" max="1527" width="20.7265625" style="3" customWidth="1"/>
    <col min="1528" max="1528" width="20.453125" style="3" customWidth="1"/>
    <col min="1529" max="1537" width="10.7265625" style="3"/>
    <col min="1538" max="1538" width="5.7265625" style="3" customWidth="1"/>
    <col min="1539" max="1540" width="23.7265625" style="3" customWidth="1"/>
    <col min="1541" max="1541" width="14.1796875" style="3" customWidth="1"/>
    <col min="1542" max="1546" width="11.7265625" style="3" customWidth="1"/>
    <col min="1547" max="1549" width="8.7265625" style="3" customWidth="1"/>
    <col min="1550" max="1781" width="9.1796875" style="3" customWidth="1"/>
    <col min="1782" max="1782" width="5.7265625" style="3" customWidth="1"/>
    <col min="1783" max="1783" width="20.7265625" style="3" customWidth="1"/>
    <col min="1784" max="1784" width="20.453125" style="3" customWidth="1"/>
    <col min="1785" max="1793" width="10.7265625" style="3"/>
    <col min="1794" max="1794" width="5.7265625" style="3" customWidth="1"/>
    <col min="1795" max="1796" width="23.7265625" style="3" customWidth="1"/>
    <col min="1797" max="1797" width="14.1796875" style="3" customWidth="1"/>
    <col min="1798" max="1802" width="11.7265625" style="3" customWidth="1"/>
    <col min="1803" max="1805" width="8.7265625" style="3" customWidth="1"/>
    <col min="1806" max="2037" width="9.1796875" style="3" customWidth="1"/>
    <col min="2038" max="2038" width="5.7265625" style="3" customWidth="1"/>
    <col min="2039" max="2039" width="20.7265625" style="3" customWidth="1"/>
    <col min="2040" max="2040" width="20.453125" style="3" customWidth="1"/>
    <col min="2041" max="2049" width="10.7265625" style="3"/>
    <col min="2050" max="2050" width="5.7265625" style="3" customWidth="1"/>
    <col min="2051" max="2052" width="23.7265625" style="3" customWidth="1"/>
    <col min="2053" max="2053" width="14.1796875" style="3" customWidth="1"/>
    <col min="2054" max="2058" width="11.7265625" style="3" customWidth="1"/>
    <col min="2059" max="2061" width="8.7265625" style="3" customWidth="1"/>
    <col min="2062" max="2293" width="9.1796875" style="3" customWidth="1"/>
    <col min="2294" max="2294" width="5.7265625" style="3" customWidth="1"/>
    <col min="2295" max="2295" width="20.7265625" style="3" customWidth="1"/>
    <col min="2296" max="2296" width="20.453125" style="3" customWidth="1"/>
    <col min="2297" max="2305" width="10.7265625" style="3"/>
    <col min="2306" max="2306" width="5.7265625" style="3" customWidth="1"/>
    <col min="2307" max="2308" width="23.7265625" style="3" customWidth="1"/>
    <col min="2309" max="2309" width="14.1796875" style="3" customWidth="1"/>
    <col min="2310" max="2314" width="11.7265625" style="3" customWidth="1"/>
    <col min="2315" max="2317" width="8.7265625" style="3" customWidth="1"/>
    <col min="2318" max="2549" width="9.1796875" style="3" customWidth="1"/>
    <col min="2550" max="2550" width="5.7265625" style="3" customWidth="1"/>
    <col min="2551" max="2551" width="20.7265625" style="3" customWidth="1"/>
    <col min="2552" max="2552" width="20.453125" style="3" customWidth="1"/>
    <col min="2553" max="2561" width="10.7265625" style="3"/>
    <col min="2562" max="2562" width="5.7265625" style="3" customWidth="1"/>
    <col min="2563" max="2564" width="23.7265625" style="3" customWidth="1"/>
    <col min="2565" max="2565" width="14.1796875" style="3" customWidth="1"/>
    <col min="2566" max="2570" width="11.7265625" style="3" customWidth="1"/>
    <col min="2571" max="2573" width="8.7265625" style="3" customWidth="1"/>
    <col min="2574" max="2805" width="9.1796875" style="3" customWidth="1"/>
    <col min="2806" max="2806" width="5.7265625" style="3" customWidth="1"/>
    <col min="2807" max="2807" width="20.7265625" style="3" customWidth="1"/>
    <col min="2808" max="2808" width="20.453125" style="3" customWidth="1"/>
    <col min="2809" max="2817" width="10.7265625" style="3"/>
    <col min="2818" max="2818" width="5.7265625" style="3" customWidth="1"/>
    <col min="2819" max="2820" width="23.7265625" style="3" customWidth="1"/>
    <col min="2821" max="2821" width="14.1796875" style="3" customWidth="1"/>
    <col min="2822" max="2826" width="11.7265625" style="3" customWidth="1"/>
    <col min="2827" max="2829" width="8.7265625" style="3" customWidth="1"/>
    <col min="2830" max="3061" width="9.1796875" style="3" customWidth="1"/>
    <col min="3062" max="3062" width="5.7265625" style="3" customWidth="1"/>
    <col min="3063" max="3063" width="20.7265625" style="3" customWidth="1"/>
    <col min="3064" max="3064" width="20.453125" style="3" customWidth="1"/>
    <col min="3065" max="3073" width="10.7265625" style="3"/>
    <col min="3074" max="3074" width="5.7265625" style="3" customWidth="1"/>
    <col min="3075" max="3076" width="23.7265625" style="3" customWidth="1"/>
    <col min="3077" max="3077" width="14.1796875" style="3" customWidth="1"/>
    <col min="3078" max="3082" width="11.7265625" style="3" customWidth="1"/>
    <col min="3083" max="3085" width="8.7265625" style="3" customWidth="1"/>
    <col min="3086" max="3317" width="9.1796875" style="3" customWidth="1"/>
    <col min="3318" max="3318" width="5.7265625" style="3" customWidth="1"/>
    <col min="3319" max="3319" width="20.7265625" style="3" customWidth="1"/>
    <col min="3320" max="3320" width="20.453125" style="3" customWidth="1"/>
    <col min="3321" max="3329" width="10.7265625" style="3"/>
    <col min="3330" max="3330" width="5.7265625" style="3" customWidth="1"/>
    <col min="3331" max="3332" width="23.7265625" style="3" customWidth="1"/>
    <col min="3333" max="3333" width="14.1796875" style="3" customWidth="1"/>
    <col min="3334" max="3338" width="11.7265625" style="3" customWidth="1"/>
    <col min="3339" max="3341" width="8.7265625" style="3" customWidth="1"/>
    <col min="3342" max="3573" width="9.1796875" style="3" customWidth="1"/>
    <col min="3574" max="3574" width="5.7265625" style="3" customWidth="1"/>
    <col min="3575" max="3575" width="20.7265625" style="3" customWidth="1"/>
    <col min="3576" max="3576" width="20.453125" style="3" customWidth="1"/>
    <col min="3577" max="3585" width="10.7265625" style="3"/>
    <col min="3586" max="3586" width="5.7265625" style="3" customWidth="1"/>
    <col min="3587" max="3588" width="23.7265625" style="3" customWidth="1"/>
    <col min="3589" max="3589" width="14.1796875" style="3" customWidth="1"/>
    <col min="3590" max="3594" width="11.7265625" style="3" customWidth="1"/>
    <col min="3595" max="3597" width="8.7265625" style="3" customWidth="1"/>
    <col min="3598" max="3829" width="9.1796875" style="3" customWidth="1"/>
    <col min="3830" max="3830" width="5.7265625" style="3" customWidth="1"/>
    <col min="3831" max="3831" width="20.7265625" style="3" customWidth="1"/>
    <col min="3832" max="3832" width="20.453125" style="3" customWidth="1"/>
    <col min="3833" max="3841" width="10.7265625" style="3"/>
    <col min="3842" max="3842" width="5.7265625" style="3" customWidth="1"/>
    <col min="3843" max="3844" width="23.7265625" style="3" customWidth="1"/>
    <col min="3845" max="3845" width="14.1796875" style="3" customWidth="1"/>
    <col min="3846" max="3850" width="11.7265625" style="3" customWidth="1"/>
    <col min="3851" max="3853" width="8.7265625" style="3" customWidth="1"/>
    <col min="3854" max="4085" width="9.1796875" style="3" customWidth="1"/>
    <col min="4086" max="4086" width="5.7265625" style="3" customWidth="1"/>
    <col min="4087" max="4087" width="20.7265625" style="3" customWidth="1"/>
    <col min="4088" max="4088" width="20.453125" style="3" customWidth="1"/>
    <col min="4089" max="4097" width="10.7265625" style="3"/>
    <col min="4098" max="4098" width="5.7265625" style="3" customWidth="1"/>
    <col min="4099" max="4100" width="23.7265625" style="3" customWidth="1"/>
    <col min="4101" max="4101" width="14.1796875" style="3" customWidth="1"/>
    <col min="4102" max="4106" width="11.7265625" style="3" customWidth="1"/>
    <col min="4107" max="4109" width="8.7265625" style="3" customWidth="1"/>
    <col min="4110" max="4341" width="9.1796875" style="3" customWidth="1"/>
    <col min="4342" max="4342" width="5.7265625" style="3" customWidth="1"/>
    <col min="4343" max="4343" width="20.7265625" style="3" customWidth="1"/>
    <col min="4344" max="4344" width="20.453125" style="3" customWidth="1"/>
    <col min="4345" max="4353" width="10.7265625" style="3"/>
    <col min="4354" max="4354" width="5.7265625" style="3" customWidth="1"/>
    <col min="4355" max="4356" width="23.7265625" style="3" customWidth="1"/>
    <col min="4357" max="4357" width="14.1796875" style="3" customWidth="1"/>
    <col min="4358" max="4362" width="11.7265625" style="3" customWidth="1"/>
    <col min="4363" max="4365" width="8.7265625" style="3" customWidth="1"/>
    <col min="4366" max="4597" width="9.1796875" style="3" customWidth="1"/>
    <col min="4598" max="4598" width="5.7265625" style="3" customWidth="1"/>
    <col min="4599" max="4599" width="20.7265625" style="3" customWidth="1"/>
    <col min="4600" max="4600" width="20.453125" style="3" customWidth="1"/>
    <col min="4601" max="4609" width="10.7265625" style="3"/>
    <col min="4610" max="4610" width="5.7265625" style="3" customWidth="1"/>
    <col min="4611" max="4612" width="23.7265625" style="3" customWidth="1"/>
    <col min="4613" max="4613" width="14.1796875" style="3" customWidth="1"/>
    <col min="4614" max="4618" width="11.7265625" style="3" customWidth="1"/>
    <col min="4619" max="4621" width="8.7265625" style="3" customWidth="1"/>
    <col min="4622" max="4853" width="9.1796875" style="3" customWidth="1"/>
    <col min="4854" max="4854" width="5.7265625" style="3" customWidth="1"/>
    <col min="4855" max="4855" width="20.7265625" style="3" customWidth="1"/>
    <col min="4856" max="4856" width="20.453125" style="3" customWidth="1"/>
    <col min="4857" max="4865" width="10.7265625" style="3"/>
    <col min="4866" max="4866" width="5.7265625" style="3" customWidth="1"/>
    <col min="4867" max="4868" width="23.7265625" style="3" customWidth="1"/>
    <col min="4869" max="4869" width="14.1796875" style="3" customWidth="1"/>
    <col min="4870" max="4874" width="11.7265625" style="3" customWidth="1"/>
    <col min="4875" max="4877" width="8.7265625" style="3" customWidth="1"/>
    <col min="4878" max="5109" width="9.1796875" style="3" customWidth="1"/>
    <col min="5110" max="5110" width="5.7265625" style="3" customWidth="1"/>
    <col min="5111" max="5111" width="20.7265625" style="3" customWidth="1"/>
    <col min="5112" max="5112" width="20.453125" style="3" customWidth="1"/>
    <col min="5113" max="5121" width="10.7265625" style="3"/>
    <col min="5122" max="5122" width="5.7265625" style="3" customWidth="1"/>
    <col min="5123" max="5124" width="23.7265625" style="3" customWidth="1"/>
    <col min="5125" max="5125" width="14.1796875" style="3" customWidth="1"/>
    <col min="5126" max="5130" width="11.7265625" style="3" customWidth="1"/>
    <col min="5131" max="5133" width="8.7265625" style="3" customWidth="1"/>
    <col min="5134" max="5365" width="9.1796875" style="3" customWidth="1"/>
    <col min="5366" max="5366" width="5.7265625" style="3" customWidth="1"/>
    <col min="5367" max="5367" width="20.7265625" style="3" customWidth="1"/>
    <col min="5368" max="5368" width="20.453125" style="3" customWidth="1"/>
    <col min="5369" max="5377" width="10.7265625" style="3"/>
    <col min="5378" max="5378" width="5.7265625" style="3" customWidth="1"/>
    <col min="5379" max="5380" width="23.7265625" style="3" customWidth="1"/>
    <col min="5381" max="5381" width="14.1796875" style="3" customWidth="1"/>
    <col min="5382" max="5386" width="11.7265625" style="3" customWidth="1"/>
    <col min="5387" max="5389" width="8.7265625" style="3" customWidth="1"/>
    <col min="5390" max="5621" width="9.1796875" style="3" customWidth="1"/>
    <col min="5622" max="5622" width="5.7265625" style="3" customWidth="1"/>
    <col min="5623" max="5623" width="20.7265625" style="3" customWidth="1"/>
    <col min="5624" max="5624" width="20.453125" style="3" customWidth="1"/>
    <col min="5625" max="5633" width="10.7265625" style="3"/>
    <col min="5634" max="5634" width="5.7265625" style="3" customWidth="1"/>
    <col min="5635" max="5636" width="23.7265625" style="3" customWidth="1"/>
    <col min="5637" max="5637" width="14.1796875" style="3" customWidth="1"/>
    <col min="5638" max="5642" width="11.7265625" style="3" customWidth="1"/>
    <col min="5643" max="5645" width="8.7265625" style="3" customWidth="1"/>
    <col min="5646" max="5877" width="9.1796875" style="3" customWidth="1"/>
    <col min="5878" max="5878" width="5.7265625" style="3" customWidth="1"/>
    <col min="5879" max="5879" width="20.7265625" style="3" customWidth="1"/>
    <col min="5880" max="5880" width="20.453125" style="3" customWidth="1"/>
    <col min="5881" max="5889" width="10.7265625" style="3"/>
    <col min="5890" max="5890" width="5.7265625" style="3" customWidth="1"/>
    <col min="5891" max="5892" width="23.7265625" style="3" customWidth="1"/>
    <col min="5893" max="5893" width="14.1796875" style="3" customWidth="1"/>
    <col min="5894" max="5898" width="11.7265625" style="3" customWidth="1"/>
    <col min="5899" max="5901" width="8.7265625" style="3" customWidth="1"/>
    <col min="5902" max="6133" width="9.1796875" style="3" customWidth="1"/>
    <col min="6134" max="6134" width="5.7265625" style="3" customWidth="1"/>
    <col min="6135" max="6135" width="20.7265625" style="3" customWidth="1"/>
    <col min="6136" max="6136" width="20.453125" style="3" customWidth="1"/>
    <col min="6137" max="6145" width="10.7265625" style="3"/>
    <col min="6146" max="6146" width="5.7265625" style="3" customWidth="1"/>
    <col min="6147" max="6148" width="23.7265625" style="3" customWidth="1"/>
    <col min="6149" max="6149" width="14.1796875" style="3" customWidth="1"/>
    <col min="6150" max="6154" width="11.7265625" style="3" customWidth="1"/>
    <col min="6155" max="6157" width="8.7265625" style="3" customWidth="1"/>
    <col min="6158" max="6389" width="9.1796875" style="3" customWidth="1"/>
    <col min="6390" max="6390" width="5.7265625" style="3" customWidth="1"/>
    <col min="6391" max="6391" width="20.7265625" style="3" customWidth="1"/>
    <col min="6392" max="6392" width="20.453125" style="3" customWidth="1"/>
    <col min="6393" max="6401" width="10.7265625" style="3"/>
    <col min="6402" max="6402" width="5.7265625" style="3" customWidth="1"/>
    <col min="6403" max="6404" width="23.7265625" style="3" customWidth="1"/>
    <col min="6405" max="6405" width="14.1796875" style="3" customWidth="1"/>
    <col min="6406" max="6410" width="11.7265625" style="3" customWidth="1"/>
    <col min="6411" max="6413" width="8.7265625" style="3" customWidth="1"/>
    <col min="6414" max="6645" width="9.1796875" style="3" customWidth="1"/>
    <col min="6646" max="6646" width="5.7265625" style="3" customWidth="1"/>
    <col min="6647" max="6647" width="20.7265625" style="3" customWidth="1"/>
    <col min="6648" max="6648" width="20.453125" style="3" customWidth="1"/>
    <col min="6649" max="6657" width="10.7265625" style="3"/>
    <col min="6658" max="6658" width="5.7265625" style="3" customWidth="1"/>
    <col min="6659" max="6660" width="23.7265625" style="3" customWidth="1"/>
    <col min="6661" max="6661" width="14.1796875" style="3" customWidth="1"/>
    <col min="6662" max="6666" width="11.7265625" style="3" customWidth="1"/>
    <col min="6667" max="6669" width="8.7265625" style="3" customWidth="1"/>
    <col min="6670" max="6901" width="9.1796875" style="3" customWidth="1"/>
    <col min="6902" max="6902" width="5.7265625" style="3" customWidth="1"/>
    <col min="6903" max="6903" width="20.7265625" style="3" customWidth="1"/>
    <col min="6904" max="6904" width="20.453125" style="3" customWidth="1"/>
    <col min="6905" max="6913" width="10.7265625" style="3"/>
    <col min="6914" max="6914" width="5.7265625" style="3" customWidth="1"/>
    <col min="6915" max="6916" width="23.7265625" style="3" customWidth="1"/>
    <col min="6917" max="6917" width="14.1796875" style="3" customWidth="1"/>
    <col min="6918" max="6922" width="11.7265625" style="3" customWidth="1"/>
    <col min="6923" max="6925" width="8.7265625" style="3" customWidth="1"/>
    <col min="6926" max="7157" width="9.1796875" style="3" customWidth="1"/>
    <col min="7158" max="7158" width="5.7265625" style="3" customWidth="1"/>
    <col min="7159" max="7159" width="20.7265625" style="3" customWidth="1"/>
    <col min="7160" max="7160" width="20.453125" style="3" customWidth="1"/>
    <col min="7161" max="7169" width="10.7265625" style="3"/>
    <col min="7170" max="7170" width="5.7265625" style="3" customWidth="1"/>
    <col min="7171" max="7172" width="23.7265625" style="3" customWidth="1"/>
    <col min="7173" max="7173" width="14.1796875" style="3" customWidth="1"/>
    <col min="7174" max="7178" width="11.7265625" style="3" customWidth="1"/>
    <col min="7179" max="7181" width="8.7265625" style="3" customWidth="1"/>
    <col min="7182" max="7413" width="9.1796875" style="3" customWidth="1"/>
    <col min="7414" max="7414" width="5.7265625" style="3" customWidth="1"/>
    <col min="7415" max="7415" width="20.7265625" style="3" customWidth="1"/>
    <col min="7416" max="7416" width="20.453125" style="3" customWidth="1"/>
    <col min="7417" max="7425" width="10.7265625" style="3"/>
    <col min="7426" max="7426" width="5.7265625" style="3" customWidth="1"/>
    <col min="7427" max="7428" width="23.7265625" style="3" customWidth="1"/>
    <col min="7429" max="7429" width="14.1796875" style="3" customWidth="1"/>
    <col min="7430" max="7434" width="11.7265625" style="3" customWidth="1"/>
    <col min="7435" max="7437" width="8.7265625" style="3" customWidth="1"/>
    <col min="7438" max="7669" width="9.1796875" style="3" customWidth="1"/>
    <col min="7670" max="7670" width="5.7265625" style="3" customWidth="1"/>
    <col min="7671" max="7671" width="20.7265625" style="3" customWidth="1"/>
    <col min="7672" max="7672" width="20.453125" style="3" customWidth="1"/>
    <col min="7673" max="7681" width="10.7265625" style="3"/>
    <col min="7682" max="7682" width="5.7265625" style="3" customWidth="1"/>
    <col min="7683" max="7684" width="23.7265625" style="3" customWidth="1"/>
    <col min="7685" max="7685" width="14.1796875" style="3" customWidth="1"/>
    <col min="7686" max="7690" width="11.7265625" style="3" customWidth="1"/>
    <col min="7691" max="7693" width="8.7265625" style="3" customWidth="1"/>
    <col min="7694" max="7925" width="9.1796875" style="3" customWidth="1"/>
    <col min="7926" max="7926" width="5.7265625" style="3" customWidth="1"/>
    <col min="7927" max="7927" width="20.7265625" style="3" customWidth="1"/>
    <col min="7928" max="7928" width="20.453125" style="3" customWidth="1"/>
    <col min="7929" max="7937" width="10.7265625" style="3"/>
    <col min="7938" max="7938" width="5.7265625" style="3" customWidth="1"/>
    <col min="7939" max="7940" width="23.7265625" style="3" customWidth="1"/>
    <col min="7941" max="7941" width="14.1796875" style="3" customWidth="1"/>
    <col min="7942" max="7946" width="11.7265625" style="3" customWidth="1"/>
    <col min="7947" max="7949" width="8.7265625" style="3" customWidth="1"/>
    <col min="7950" max="8181" width="9.1796875" style="3" customWidth="1"/>
    <col min="8182" max="8182" width="5.7265625" style="3" customWidth="1"/>
    <col min="8183" max="8183" width="20.7265625" style="3" customWidth="1"/>
    <col min="8184" max="8184" width="20.453125" style="3" customWidth="1"/>
    <col min="8185" max="8193" width="10.7265625" style="3"/>
    <col min="8194" max="8194" width="5.7265625" style="3" customWidth="1"/>
    <col min="8195" max="8196" width="23.7265625" style="3" customWidth="1"/>
    <col min="8197" max="8197" width="14.1796875" style="3" customWidth="1"/>
    <col min="8198" max="8202" width="11.7265625" style="3" customWidth="1"/>
    <col min="8203" max="8205" width="8.7265625" style="3" customWidth="1"/>
    <col min="8206" max="8437" width="9.1796875" style="3" customWidth="1"/>
    <col min="8438" max="8438" width="5.7265625" style="3" customWidth="1"/>
    <col min="8439" max="8439" width="20.7265625" style="3" customWidth="1"/>
    <col min="8440" max="8440" width="20.453125" style="3" customWidth="1"/>
    <col min="8441" max="8449" width="10.7265625" style="3"/>
    <col min="8450" max="8450" width="5.7265625" style="3" customWidth="1"/>
    <col min="8451" max="8452" width="23.7265625" style="3" customWidth="1"/>
    <col min="8453" max="8453" width="14.1796875" style="3" customWidth="1"/>
    <col min="8454" max="8458" width="11.7265625" style="3" customWidth="1"/>
    <col min="8459" max="8461" width="8.7265625" style="3" customWidth="1"/>
    <col min="8462" max="8693" width="9.1796875" style="3" customWidth="1"/>
    <col min="8694" max="8694" width="5.7265625" style="3" customWidth="1"/>
    <col min="8695" max="8695" width="20.7265625" style="3" customWidth="1"/>
    <col min="8696" max="8696" width="20.453125" style="3" customWidth="1"/>
    <col min="8697" max="8705" width="10.7265625" style="3"/>
    <col min="8706" max="8706" width="5.7265625" style="3" customWidth="1"/>
    <col min="8707" max="8708" width="23.7265625" style="3" customWidth="1"/>
    <col min="8709" max="8709" width="14.1796875" style="3" customWidth="1"/>
    <col min="8710" max="8714" width="11.7265625" style="3" customWidth="1"/>
    <col min="8715" max="8717" width="8.7265625" style="3" customWidth="1"/>
    <col min="8718" max="8949" width="9.1796875" style="3" customWidth="1"/>
    <col min="8950" max="8950" width="5.7265625" style="3" customWidth="1"/>
    <col min="8951" max="8951" width="20.7265625" style="3" customWidth="1"/>
    <col min="8952" max="8952" width="20.453125" style="3" customWidth="1"/>
    <col min="8953" max="8961" width="10.7265625" style="3"/>
    <col min="8962" max="8962" width="5.7265625" style="3" customWidth="1"/>
    <col min="8963" max="8964" width="23.7265625" style="3" customWidth="1"/>
    <col min="8965" max="8965" width="14.1796875" style="3" customWidth="1"/>
    <col min="8966" max="8970" width="11.7265625" style="3" customWidth="1"/>
    <col min="8971" max="8973" width="8.7265625" style="3" customWidth="1"/>
    <col min="8974" max="9205" width="9.1796875" style="3" customWidth="1"/>
    <col min="9206" max="9206" width="5.7265625" style="3" customWidth="1"/>
    <col min="9207" max="9207" width="20.7265625" style="3" customWidth="1"/>
    <col min="9208" max="9208" width="20.453125" style="3" customWidth="1"/>
    <col min="9209" max="9217" width="10.7265625" style="3"/>
    <col min="9218" max="9218" width="5.7265625" style="3" customWidth="1"/>
    <col min="9219" max="9220" width="23.7265625" style="3" customWidth="1"/>
    <col min="9221" max="9221" width="14.1796875" style="3" customWidth="1"/>
    <col min="9222" max="9226" width="11.7265625" style="3" customWidth="1"/>
    <col min="9227" max="9229" width="8.7265625" style="3" customWidth="1"/>
    <col min="9230" max="9461" width="9.1796875" style="3" customWidth="1"/>
    <col min="9462" max="9462" width="5.7265625" style="3" customWidth="1"/>
    <col min="9463" max="9463" width="20.7265625" style="3" customWidth="1"/>
    <col min="9464" max="9464" width="20.453125" style="3" customWidth="1"/>
    <col min="9465" max="9473" width="10.7265625" style="3"/>
    <col min="9474" max="9474" width="5.7265625" style="3" customWidth="1"/>
    <col min="9475" max="9476" width="23.7265625" style="3" customWidth="1"/>
    <col min="9477" max="9477" width="14.1796875" style="3" customWidth="1"/>
    <col min="9478" max="9482" width="11.7265625" style="3" customWidth="1"/>
    <col min="9483" max="9485" width="8.7265625" style="3" customWidth="1"/>
    <col min="9486" max="9717" width="9.1796875" style="3" customWidth="1"/>
    <col min="9718" max="9718" width="5.7265625" style="3" customWidth="1"/>
    <col min="9719" max="9719" width="20.7265625" style="3" customWidth="1"/>
    <col min="9720" max="9720" width="20.453125" style="3" customWidth="1"/>
    <col min="9721" max="9729" width="10.7265625" style="3"/>
    <col min="9730" max="9730" width="5.7265625" style="3" customWidth="1"/>
    <col min="9731" max="9732" width="23.7265625" style="3" customWidth="1"/>
    <col min="9733" max="9733" width="14.1796875" style="3" customWidth="1"/>
    <col min="9734" max="9738" width="11.7265625" style="3" customWidth="1"/>
    <col min="9739" max="9741" width="8.7265625" style="3" customWidth="1"/>
    <col min="9742" max="9973" width="9.1796875" style="3" customWidth="1"/>
    <col min="9974" max="9974" width="5.7265625" style="3" customWidth="1"/>
    <col min="9975" max="9975" width="20.7265625" style="3" customWidth="1"/>
    <col min="9976" max="9976" width="20.453125" style="3" customWidth="1"/>
    <col min="9977" max="9985" width="10.7265625" style="3"/>
    <col min="9986" max="9986" width="5.7265625" style="3" customWidth="1"/>
    <col min="9987" max="9988" width="23.7265625" style="3" customWidth="1"/>
    <col min="9989" max="9989" width="14.1796875" style="3" customWidth="1"/>
    <col min="9990" max="9994" width="11.7265625" style="3" customWidth="1"/>
    <col min="9995" max="9997" width="8.7265625" style="3" customWidth="1"/>
    <col min="9998" max="10229" width="9.1796875" style="3" customWidth="1"/>
    <col min="10230" max="10230" width="5.7265625" style="3" customWidth="1"/>
    <col min="10231" max="10231" width="20.7265625" style="3" customWidth="1"/>
    <col min="10232" max="10232" width="20.453125" style="3" customWidth="1"/>
    <col min="10233" max="10241" width="10.7265625" style="3"/>
    <col min="10242" max="10242" width="5.7265625" style="3" customWidth="1"/>
    <col min="10243" max="10244" width="23.7265625" style="3" customWidth="1"/>
    <col min="10245" max="10245" width="14.1796875" style="3" customWidth="1"/>
    <col min="10246" max="10250" width="11.7265625" style="3" customWidth="1"/>
    <col min="10251" max="10253" width="8.7265625" style="3" customWidth="1"/>
    <col min="10254" max="10485" width="9.1796875" style="3" customWidth="1"/>
    <col min="10486" max="10486" width="5.7265625" style="3" customWidth="1"/>
    <col min="10487" max="10487" width="20.7265625" style="3" customWidth="1"/>
    <col min="10488" max="10488" width="20.453125" style="3" customWidth="1"/>
    <col min="10489" max="10497" width="10.7265625" style="3"/>
    <col min="10498" max="10498" width="5.7265625" style="3" customWidth="1"/>
    <col min="10499" max="10500" width="23.7265625" style="3" customWidth="1"/>
    <col min="10501" max="10501" width="14.1796875" style="3" customWidth="1"/>
    <col min="10502" max="10506" width="11.7265625" style="3" customWidth="1"/>
    <col min="10507" max="10509" width="8.7265625" style="3" customWidth="1"/>
    <col min="10510" max="10741" width="9.1796875" style="3" customWidth="1"/>
    <col min="10742" max="10742" width="5.7265625" style="3" customWidth="1"/>
    <col min="10743" max="10743" width="20.7265625" style="3" customWidth="1"/>
    <col min="10744" max="10744" width="20.453125" style="3" customWidth="1"/>
    <col min="10745" max="10753" width="10.7265625" style="3"/>
    <col min="10754" max="10754" width="5.7265625" style="3" customWidth="1"/>
    <col min="10755" max="10756" width="23.7265625" style="3" customWidth="1"/>
    <col min="10757" max="10757" width="14.1796875" style="3" customWidth="1"/>
    <col min="10758" max="10762" width="11.7265625" style="3" customWidth="1"/>
    <col min="10763" max="10765" width="8.7265625" style="3" customWidth="1"/>
    <col min="10766" max="10997" width="9.1796875" style="3" customWidth="1"/>
    <col min="10998" max="10998" width="5.7265625" style="3" customWidth="1"/>
    <col min="10999" max="10999" width="20.7265625" style="3" customWidth="1"/>
    <col min="11000" max="11000" width="20.453125" style="3" customWidth="1"/>
    <col min="11001" max="11009" width="10.7265625" style="3"/>
    <col min="11010" max="11010" width="5.7265625" style="3" customWidth="1"/>
    <col min="11011" max="11012" width="23.7265625" style="3" customWidth="1"/>
    <col min="11013" max="11013" width="14.1796875" style="3" customWidth="1"/>
    <col min="11014" max="11018" width="11.7265625" style="3" customWidth="1"/>
    <col min="11019" max="11021" width="8.7265625" style="3" customWidth="1"/>
    <col min="11022" max="11253" width="9.1796875" style="3" customWidth="1"/>
    <col min="11254" max="11254" width="5.7265625" style="3" customWidth="1"/>
    <col min="11255" max="11255" width="20.7265625" style="3" customWidth="1"/>
    <col min="11256" max="11256" width="20.453125" style="3" customWidth="1"/>
    <col min="11257" max="11265" width="10.7265625" style="3"/>
    <col min="11266" max="11266" width="5.7265625" style="3" customWidth="1"/>
    <col min="11267" max="11268" width="23.7265625" style="3" customWidth="1"/>
    <col min="11269" max="11269" width="14.1796875" style="3" customWidth="1"/>
    <col min="11270" max="11274" width="11.7265625" style="3" customWidth="1"/>
    <col min="11275" max="11277" width="8.7265625" style="3" customWidth="1"/>
    <col min="11278" max="11509" width="9.1796875" style="3" customWidth="1"/>
    <col min="11510" max="11510" width="5.7265625" style="3" customWidth="1"/>
    <col min="11511" max="11511" width="20.7265625" style="3" customWidth="1"/>
    <col min="11512" max="11512" width="20.453125" style="3" customWidth="1"/>
    <col min="11513" max="11521" width="10.7265625" style="3"/>
    <col min="11522" max="11522" width="5.7265625" style="3" customWidth="1"/>
    <col min="11523" max="11524" width="23.7265625" style="3" customWidth="1"/>
    <col min="11525" max="11525" width="14.1796875" style="3" customWidth="1"/>
    <col min="11526" max="11530" width="11.7265625" style="3" customWidth="1"/>
    <col min="11531" max="11533" width="8.7265625" style="3" customWidth="1"/>
    <col min="11534" max="11765" width="9.1796875" style="3" customWidth="1"/>
    <col min="11766" max="11766" width="5.7265625" style="3" customWidth="1"/>
    <col min="11767" max="11767" width="20.7265625" style="3" customWidth="1"/>
    <col min="11768" max="11768" width="20.453125" style="3" customWidth="1"/>
    <col min="11769" max="11777" width="10.7265625" style="3"/>
    <col min="11778" max="11778" width="5.7265625" style="3" customWidth="1"/>
    <col min="11779" max="11780" width="23.7265625" style="3" customWidth="1"/>
    <col min="11781" max="11781" width="14.1796875" style="3" customWidth="1"/>
    <col min="11782" max="11786" width="11.7265625" style="3" customWidth="1"/>
    <col min="11787" max="11789" width="8.7265625" style="3" customWidth="1"/>
    <col min="11790" max="12021" width="9.1796875" style="3" customWidth="1"/>
    <col min="12022" max="12022" width="5.7265625" style="3" customWidth="1"/>
    <col min="12023" max="12023" width="20.7265625" style="3" customWidth="1"/>
    <col min="12024" max="12024" width="20.453125" style="3" customWidth="1"/>
    <col min="12025" max="12033" width="10.7265625" style="3"/>
    <col min="12034" max="12034" width="5.7265625" style="3" customWidth="1"/>
    <col min="12035" max="12036" width="23.7265625" style="3" customWidth="1"/>
    <col min="12037" max="12037" width="14.1796875" style="3" customWidth="1"/>
    <col min="12038" max="12042" width="11.7265625" style="3" customWidth="1"/>
    <col min="12043" max="12045" width="8.7265625" style="3" customWidth="1"/>
    <col min="12046" max="12277" width="9.1796875" style="3" customWidth="1"/>
    <col min="12278" max="12278" width="5.7265625" style="3" customWidth="1"/>
    <col min="12279" max="12279" width="20.7265625" style="3" customWidth="1"/>
    <col min="12280" max="12280" width="20.453125" style="3" customWidth="1"/>
    <col min="12281" max="12289" width="10.7265625" style="3"/>
    <col min="12290" max="12290" width="5.7265625" style="3" customWidth="1"/>
    <col min="12291" max="12292" width="23.7265625" style="3" customWidth="1"/>
    <col min="12293" max="12293" width="14.1796875" style="3" customWidth="1"/>
    <col min="12294" max="12298" width="11.7265625" style="3" customWidth="1"/>
    <col min="12299" max="12301" width="8.7265625" style="3" customWidth="1"/>
    <col min="12302" max="12533" width="9.1796875" style="3" customWidth="1"/>
    <col min="12534" max="12534" width="5.7265625" style="3" customWidth="1"/>
    <col min="12535" max="12535" width="20.7265625" style="3" customWidth="1"/>
    <col min="12536" max="12536" width="20.453125" style="3" customWidth="1"/>
    <col min="12537" max="12545" width="10.7265625" style="3"/>
    <col min="12546" max="12546" width="5.7265625" style="3" customWidth="1"/>
    <col min="12547" max="12548" width="23.7265625" style="3" customWidth="1"/>
    <col min="12549" max="12549" width="14.1796875" style="3" customWidth="1"/>
    <col min="12550" max="12554" width="11.7265625" style="3" customWidth="1"/>
    <col min="12555" max="12557" width="8.7265625" style="3" customWidth="1"/>
    <col min="12558" max="12789" width="9.1796875" style="3" customWidth="1"/>
    <col min="12790" max="12790" width="5.7265625" style="3" customWidth="1"/>
    <col min="12791" max="12791" width="20.7265625" style="3" customWidth="1"/>
    <col min="12792" max="12792" width="20.453125" style="3" customWidth="1"/>
    <col min="12793" max="12801" width="10.7265625" style="3"/>
    <col min="12802" max="12802" width="5.7265625" style="3" customWidth="1"/>
    <col min="12803" max="12804" width="23.7265625" style="3" customWidth="1"/>
    <col min="12805" max="12805" width="14.1796875" style="3" customWidth="1"/>
    <col min="12806" max="12810" width="11.7265625" style="3" customWidth="1"/>
    <col min="12811" max="12813" width="8.7265625" style="3" customWidth="1"/>
    <col min="12814" max="13045" width="9.1796875" style="3" customWidth="1"/>
    <col min="13046" max="13046" width="5.7265625" style="3" customWidth="1"/>
    <col min="13047" max="13047" width="20.7265625" style="3" customWidth="1"/>
    <col min="13048" max="13048" width="20.453125" style="3" customWidth="1"/>
    <col min="13049" max="13057" width="10.7265625" style="3"/>
    <col min="13058" max="13058" width="5.7265625" style="3" customWidth="1"/>
    <col min="13059" max="13060" width="23.7265625" style="3" customWidth="1"/>
    <col min="13061" max="13061" width="14.1796875" style="3" customWidth="1"/>
    <col min="13062" max="13066" width="11.7265625" style="3" customWidth="1"/>
    <col min="13067" max="13069" width="8.7265625" style="3" customWidth="1"/>
    <col min="13070" max="13301" width="9.1796875" style="3" customWidth="1"/>
    <col min="13302" max="13302" width="5.7265625" style="3" customWidth="1"/>
    <col min="13303" max="13303" width="20.7265625" style="3" customWidth="1"/>
    <col min="13304" max="13304" width="20.453125" style="3" customWidth="1"/>
    <col min="13305" max="13313" width="10.7265625" style="3"/>
    <col min="13314" max="13314" width="5.7265625" style="3" customWidth="1"/>
    <col min="13315" max="13316" width="23.7265625" style="3" customWidth="1"/>
    <col min="13317" max="13317" width="14.1796875" style="3" customWidth="1"/>
    <col min="13318" max="13322" width="11.7265625" style="3" customWidth="1"/>
    <col min="13323" max="13325" width="8.7265625" style="3" customWidth="1"/>
    <col min="13326" max="13557" width="9.1796875" style="3" customWidth="1"/>
    <col min="13558" max="13558" width="5.7265625" style="3" customWidth="1"/>
    <col min="13559" max="13559" width="20.7265625" style="3" customWidth="1"/>
    <col min="13560" max="13560" width="20.453125" style="3" customWidth="1"/>
    <col min="13561" max="13569" width="10.7265625" style="3"/>
    <col min="13570" max="13570" width="5.7265625" style="3" customWidth="1"/>
    <col min="13571" max="13572" width="23.7265625" style="3" customWidth="1"/>
    <col min="13573" max="13573" width="14.1796875" style="3" customWidth="1"/>
    <col min="13574" max="13578" width="11.7265625" style="3" customWidth="1"/>
    <col min="13579" max="13581" width="8.7265625" style="3" customWidth="1"/>
    <col min="13582" max="13813" width="9.1796875" style="3" customWidth="1"/>
    <col min="13814" max="13814" width="5.7265625" style="3" customWidth="1"/>
    <col min="13815" max="13815" width="20.7265625" style="3" customWidth="1"/>
    <col min="13816" max="13816" width="20.453125" style="3" customWidth="1"/>
    <col min="13817" max="13825" width="10.7265625" style="3"/>
    <col min="13826" max="13826" width="5.7265625" style="3" customWidth="1"/>
    <col min="13827" max="13828" width="23.7265625" style="3" customWidth="1"/>
    <col min="13829" max="13829" width="14.1796875" style="3" customWidth="1"/>
    <col min="13830" max="13834" width="11.7265625" style="3" customWidth="1"/>
    <col min="13835" max="13837" width="8.7265625" style="3" customWidth="1"/>
    <col min="13838" max="14069" width="9.1796875" style="3" customWidth="1"/>
    <col min="14070" max="14070" width="5.7265625" style="3" customWidth="1"/>
    <col min="14071" max="14071" width="20.7265625" style="3" customWidth="1"/>
    <col min="14072" max="14072" width="20.453125" style="3" customWidth="1"/>
    <col min="14073" max="14081" width="10.7265625" style="3"/>
    <col min="14082" max="14082" width="5.7265625" style="3" customWidth="1"/>
    <col min="14083" max="14084" width="23.7265625" style="3" customWidth="1"/>
    <col min="14085" max="14085" width="14.1796875" style="3" customWidth="1"/>
    <col min="14086" max="14090" width="11.7265625" style="3" customWidth="1"/>
    <col min="14091" max="14093" width="8.7265625" style="3" customWidth="1"/>
    <col min="14094" max="14325" width="9.1796875" style="3" customWidth="1"/>
    <col min="14326" max="14326" width="5.7265625" style="3" customWidth="1"/>
    <col min="14327" max="14327" width="20.7265625" style="3" customWidth="1"/>
    <col min="14328" max="14328" width="20.453125" style="3" customWidth="1"/>
    <col min="14329" max="14337" width="10.7265625" style="3"/>
    <col min="14338" max="14338" width="5.7265625" style="3" customWidth="1"/>
    <col min="14339" max="14340" width="23.7265625" style="3" customWidth="1"/>
    <col min="14341" max="14341" width="14.1796875" style="3" customWidth="1"/>
    <col min="14342" max="14346" width="11.7265625" style="3" customWidth="1"/>
    <col min="14347" max="14349" width="8.7265625" style="3" customWidth="1"/>
    <col min="14350" max="14581" width="9.1796875" style="3" customWidth="1"/>
    <col min="14582" max="14582" width="5.7265625" style="3" customWidth="1"/>
    <col min="14583" max="14583" width="20.7265625" style="3" customWidth="1"/>
    <col min="14584" max="14584" width="20.453125" style="3" customWidth="1"/>
    <col min="14585" max="14593" width="10.7265625" style="3"/>
    <col min="14594" max="14594" width="5.7265625" style="3" customWidth="1"/>
    <col min="14595" max="14596" width="23.7265625" style="3" customWidth="1"/>
    <col min="14597" max="14597" width="14.1796875" style="3" customWidth="1"/>
    <col min="14598" max="14602" width="11.7265625" style="3" customWidth="1"/>
    <col min="14603" max="14605" width="8.7265625" style="3" customWidth="1"/>
    <col min="14606" max="14837" width="9.1796875" style="3" customWidth="1"/>
    <col min="14838" max="14838" width="5.7265625" style="3" customWidth="1"/>
    <col min="14839" max="14839" width="20.7265625" style="3" customWidth="1"/>
    <col min="14840" max="14840" width="20.453125" style="3" customWidth="1"/>
    <col min="14841" max="14849" width="10.7265625" style="3"/>
    <col min="14850" max="14850" width="5.7265625" style="3" customWidth="1"/>
    <col min="14851" max="14852" width="23.7265625" style="3" customWidth="1"/>
    <col min="14853" max="14853" width="14.1796875" style="3" customWidth="1"/>
    <col min="14854" max="14858" width="11.7265625" style="3" customWidth="1"/>
    <col min="14859" max="14861" width="8.7265625" style="3" customWidth="1"/>
    <col min="14862" max="15093" width="9.1796875" style="3" customWidth="1"/>
    <col min="15094" max="15094" width="5.7265625" style="3" customWidth="1"/>
    <col min="15095" max="15095" width="20.7265625" style="3" customWidth="1"/>
    <col min="15096" max="15096" width="20.453125" style="3" customWidth="1"/>
    <col min="15097" max="15105" width="10.7265625" style="3"/>
    <col min="15106" max="15106" width="5.7265625" style="3" customWidth="1"/>
    <col min="15107" max="15108" width="23.7265625" style="3" customWidth="1"/>
    <col min="15109" max="15109" width="14.1796875" style="3" customWidth="1"/>
    <col min="15110" max="15114" width="11.7265625" style="3" customWidth="1"/>
    <col min="15115" max="15117" width="8.7265625" style="3" customWidth="1"/>
    <col min="15118" max="15349" width="9.1796875" style="3" customWidth="1"/>
    <col min="15350" max="15350" width="5.7265625" style="3" customWidth="1"/>
    <col min="15351" max="15351" width="20.7265625" style="3" customWidth="1"/>
    <col min="15352" max="15352" width="20.453125" style="3" customWidth="1"/>
    <col min="15353" max="15361" width="10.7265625" style="3"/>
    <col min="15362" max="15362" width="5.7265625" style="3" customWidth="1"/>
    <col min="15363" max="15364" width="23.7265625" style="3" customWidth="1"/>
    <col min="15365" max="15365" width="14.1796875" style="3" customWidth="1"/>
    <col min="15366" max="15370" width="11.7265625" style="3" customWidth="1"/>
    <col min="15371" max="15373" width="8.7265625" style="3" customWidth="1"/>
    <col min="15374" max="15605" width="9.1796875" style="3" customWidth="1"/>
    <col min="15606" max="15606" width="5.7265625" style="3" customWidth="1"/>
    <col min="15607" max="15607" width="20.7265625" style="3" customWidth="1"/>
    <col min="15608" max="15608" width="20.453125" style="3" customWidth="1"/>
    <col min="15609" max="15617" width="10.7265625" style="3"/>
    <col min="15618" max="15618" width="5.7265625" style="3" customWidth="1"/>
    <col min="15619" max="15620" width="23.7265625" style="3" customWidth="1"/>
    <col min="15621" max="15621" width="14.1796875" style="3" customWidth="1"/>
    <col min="15622" max="15626" width="11.7265625" style="3" customWidth="1"/>
    <col min="15627" max="15629" width="8.7265625" style="3" customWidth="1"/>
    <col min="15630" max="15861" width="9.1796875" style="3" customWidth="1"/>
    <col min="15862" max="15862" width="5.7265625" style="3" customWidth="1"/>
    <col min="15863" max="15863" width="20.7265625" style="3" customWidth="1"/>
    <col min="15864" max="15864" width="20.453125" style="3" customWidth="1"/>
    <col min="15865" max="15873" width="10.7265625" style="3"/>
    <col min="15874" max="15874" width="5.7265625" style="3" customWidth="1"/>
    <col min="15875" max="15876" width="23.7265625" style="3" customWidth="1"/>
    <col min="15877" max="15877" width="14.1796875" style="3" customWidth="1"/>
    <col min="15878" max="15882" width="11.7265625" style="3" customWidth="1"/>
    <col min="15883" max="15885" width="8.7265625" style="3" customWidth="1"/>
    <col min="15886" max="16117" width="9.1796875" style="3" customWidth="1"/>
    <col min="16118" max="16118" width="5.7265625" style="3" customWidth="1"/>
    <col min="16119" max="16119" width="20.7265625" style="3" customWidth="1"/>
    <col min="16120" max="16120" width="20.453125" style="3" customWidth="1"/>
    <col min="16121" max="16129" width="10.7265625" style="3"/>
    <col min="16130" max="16130" width="5.7265625" style="3" customWidth="1"/>
    <col min="16131" max="16132" width="23.7265625" style="3" customWidth="1"/>
    <col min="16133" max="16133" width="14.1796875" style="3" customWidth="1"/>
    <col min="16134" max="16138" width="11.7265625" style="3" customWidth="1"/>
    <col min="16139" max="16141" width="8.7265625" style="3" customWidth="1"/>
    <col min="16142" max="16373" width="9.1796875" style="3" customWidth="1"/>
    <col min="16374" max="16374" width="5.7265625" style="3" customWidth="1"/>
    <col min="16375" max="16375" width="20.7265625" style="3" customWidth="1"/>
    <col min="16376" max="16376" width="20.453125" style="3" customWidth="1"/>
    <col min="16377" max="16384" width="10.7265625" style="3"/>
  </cols>
  <sheetData>
    <row r="1" spans="1:16" x14ac:dyDescent="0.35">
      <c r="A1" s="1" t="s">
        <v>943</v>
      </c>
    </row>
    <row r="2" spans="1:16" x14ac:dyDescent="0.35">
      <c r="A2" s="230" t="s">
        <v>58</v>
      </c>
      <c r="B2" s="230"/>
      <c r="C2" s="230"/>
    </row>
    <row r="3" spans="1:16" x14ac:dyDescent="0.35">
      <c r="A3" s="1615" t="s">
        <v>944</v>
      </c>
      <c r="B3" s="1615"/>
      <c r="C3" s="1615"/>
      <c r="D3" s="1615"/>
      <c r="E3" s="1615"/>
      <c r="F3" s="1615"/>
      <c r="G3" s="1615"/>
      <c r="H3" s="1615"/>
      <c r="I3" s="1615"/>
      <c r="J3" s="1615"/>
      <c r="K3" s="5"/>
      <c r="L3" s="5"/>
      <c r="M3" s="5"/>
      <c r="N3" s="5"/>
      <c r="O3" s="5"/>
      <c r="P3" s="5"/>
    </row>
    <row r="4" spans="1:16" x14ac:dyDescent="0.35">
      <c r="A4" s="2"/>
      <c r="B4" s="2"/>
      <c r="C4" s="2"/>
      <c r="D4" s="2"/>
      <c r="E4" s="28" t="str">
        <f>'[3]1'!$E$5</f>
        <v>KABUPATEN/KOTA</v>
      </c>
      <c r="F4" s="7" t="s">
        <v>556</v>
      </c>
      <c r="G4" s="2"/>
      <c r="H4" s="2"/>
      <c r="I4" s="2"/>
      <c r="J4" s="2"/>
    </row>
    <row r="5" spans="1:16" x14ac:dyDescent="0.35">
      <c r="A5" s="2"/>
      <c r="B5" s="2"/>
      <c r="C5" s="2"/>
      <c r="D5" s="2"/>
      <c r="E5" s="28" t="str">
        <f>'[3]1'!$E$6</f>
        <v>TAHUN</v>
      </c>
      <c r="F5" s="7">
        <v>2024</v>
      </c>
      <c r="G5" s="2"/>
      <c r="H5" s="2"/>
      <c r="I5" s="2"/>
      <c r="J5" s="2"/>
    </row>
    <row r="6" spans="1:16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</row>
    <row r="7" spans="1:16" x14ac:dyDescent="0.35">
      <c r="A7" s="1596" t="s">
        <v>5</v>
      </c>
      <c r="B7" s="1658" t="s">
        <v>6</v>
      </c>
      <c r="C7" s="1544"/>
      <c r="D7" s="1596" t="s">
        <v>61</v>
      </c>
      <c r="E7" s="1601" t="s">
        <v>801</v>
      </c>
      <c r="F7" s="1864" t="s">
        <v>945</v>
      </c>
      <c r="G7" s="1873"/>
      <c r="H7" s="1873"/>
      <c r="I7" s="1678" t="s">
        <v>946</v>
      </c>
      <c r="J7" s="1678" t="s">
        <v>947</v>
      </c>
    </row>
    <row r="8" spans="1:16" x14ac:dyDescent="0.35">
      <c r="A8" s="1596"/>
      <c r="B8" s="1658"/>
      <c r="C8" s="1544"/>
      <c r="D8" s="1596"/>
      <c r="E8" s="1601"/>
      <c r="F8" s="1866"/>
      <c r="G8" s="1874"/>
      <c r="H8" s="1874"/>
      <c r="I8" s="1678"/>
      <c r="J8" s="1678"/>
    </row>
    <row r="9" spans="1:16" x14ac:dyDescent="0.35">
      <c r="A9" s="1596"/>
      <c r="B9" s="1658"/>
      <c r="C9" s="1544" t="s">
        <v>1595</v>
      </c>
      <c r="D9" s="1596"/>
      <c r="E9" s="1601"/>
      <c r="F9" s="1868"/>
      <c r="G9" s="1875"/>
      <c r="H9" s="1875"/>
      <c r="I9" s="1678"/>
      <c r="J9" s="1678"/>
    </row>
    <row r="10" spans="1:16" ht="31" x14ac:dyDescent="0.35">
      <c r="A10" s="1597"/>
      <c r="B10" s="1659"/>
      <c r="C10" s="1545" t="s">
        <v>6</v>
      </c>
      <c r="D10" s="1597"/>
      <c r="E10" s="1602"/>
      <c r="F10" s="125" t="s">
        <v>948</v>
      </c>
      <c r="G10" s="125" t="s">
        <v>949</v>
      </c>
      <c r="H10" s="125" t="s">
        <v>670</v>
      </c>
      <c r="I10" s="1678"/>
      <c r="J10" s="1678"/>
    </row>
    <row r="11" spans="1:16" s="15" customFormat="1" ht="11.5" x14ac:dyDescent="0.35">
      <c r="A11" s="1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</row>
    <row r="12" spans="1:16" x14ac:dyDescent="0.35">
      <c r="A12" s="33">
        <v>1</v>
      </c>
      <c r="B12" s="64" t="s">
        <v>895</v>
      </c>
      <c r="C12" s="1570" t="s">
        <v>1596</v>
      </c>
      <c r="D12" s="64" t="s">
        <v>769</v>
      </c>
      <c r="E12" s="390">
        <v>114</v>
      </c>
      <c r="F12" s="77">
        <v>0</v>
      </c>
      <c r="G12" s="77"/>
      <c r="H12" s="514">
        <f>F12+G12</f>
        <v>0</v>
      </c>
      <c r="I12" s="490">
        <f>H12/E12*100</f>
        <v>0</v>
      </c>
      <c r="J12" s="77">
        <v>0</v>
      </c>
    </row>
    <row r="13" spans="1:16" x14ac:dyDescent="0.35">
      <c r="A13" s="16">
        <v>2</v>
      </c>
      <c r="B13" s="64" t="s">
        <v>767</v>
      </c>
      <c r="C13" s="1571" t="s">
        <v>1597</v>
      </c>
      <c r="D13" s="64" t="s">
        <v>937</v>
      </c>
      <c r="E13" s="501">
        <v>92</v>
      </c>
      <c r="F13" s="80">
        <v>0</v>
      </c>
      <c r="G13" s="80"/>
      <c r="H13" s="253">
        <f t="shared" ref="H13:H33" si="0">F13+G13</f>
        <v>0</v>
      </c>
      <c r="I13" s="490">
        <f t="shared" ref="I13:I32" si="1">H13/E13*100</f>
        <v>0</v>
      </c>
      <c r="J13" s="80">
        <v>0</v>
      </c>
    </row>
    <row r="14" spans="1:16" x14ac:dyDescent="0.35">
      <c r="A14" s="16">
        <v>3</v>
      </c>
      <c r="B14" s="64" t="s">
        <v>772</v>
      </c>
      <c r="C14" s="1571" t="s">
        <v>1598</v>
      </c>
      <c r="D14" s="64" t="s">
        <v>772</v>
      </c>
      <c r="E14" s="501">
        <v>127</v>
      </c>
      <c r="F14" s="80">
        <v>0</v>
      </c>
      <c r="G14" s="80"/>
      <c r="H14" s="253">
        <f t="shared" si="0"/>
        <v>0</v>
      </c>
      <c r="I14" s="490">
        <f t="shared" si="1"/>
        <v>0</v>
      </c>
      <c r="J14" s="80">
        <v>0</v>
      </c>
    </row>
    <row r="15" spans="1:16" x14ac:dyDescent="0.35">
      <c r="A15" s="16">
        <v>4</v>
      </c>
      <c r="B15" s="64" t="s">
        <v>771</v>
      </c>
      <c r="C15" s="1571" t="s">
        <v>1601</v>
      </c>
      <c r="D15" s="64" t="s">
        <v>771</v>
      </c>
      <c r="E15" s="501">
        <v>56</v>
      </c>
      <c r="F15" s="80">
        <v>0</v>
      </c>
      <c r="G15" s="80"/>
      <c r="H15" s="253">
        <f t="shared" si="0"/>
        <v>0</v>
      </c>
      <c r="I15" s="490">
        <f t="shared" si="1"/>
        <v>0</v>
      </c>
      <c r="J15" s="80">
        <v>0</v>
      </c>
    </row>
    <row r="16" spans="1:16" x14ac:dyDescent="0.35">
      <c r="A16" s="16">
        <v>5</v>
      </c>
      <c r="B16" s="64" t="s">
        <v>770</v>
      </c>
      <c r="C16" s="1571" t="s">
        <v>1599</v>
      </c>
      <c r="D16" s="64" t="s">
        <v>770</v>
      </c>
      <c r="E16" s="501">
        <v>115</v>
      </c>
      <c r="F16" s="80">
        <v>0</v>
      </c>
      <c r="G16" s="80"/>
      <c r="H16" s="253">
        <f t="shared" si="0"/>
        <v>0</v>
      </c>
      <c r="I16" s="490">
        <f t="shared" si="1"/>
        <v>0</v>
      </c>
      <c r="J16" s="80">
        <v>0</v>
      </c>
    </row>
    <row r="17" spans="1:10" x14ac:dyDescent="0.35">
      <c r="A17" s="16">
        <v>6</v>
      </c>
      <c r="B17" s="64" t="s">
        <v>782</v>
      </c>
      <c r="C17" s="1571" t="s">
        <v>1609</v>
      </c>
      <c r="D17" s="64" t="s">
        <v>782</v>
      </c>
      <c r="E17" s="501">
        <v>42</v>
      </c>
      <c r="F17" s="80">
        <v>0</v>
      </c>
      <c r="G17" s="80"/>
      <c r="H17" s="253">
        <f t="shared" si="0"/>
        <v>0</v>
      </c>
      <c r="I17" s="490">
        <f t="shared" si="1"/>
        <v>0</v>
      </c>
      <c r="J17" s="80">
        <v>0</v>
      </c>
    </row>
    <row r="18" spans="1:10" x14ac:dyDescent="0.35">
      <c r="A18" s="16">
        <v>7</v>
      </c>
      <c r="B18" s="64" t="s">
        <v>773</v>
      </c>
      <c r="C18" s="1571" t="s">
        <v>1600</v>
      </c>
      <c r="D18" s="64" t="s">
        <v>773</v>
      </c>
      <c r="E18" s="501">
        <v>64</v>
      </c>
      <c r="F18" s="80">
        <v>0</v>
      </c>
      <c r="G18" s="80"/>
      <c r="H18" s="253">
        <f t="shared" si="0"/>
        <v>0</v>
      </c>
      <c r="I18" s="490">
        <f t="shared" si="1"/>
        <v>0</v>
      </c>
      <c r="J18" s="80">
        <v>0</v>
      </c>
    </row>
    <row r="19" spans="1:10" x14ac:dyDescent="0.35">
      <c r="A19" s="16">
        <v>8</v>
      </c>
      <c r="B19" s="64" t="s">
        <v>777</v>
      </c>
      <c r="C19" s="1571" t="s">
        <v>1602</v>
      </c>
      <c r="D19" s="64" t="s">
        <v>777</v>
      </c>
      <c r="E19" s="501">
        <v>180</v>
      </c>
      <c r="F19" s="80">
        <v>0</v>
      </c>
      <c r="G19" s="80"/>
      <c r="H19" s="253">
        <f t="shared" si="0"/>
        <v>0</v>
      </c>
      <c r="I19" s="490">
        <f t="shared" si="1"/>
        <v>0</v>
      </c>
      <c r="J19" s="80">
        <v>0</v>
      </c>
    </row>
    <row r="20" spans="1:10" x14ac:dyDescent="0.35">
      <c r="A20" s="16">
        <v>9</v>
      </c>
      <c r="B20" s="64" t="s">
        <v>774</v>
      </c>
      <c r="C20" s="1571" t="s">
        <v>1603</v>
      </c>
      <c r="D20" s="64" t="s">
        <v>775</v>
      </c>
      <c r="E20" s="501">
        <v>63</v>
      </c>
      <c r="F20" s="80">
        <v>0</v>
      </c>
      <c r="G20" s="80"/>
      <c r="H20" s="253">
        <f t="shared" si="0"/>
        <v>0</v>
      </c>
      <c r="I20" s="490">
        <f t="shared" si="1"/>
        <v>0</v>
      </c>
      <c r="J20" s="80">
        <v>0</v>
      </c>
    </row>
    <row r="21" spans="1:10" x14ac:dyDescent="0.35">
      <c r="A21" s="16">
        <v>10</v>
      </c>
      <c r="B21" s="64" t="s">
        <v>780</v>
      </c>
      <c r="C21" s="1571" t="s">
        <v>1604</v>
      </c>
      <c r="D21" s="64" t="s">
        <v>780</v>
      </c>
      <c r="E21" s="501">
        <v>110</v>
      </c>
      <c r="F21" s="80">
        <v>0</v>
      </c>
      <c r="G21" s="80"/>
      <c r="H21" s="253">
        <f t="shared" si="0"/>
        <v>0</v>
      </c>
      <c r="I21" s="490">
        <f t="shared" si="1"/>
        <v>0</v>
      </c>
      <c r="J21" s="80">
        <v>0</v>
      </c>
    </row>
    <row r="22" spans="1:10" x14ac:dyDescent="0.35">
      <c r="A22" s="16">
        <v>11</v>
      </c>
      <c r="B22" s="64" t="s">
        <v>789</v>
      </c>
      <c r="C22" s="1571" t="s">
        <v>1605</v>
      </c>
      <c r="D22" s="64" t="s">
        <v>790</v>
      </c>
      <c r="E22" s="501">
        <v>75</v>
      </c>
      <c r="F22" s="80">
        <v>0</v>
      </c>
      <c r="G22" s="80"/>
      <c r="H22" s="253">
        <f t="shared" si="0"/>
        <v>0</v>
      </c>
      <c r="I22" s="490">
        <f t="shared" si="1"/>
        <v>0</v>
      </c>
      <c r="J22" s="80">
        <v>0</v>
      </c>
    </row>
    <row r="23" spans="1:10" x14ac:dyDescent="0.35">
      <c r="A23" s="16">
        <v>12</v>
      </c>
      <c r="B23" s="64" t="s">
        <v>778</v>
      </c>
      <c r="C23" s="1571" t="s">
        <v>1606</v>
      </c>
      <c r="D23" s="64" t="s">
        <v>779</v>
      </c>
      <c r="E23" s="501">
        <v>64</v>
      </c>
      <c r="F23" s="80">
        <v>0</v>
      </c>
      <c r="G23" s="80"/>
      <c r="H23" s="253">
        <f t="shared" si="0"/>
        <v>0</v>
      </c>
      <c r="I23" s="490">
        <f t="shared" si="1"/>
        <v>0</v>
      </c>
      <c r="J23" s="80">
        <v>0</v>
      </c>
    </row>
    <row r="24" spans="1:10" x14ac:dyDescent="0.35">
      <c r="A24" s="16">
        <v>13</v>
      </c>
      <c r="B24" s="64" t="s">
        <v>781</v>
      </c>
      <c r="C24" s="1571" t="s">
        <v>1607</v>
      </c>
      <c r="D24" s="64" t="s">
        <v>781</v>
      </c>
      <c r="E24" s="501">
        <v>80</v>
      </c>
      <c r="F24" s="80">
        <v>0</v>
      </c>
      <c r="G24" s="80"/>
      <c r="H24" s="253">
        <f t="shared" si="0"/>
        <v>0</v>
      </c>
      <c r="I24" s="490">
        <f t="shared" si="1"/>
        <v>0</v>
      </c>
      <c r="J24" s="80">
        <v>0</v>
      </c>
    </row>
    <row r="25" spans="1:10" x14ac:dyDescent="0.35">
      <c r="A25" s="16">
        <v>14</v>
      </c>
      <c r="B25" s="64" t="s">
        <v>896</v>
      </c>
      <c r="C25" s="1571" t="s">
        <v>1608</v>
      </c>
      <c r="D25" s="64" t="s">
        <v>784</v>
      </c>
      <c r="E25" s="501">
        <v>111</v>
      </c>
      <c r="F25" s="80">
        <v>0</v>
      </c>
      <c r="G25" s="80"/>
      <c r="H25" s="253">
        <f t="shared" si="0"/>
        <v>0</v>
      </c>
      <c r="I25" s="490">
        <f t="shared" si="1"/>
        <v>0</v>
      </c>
      <c r="J25" s="80">
        <v>0</v>
      </c>
    </row>
    <row r="26" spans="1:10" x14ac:dyDescent="0.35">
      <c r="A26" s="16">
        <v>15</v>
      </c>
      <c r="B26" s="64" t="s">
        <v>786</v>
      </c>
      <c r="C26" s="1571" t="s">
        <v>1610</v>
      </c>
      <c r="D26" s="64" t="s">
        <v>786</v>
      </c>
      <c r="E26" s="501">
        <v>15</v>
      </c>
      <c r="F26" s="80">
        <v>0</v>
      </c>
      <c r="G26" s="80"/>
      <c r="H26" s="253">
        <f t="shared" si="0"/>
        <v>0</v>
      </c>
      <c r="I26" s="490">
        <f t="shared" si="1"/>
        <v>0</v>
      </c>
      <c r="J26" s="80">
        <v>0</v>
      </c>
    </row>
    <row r="27" spans="1:10" x14ac:dyDescent="0.35">
      <c r="A27" s="16">
        <v>16</v>
      </c>
      <c r="B27" s="64" t="s">
        <v>787</v>
      </c>
      <c r="C27" s="1571" t="s">
        <v>1611</v>
      </c>
      <c r="D27" s="64" t="s">
        <v>788</v>
      </c>
      <c r="E27" s="501">
        <v>21</v>
      </c>
      <c r="F27" s="80">
        <v>0</v>
      </c>
      <c r="G27" s="80"/>
      <c r="H27" s="253">
        <f t="shared" si="0"/>
        <v>0</v>
      </c>
      <c r="I27" s="490">
        <f t="shared" si="1"/>
        <v>0</v>
      </c>
      <c r="J27" s="80">
        <v>0</v>
      </c>
    </row>
    <row r="28" spans="1:10" x14ac:dyDescent="0.35">
      <c r="A28" s="16">
        <v>17</v>
      </c>
      <c r="B28" s="64" t="s">
        <v>785</v>
      </c>
      <c r="C28" s="1571" t="s">
        <v>1612</v>
      </c>
      <c r="D28" s="64" t="s">
        <v>785</v>
      </c>
      <c r="E28" s="501">
        <v>76</v>
      </c>
      <c r="F28" s="80">
        <v>0</v>
      </c>
      <c r="G28" s="80"/>
      <c r="H28" s="253">
        <f t="shared" si="0"/>
        <v>0</v>
      </c>
      <c r="I28" s="490">
        <f t="shared" si="1"/>
        <v>0</v>
      </c>
      <c r="J28" s="80">
        <v>0</v>
      </c>
    </row>
    <row r="29" spans="1:10" x14ac:dyDescent="0.35">
      <c r="A29" s="16">
        <v>18</v>
      </c>
      <c r="B29" s="64" t="s">
        <v>791</v>
      </c>
      <c r="C29" s="1571" t="s">
        <v>1613</v>
      </c>
      <c r="D29" s="64" t="s">
        <v>897</v>
      </c>
      <c r="E29" s="501">
        <v>4</v>
      </c>
      <c r="F29" s="80">
        <v>0</v>
      </c>
      <c r="G29" s="80"/>
      <c r="H29" s="253">
        <f t="shared" si="0"/>
        <v>0</v>
      </c>
      <c r="I29" s="490">
        <f t="shared" si="1"/>
        <v>0</v>
      </c>
      <c r="J29" s="80">
        <v>0</v>
      </c>
    </row>
    <row r="30" spans="1:10" x14ac:dyDescent="0.35">
      <c r="A30" s="16">
        <v>19</v>
      </c>
      <c r="B30" s="64" t="s">
        <v>791</v>
      </c>
      <c r="C30" s="1571" t="s">
        <v>1613</v>
      </c>
      <c r="D30" s="64" t="s">
        <v>794</v>
      </c>
      <c r="E30" s="501">
        <v>4</v>
      </c>
      <c r="F30" s="80">
        <v>0</v>
      </c>
      <c r="G30" s="80"/>
      <c r="H30" s="253">
        <f t="shared" si="0"/>
        <v>0</v>
      </c>
      <c r="I30" s="490">
        <f t="shared" si="1"/>
        <v>0</v>
      </c>
      <c r="J30" s="80">
        <v>0</v>
      </c>
    </row>
    <row r="31" spans="1:10" x14ac:dyDescent="0.35">
      <c r="A31" s="16">
        <v>20</v>
      </c>
      <c r="B31" s="64" t="s">
        <v>791</v>
      </c>
      <c r="C31" s="1571" t="s">
        <v>1613</v>
      </c>
      <c r="D31" s="64" t="s">
        <v>792</v>
      </c>
      <c r="E31" s="501">
        <v>20</v>
      </c>
      <c r="F31" s="80">
        <v>0</v>
      </c>
      <c r="G31" s="80"/>
      <c r="H31" s="253">
        <f t="shared" si="0"/>
        <v>0</v>
      </c>
      <c r="I31" s="490">
        <f t="shared" si="1"/>
        <v>0</v>
      </c>
      <c r="J31" s="80">
        <v>0</v>
      </c>
    </row>
    <row r="32" spans="1:10" x14ac:dyDescent="0.35">
      <c r="A32" s="16">
        <v>21</v>
      </c>
      <c r="B32" s="17" t="s">
        <v>898</v>
      </c>
      <c r="C32" s="1571" t="s">
        <v>1614</v>
      </c>
      <c r="D32" s="17" t="s">
        <v>795</v>
      </c>
      <c r="E32" s="501">
        <v>14</v>
      </c>
      <c r="F32" s="80">
        <v>0</v>
      </c>
      <c r="G32" s="80"/>
      <c r="H32" s="253">
        <f t="shared" si="0"/>
        <v>0</v>
      </c>
      <c r="I32" s="490">
        <f t="shared" si="1"/>
        <v>0</v>
      </c>
      <c r="J32" s="80">
        <v>0</v>
      </c>
    </row>
    <row r="33" spans="1:10" x14ac:dyDescent="0.35">
      <c r="A33" s="16">
        <v>22</v>
      </c>
      <c r="B33" s="17" t="s">
        <v>899</v>
      </c>
      <c r="C33" s="1571" t="s">
        <v>1602</v>
      </c>
      <c r="D33" s="17"/>
      <c r="E33" s="501"/>
      <c r="F33" s="80">
        <v>1</v>
      </c>
      <c r="G33" s="80"/>
      <c r="H33" s="253">
        <f t="shared" si="0"/>
        <v>1</v>
      </c>
      <c r="I33" s="490"/>
      <c r="J33" s="80">
        <v>1</v>
      </c>
    </row>
    <row r="34" spans="1:10" x14ac:dyDescent="0.35">
      <c r="A34" s="16"/>
      <c r="B34" s="17"/>
      <c r="C34" s="17"/>
      <c r="D34" s="17"/>
      <c r="E34" s="501"/>
      <c r="F34" s="80"/>
      <c r="G34" s="80"/>
      <c r="H34" s="253"/>
      <c r="I34" s="490"/>
      <c r="J34" s="80"/>
    </row>
    <row r="35" spans="1:10" x14ac:dyDescent="0.35">
      <c r="A35" s="16"/>
      <c r="B35" s="17"/>
      <c r="C35" s="17"/>
      <c r="D35" s="17"/>
      <c r="E35" s="501"/>
      <c r="F35" s="87"/>
      <c r="G35" s="87"/>
      <c r="H35" s="393"/>
      <c r="I35" s="506"/>
      <c r="J35" s="87"/>
    </row>
    <row r="36" spans="1:10" ht="18.75" customHeight="1" x14ac:dyDescent="0.35">
      <c r="A36" s="432" t="s">
        <v>713</v>
      </c>
      <c r="B36" s="433"/>
      <c r="C36" s="433"/>
      <c r="D36" s="377"/>
      <c r="E36" s="447">
        <f>SUM(E12:E35)</f>
        <v>1447</v>
      </c>
      <c r="F36" s="447">
        <f>SUM(F12:F35)</f>
        <v>1</v>
      </c>
      <c r="G36" s="447">
        <f>SUM(G12:G35)</f>
        <v>0</v>
      </c>
      <c r="H36" s="447">
        <f>SUM(H12:H35)</f>
        <v>1</v>
      </c>
      <c r="I36" s="507">
        <f>H36/E36*100</f>
        <v>6.9108500345542501E-2</v>
      </c>
      <c r="J36" s="515">
        <f>F36/H36*100</f>
        <v>100</v>
      </c>
    </row>
    <row r="37" spans="1:10" x14ac:dyDescent="0.35">
      <c r="B37" s="231"/>
      <c r="C37" s="231"/>
      <c r="D37" s="231"/>
      <c r="E37" s="231"/>
    </row>
    <row r="38" spans="1:10" x14ac:dyDescent="0.35">
      <c r="A38" s="27" t="s">
        <v>817</v>
      </c>
    </row>
    <row r="39" spans="1:10" x14ac:dyDescent="0.35">
      <c r="B39" s="516"/>
      <c r="C39" s="516"/>
    </row>
    <row r="40" spans="1:10" x14ac:dyDescent="0.35">
      <c r="B40" s="516"/>
      <c r="C40" s="516"/>
    </row>
  </sheetData>
  <sheetProtection algorithmName="SHA-512" hashValue="t/Gv36j85Op2Ylji9bzOFB0gX9rRQFqaKtFq1t6/uH1m3vIutzXxXKVPOZWQFaDTtQQJG4JQ4CB0vNixJktN3A==" saltValue="KNHXDEFCGeiL/+UY3t/UTg==" spinCount="100000" sheet="1" objects="1" scenarios="1" sort="0" autoFilter="0" pivotTables="0"/>
  <mergeCells count="8">
    <mergeCell ref="A3:J3"/>
    <mergeCell ref="A7:A10"/>
    <mergeCell ref="B7:B10"/>
    <mergeCell ref="D7:D10"/>
    <mergeCell ref="E7:E10"/>
    <mergeCell ref="F7:H9"/>
    <mergeCell ref="I7:I10"/>
    <mergeCell ref="J7:J10"/>
  </mergeCells>
  <pageMargins left="0.7" right="0.7" top="0.75" bottom="0.75" header="0.3" footer="0.3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0"/>
  <sheetViews>
    <sheetView zoomScale="80" zoomScaleNormal="80" workbookViewId="0">
      <selection activeCell="J38" sqref="J38"/>
    </sheetView>
  </sheetViews>
  <sheetFormatPr defaultColWidth="10.7265625" defaultRowHeight="15.5" x14ac:dyDescent="0.35"/>
  <cols>
    <col min="1" max="1" width="5.7265625" style="3" customWidth="1"/>
    <col min="2" max="3" width="23.7265625" style="3" customWidth="1"/>
    <col min="4" max="4" width="17.7265625" style="3" customWidth="1"/>
    <col min="5" max="10" width="11.7265625" style="3" customWidth="1"/>
    <col min="11" max="12" width="8.7265625" style="3" customWidth="1"/>
    <col min="13" max="244" width="9.1796875" style="3" customWidth="1"/>
    <col min="245" max="245" width="5.7265625" style="3" customWidth="1"/>
    <col min="246" max="246" width="20.7265625" style="3" customWidth="1"/>
    <col min="247" max="247" width="20.453125" style="3" customWidth="1"/>
    <col min="248" max="256" width="10.7265625" style="3"/>
    <col min="257" max="257" width="5.7265625" style="3" customWidth="1"/>
    <col min="258" max="259" width="23.7265625" style="3" customWidth="1"/>
    <col min="260" max="260" width="17.7265625" style="3" customWidth="1"/>
    <col min="261" max="266" width="11.7265625" style="3" customWidth="1"/>
    <col min="267" max="268" width="8.7265625" style="3" customWidth="1"/>
    <col min="269" max="500" width="9.1796875" style="3" customWidth="1"/>
    <col min="501" max="501" width="5.7265625" style="3" customWidth="1"/>
    <col min="502" max="502" width="20.7265625" style="3" customWidth="1"/>
    <col min="503" max="503" width="20.453125" style="3" customWidth="1"/>
    <col min="504" max="512" width="10.7265625" style="3"/>
    <col min="513" max="513" width="5.7265625" style="3" customWidth="1"/>
    <col min="514" max="515" width="23.7265625" style="3" customWidth="1"/>
    <col min="516" max="516" width="17.7265625" style="3" customWidth="1"/>
    <col min="517" max="522" width="11.7265625" style="3" customWidth="1"/>
    <col min="523" max="524" width="8.7265625" style="3" customWidth="1"/>
    <col min="525" max="756" width="9.1796875" style="3" customWidth="1"/>
    <col min="757" max="757" width="5.7265625" style="3" customWidth="1"/>
    <col min="758" max="758" width="20.7265625" style="3" customWidth="1"/>
    <col min="759" max="759" width="20.453125" style="3" customWidth="1"/>
    <col min="760" max="768" width="10.7265625" style="3"/>
    <col min="769" max="769" width="5.7265625" style="3" customWidth="1"/>
    <col min="770" max="771" width="23.7265625" style="3" customWidth="1"/>
    <col min="772" max="772" width="17.7265625" style="3" customWidth="1"/>
    <col min="773" max="778" width="11.7265625" style="3" customWidth="1"/>
    <col min="779" max="780" width="8.7265625" style="3" customWidth="1"/>
    <col min="781" max="1012" width="9.1796875" style="3" customWidth="1"/>
    <col min="1013" max="1013" width="5.7265625" style="3" customWidth="1"/>
    <col min="1014" max="1014" width="20.7265625" style="3" customWidth="1"/>
    <col min="1015" max="1015" width="20.453125" style="3" customWidth="1"/>
    <col min="1016" max="1024" width="10.7265625" style="3"/>
    <col min="1025" max="1025" width="5.7265625" style="3" customWidth="1"/>
    <col min="1026" max="1027" width="23.7265625" style="3" customWidth="1"/>
    <col min="1028" max="1028" width="17.7265625" style="3" customWidth="1"/>
    <col min="1029" max="1034" width="11.7265625" style="3" customWidth="1"/>
    <col min="1035" max="1036" width="8.7265625" style="3" customWidth="1"/>
    <col min="1037" max="1268" width="9.1796875" style="3" customWidth="1"/>
    <col min="1269" max="1269" width="5.7265625" style="3" customWidth="1"/>
    <col min="1270" max="1270" width="20.7265625" style="3" customWidth="1"/>
    <col min="1271" max="1271" width="20.453125" style="3" customWidth="1"/>
    <col min="1272" max="1280" width="10.7265625" style="3"/>
    <col min="1281" max="1281" width="5.7265625" style="3" customWidth="1"/>
    <col min="1282" max="1283" width="23.7265625" style="3" customWidth="1"/>
    <col min="1284" max="1284" width="17.7265625" style="3" customWidth="1"/>
    <col min="1285" max="1290" width="11.7265625" style="3" customWidth="1"/>
    <col min="1291" max="1292" width="8.7265625" style="3" customWidth="1"/>
    <col min="1293" max="1524" width="9.1796875" style="3" customWidth="1"/>
    <col min="1525" max="1525" width="5.7265625" style="3" customWidth="1"/>
    <col min="1526" max="1526" width="20.7265625" style="3" customWidth="1"/>
    <col min="1527" max="1527" width="20.453125" style="3" customWidth="1"/>
    <col min="1528" max="1536" width="10.7265625" style="3"/>
    <col min="1537" max="1537" width="5.7265625" style="3" customWidth="1"/>
    <col min="1538" max="1539" width="23.7265625" style="3" customWidth="1"/>
    <col min="1540" max="1540" width="17.7265625" style="3" customWidth="1"/>
    <col min="1541" max="1546" width="11.7265625" style="3" customWidth="1"/>
    <col min="1547" max="1548" width="8.7265625" style="3" customWidth="1"/>
    <col min="1549" max="1780" width="9.1796875" style="3" customWidth="1"/>
    <col min="1781" max="1781" width="5.7265625" style="3" customWidth="1"/>
    <col min="1782" max="1782" width="20.7265625" style="3" customWidth="1"/>
    <col min="1783" max="1783" width="20.453125" style="3" customWidth="1"/>
    <col min="1784" max="1792" width="10.7265625" style="3"/>
    <col min="1793" max="1793" width="5.7265625" style="3" customWidth="1"/>
    <col min="1794" max="1795" width="23.7265625" style="3" customWidth="1"/>
    <col min="1796" max="1796" width="17.7265625" style="3" customWidth="1"/>
    <col min="1797" max="1802" width="11.7265625" style="3" customWidth="1"/>
    <col min="1803" max="1804" width="8.7265625" style="3" customWidth="1"/>
    <col min="1805" max="2036" width="9.1796875" style="3" customWidth="1"/>
    <col min="2037" max="2037" width="5.7265625" style="3" customWidth="1"/>
    <col min="2038" max="2038" width="20.7265625" style="3" customWidth="1"/>
    <col min="2039" max="2039" width="20.453125" style="3" customWidth="1"/>
    <col min="2040" max="2048" width="10.7265625" style="3"/>
    <col min="2049" max="2049" width="5.7265625" style="3" customWidth="1"/>
    <col min="2050" max="2051" width="23.7265625" style="3" customWidth="1"/>
    <col min="2052" max="2052" width="17.7265625" style="3" customWidth="1"/>
    <col min="2053" max="2058" width="11.7265625" style="3" customWidth="1"/>
    <col min="2059" max="2060" width="8.7265625" style="3" customWidth="1"/>
    <col min="2061" max="2292" width="9.1796875" style="3" customWidth="1"/>
    <col min="2293" max="2293" width="5.7265625" style="3" customWidth="1"/>
    <col min="2294" max="2294" width="20.7265625" style="3" customWidth="1"/>
    <col min="2295" max="2295" width="20.453125" style="3" customWidth="1"/>
    <col min="2296" max="2304" width="10.7265625" style="3"/>
    <col min="2305" max="2305" width="5.7265625" style="3" customWidth="1"/>
    <col min="2306" max="2307" width="23.7265625" style="3" customWidth="1"/>
    <col min="2308" max="2308" width="17.7265625" style="3" customWidth="1"/>
    <col min="2309" max="2314" width="11.7265625" style="3" customWidth="1"/>
    <col min="2315" max="2316" width="8.7265625" style="3" customWidth="1"/>
    <col min="2317" max="2548" width="9.1796875" style="3" customWidth="1"/>
    <col min="2549" max="2549" width="5.7265625" style="3" customWidth="1"/>
    <col min="2550" max="2550" width="20.7265625" style="3" customWidth="1"/>
    <col min="2551" max="2551" width="20.453125" style="3" customWidth="1"/>
    <col min="2552" max="2560" width="10.7265625" style="3"/>
    <col min="2561" max="2561" width="5.7265625" style="3" customWidth="1"/>
    <col min="2562" max="2563" width="23.7265625" style="3" customWidth="1"/>
    <col min="2564" max="2564" width="17.7265625" style="3" customWidth="1"/>
    <col min="2565" max="2570" width="11.7265625" style="3" customWidth="1"/>
    <col min="2571" max="2572" width="8.7265625" style="3" customWidth="1"/>
    <col min="2573" max="2804" width="9.1796875" style="3" customWidth="1"/>
    <col min="2805" max="2805" width="5.7265625" style="3" customWidth="1"/>
    <col min="2806" max="2806" width="20.7265625" style="3" customWidth="1"/>
    <col min="2807" max="2807" width="20.453125" style="3" customWidth="1"/>
    <col min="2808" max="2816" width="10.7265625" style="3"/>
    <col min="2817" max="2817" width="5.7265625" style="3" customWidth="1"/>
    <col min="2818" max="2819" width="23.7265625" style="3" customWidth="1"/>
    <col min="2820" max="2820" width="17.7265625" style="3" customWidth="1"/>
    <col min="2821" max="2826" width="11.7265625" style="3" customWidth="1"/>
    <col min="2827" max="2828" width="8.7265625" style="3" customWidth="1"/>
    <col min="2829" max="3060" width="9.1796875" style="3" customWidth="1"/>
    <col min="3061" max="3061" width="5.7265625" style="3" customWidth="1"/>
    <col min="3062" max="3062" width="20.7265625" style="3" customWidth="1"/>
    <col min="3063" max="3063" width="20.453125" style="3" customWidth="1"/>
    <col min="3064" max="3072" width="10.7265625" style="3"/>
    <col min="3073" max="3073" width="5.7265625" style="3" customWidth="1"/>
    <col min="3074" max="3075" width="23.7265625" style="3" customWidth="1"/>
    <col min="3076" max="3076" width="17.7265625" style="3" customWidth="1"/>
    <col min="3077" max="3082" width="11.7265625" style="3" customWidth="1"/>
    <col min="3083" max="3084" width="8.7265625" style="3" customWidth="1"/>
    <col min="3085" max="3316" width="9.1796875" style="3" customWidth="1"/>
    <col min="3317" max="3317" width="5.7265625" style="3" customWidth="1"/>
    <col min="3318" max="3318" width="20.7265625" style="3" customWidth="1"/>
    <col min="3319" max="3319" width="20.453125" style="3" customWidth="1"/>
    <col min="3320" max="3328" width="10.7265625" style="3"/>
    <col min="3329" max="3329" width="5.7265625" style="3" customWidth="1"/>
    <col min="3330" max="3331" width="23.7265625" style="3" customWidth="1"/>
    <col min="3332" max="3332" width="17.7265625" style="3" customWidth="1"/>
    <col min="3333" max="3338" width="11.7265625" style="3" customWidth="1"/>
    <col min="3339" max="3340" width="8.7265625" style="3" customWidth="1"/>
    <col min="3341" max="3572" width="9.1796875" style="3" customWidth="1"/>
    <col min="3573" max="3573" width="5.7265625" style="3" customWidth="1"/>
    <col min="3574" max="3574" width="20.7265625" style="3" customWidth="1"/>
    <col min="3575" max="3575" width="20.453125" style="3" customWidth="1"/>
    <col min="3576" max="3584" width="10.7265625" style="3"/>
    <col min="3585" max="3585" width="5.7265625" style="3" customWidth="1"/>
    <col min="3586" max="3587" width="23.7265625" style="3" customWidth="1"/>
    <col min="3588" max="3588" width="17.7265625" style="3" customWidth="1"/>
    <col min="3589" max="3594" width="11.7265625" style="3" customWidth="1"/>
    <col min="3595" max="3596" width="8.7265625" style="3" customWidth="1"/>
    <col min="3597" max="3828" width="9.1796875" style="3" customWidth="1"/>
    <col min="3829" max="3829" width="5.7265625" style="3" customWidth="1"/>
    <col min="3830" max="3830" width="20.7265625" style="3" customWidth="1"/>
    <col min="3831" max="3831" width="20.453125" style="3" customWidth="1"/>
    <col min="3832" max="3840" width="10.7265625" style="3"/>
    <col min="3841" max="3841" width="5.7265625" style="3" customWidth="1"/>
    <col min="3842" max="3843" width="23.7265625" style="3" customWidth="1"/>
    <col min="3844" max="3844" width="17.7265625" style="3" customWidth="1"/>
    <col min="3845" max="3850" width="11.7265625" style="3" customWidth="1"/>
    <col min="3851" max="3852" width="8.7265625" style="3" customWidth="1"/>
    <col min="3853" max="4084" width="9.1796875" style="3" customWidth="1"/>
    <col min="4085" max="4085" width="5.7265625" style="3" customWidth="1"/>
    <col min="4086" max="4086" width="20.7265625" style="3" customWidth="1"/>
    <col min="4087" max="4087" width="20.453125" style="3" customWidth="1"/>
    <col min="4088" max="4096" width="10.7265625" style="3"/>
    <col min="4097" max="4097" width="5.7265625" style="3" customWidth="1"/>
    <col min="4098" max="4099" width="23.7265625" style="3" customWidth="1"/>
    <col min="4100" max="4100" width="17.7265625" style="3" customWidth="1"/>
    <col min="4101" max="4106" width="11.7265625" style="3" customWidth="1"/>
    <col min="4107" max="4108" width="8.7265625" style="3" customWidth="1"/>
    <col min="4109" max="4340" width="9.1796875" style="3" customWidth="1"/>
    <col min="4341" max="4341" width="5.7265625" style="3" customWidth="1"/>
    <col min="4342" max="4342" width="20.7265625" style="3" customWidth="1"/>
    <col min="4343" max="4343" width="20.453125" style="3" customWidth="1"/>
    <col min="4344" max="4352" width="10.7265625" style="3"/>
    <col min="4353" max="4353" width="5.7265625" style="3" customWidth="1"/>
    <col min="4354" max="4355" width="23.7265625" style="3" customWidth="1"/>
    <col min="4356" max="4356" width="17.7265625" style="3" customWidth="1"/>
    <col min="4357" max="4362" width="11.7265625" style="3" customWidth="1"/>
    <col min="4363" max="4364" width="8.7265625" style="3" customWidth="1"/>
    <col min="4365" max="4596" width="9.1796875" style="3" customWidth="1"/>
    <col min="4597" max="4597" width="5.7265625" style="3" customWidth="1"/>
    <col min="4598" max="4598" width="20.7265625" style="3" customWidth="1"/>
    <col min="4599" max="4599" width="20.453125" style="3" customWidth="1"/>
    <col min="4600" max="4608" width="10.7265625" style="3"/>
    <col min="4609" max="4609" width="5.7265625" style="3" customWidth="1"/>
    <col min="4610" max="4611" width="23.7265625" style="3" customWidth="1"/>
    <col min="4612" max="4612" width="17.7265625" style="3" customWidth="1"/>
    <col min="4613" max="4618" width="11.7265625" style="3" customWidth="1"/>
    <col min="4619" max="4620" width="8.7265625" style="3" customWidth="1"/>
    <col min="4621" max="4852" width="9.1796875" style="3" customWidth="1"/>
    <col min="4853" max="4853" width="5.7265625" style="3" customWidth="1"/>
    <col min="4854" max="4854" width="20.7265625" style="3" customWidth="1"/>
    <col min="4855" max="4855" width="20.453125" style="3" customWidth="1"/>
    <col min="4856" max="4864" width="10.7265625" style="3"/>
    <col min="4865" max="4865" width="5.7265625" style="3" customWidth="1"/>
    <col min="4866" max="4867" width="23.7265625" style="3" customWidth="1"/>
    <col min="4868" max="4868" width="17.7265625" style="3" customWidth="1"/>
    <col min="4869" max="4874" width="11.7265625" style="3" customWidth="1"/>
    <col min="4875" max="4876" width="8.7265625" style="3" customWidth="1"/>
    <col min="4877" max="5108" width="9.1796875" style="3" customWidth="1"/>
    <col min="5109" max="5109" width="5.7265625" style="3" customWidth="1"/>
    <col min="5110" max="5110" width="20.7265625" style="3" customWidth="1"/>
    <col min="5111" max="5111" width="20.453125" style="3" customWidth="1"/>
    <col min="5112" max="5120" width="10.7265625" style="3"/>
    <col min="5121" max="5121" width="5.7265625" style="3" customWidth="1"/>
    <col min="5122" max="5123" width="23.7265625" style="3" customWidth="1"/>
    <col min="5124" max="5124" width="17.7265625" style="3" customWidth="1"/>
    <col min="5125" max="5130" width="11.7265625" style="3" customWidth="1"/>
    <col min="5131" max="5132" width="8.7265625" style="3" customWidth="1"/>
    <col min="5133" max="5364" width="9.1796875" style="3" customWidth="1"/>
    <col min="5365" max="5365" width="5.7265625" style="3" customWidth="1"/>
    <col min="5366" max="5366" width="20.7265625" style="3" customWidth="1"/>
    <col min="5367" max="5367" width="20.453125" style="3" customWidth="1"/>
    <col min="5368" max="5376" width="10.7265625" style="3"/>
    <col min="5377" max="5377" width="5.7265625" style="3" customWidth="1"/>
    <col min="5378" max="5379" width="23.7265625" style="3" customWidth="1"/>
    <col min="5380" max="5380" width="17.7265625" style="3" customWidth="1"/>
    <col min="5381" max="5386" width="11.7265625" style="3" customWidth="1"/>
    <col min="5387" max="5388" width="8.7265625" style="3" customWidth="1"/>
    <col min="5389" max="5620" width="9.1796875" style="3" customWidth="1"/>
    <col min="5621" max="5621" width="5.7265625" style="3" customWidth="1"/>
    <col min="5622" max="5622" width="20.7265625" style="3" customWidth="1"/>
    <col min="5623" max="5623" width="20.453125" style="3" customWidth="1"/>
    <col min="5624" max="5632" width="10.7265625" style="3"/>
    <col min="5633" max="5633" width="5.7265625" style="3" customWidth="1"/>
    <col min="5634" max="5635" width="23.7265625" style="3" customWidth="1"/>
    <col min="5636" max="5636" width="17.7265625" style="3" customWidth="1"/>
    <col min="5637" max="5642" width="11.7265625" style="3" customWidth="1"/>
    <col min="5643" max="5644" width="8.7265625" style="3" customWidth="1"/>
    <col min="5645" max="5876" width="9.1796875" style="3" customWidth="1"/>
    <col min="5877" max="5877" width="5.7265625" style="3" customWidth="1"/>
    <col min="5878" max="5878" width="20.7265625" style="3" customWidth="1"/>
    <col min="5879" max="5879" width="20.453125" style="3" customWidth="1"/>
    <col min="5880" max="5888" width="10.7265625" style="3"/>
    <col min="5889" max="5889" width="5.7265625" style="3" customWidth="1"/>
    <col min="5890" max="5891" width="23.7265625" style="3" customWidth="1"/>
    <col min="5892" max="5892" width="17.7265625" style="3" customWidth="1"/>
    <col min="5893" max="5898" width="11.7265625" style="3" customWidth="1"/>
    <col min="5899" max="5900" width="8.7265625" style="3" customWidth="1"/>
    <col min="5901" max="6132" width="9.1796875" style="3" customWidth="1"/>
    <col min="6133" max="6133" width="5.7265625" style="3" customWidth="1"/>
    <col min="6134" max="6134" width="20.7265625" style="3" customWidth="1"/>
    <col min="6135" max="6135" width="20.453125" style="3" customWidth="1"/>
    <col min="6136" max="6144" width="10.7265625" style="3"/>
    <col min="6145" max="6145" width="5.7265625" style="3" customWidth="1"/>
    <col min="6146" max="6147" width="23.7265625" style="3" customWidth="1"/>
    <col min="6148" max="6148" width="17.7265625" style="3" customWidth="1"/>
    <col min="6149" max="6154" width="11.7265625" style="3" customWidth="1"/>
    <col min="6155" max="6156" width="8.7265625" style="3" customWidth="1"/>
    <col min="6157" max="6388" width="9.1796875" style="3" customWidth="1"/>
    <col min="6389" max="6389" width="5.7265625" style="3" customWidth="1"/>
    <col min="6390" max="6390" width="20.7265625" style="3" customWidth="1"/>
    <col min="6391" max="6391" width="20.453125" style="3" customWidth="1"/>
    <col min="6392" max="6400" width="10.7265625" style="3"/>
    <col min="6401" max="6401" width="5.7265625" style="3" customWidth="1"/>
    <col min="6402" max="6403" width="23.7265625" style="3" customWidth="1"/>
    <col min="6404" max="6404" width="17.7265625" style="3" customWidth="1"/>
    <col min="6405" max="6410" width="11.7265625" style="3" customWidth="1"/>
    <col min="6411" max="6412" width="8.7265625" style="3" customWidth="1"/>
    <col min="6413" max="6644" width="9.1796875" style="3" customWidth="1"/>
    <col min="6645" max="6645" width="5.7265625" style="3" customWidth="1"/>
    <col min="6646" max="6646" width="20.7265625" style="3" customWidth="1"/>
    <col min="6647" max="6647" width="20.453125" style="3" customWidth="1"/>
    <col min="6648" max="6656" width="10.7265625" style="3"/>
    <col min="6657" max="6657" width="5.7265625" style="3" customWidth="1"/>
    <col min="6658" max="6659" width="23.7265625" style="3" customWidth="1"/>
    <col min="6660" max="6660" width="17.7265625" style="3" customWidth="1"/>
    <col min="6661" max="6666" width="11.7265625" style="3" customWidth="1"/>
    <col min="6667" max="6668" width="8.7265625" style="3" customWidth="1"/>
    <col min="6669" max="6900" width="9.1796875" style="3" customWidth="1"/>
    <col min="6901" max="6901" width="5.7265625" style="3" customWidth="1"/>
    <col min="6902" max="6902" width="20.7265625" style="3" customWidth="1"/>
    <col min="6903" max="6903" width="20.453125" style="3" customWidth="1"/>
    <col min="6904" max="6912" width="10.7265625" style="3"/>
    <col min="6913" max="6913" width="5.7265625" style="3" customWidth="1"/>
    <col min="6914" max="6915" width="23.7265625" style="3" customWidth="1"/>
    <col min="6916" max="6916" width="17.7265625" style="3" customWidth="1"/>
    <col min="6917" max="6922" width="11.7265625" style="3" customWidth="1"/>
    <col min="6923" max="6924" width="8.7265625" style="3" customWidth="1"/>
    <col min="6925" max="7156" width="9.1796875" style="3" customWidth="1"/>
    <col min="7157" max="7157" width="5.7265625" style="3" customWidth="1"/>
    <col min="7158" max="7158" width="20.7265625" style="3" customWidth="1"/>
    <col min="7159" max="7159" width="20.453125" style="3" customWidth="1"/>
    <col min="7160" max="7168" width="10.7265625" style="3"/>
    <col min="7169" max="7169" width="5.7265625" style="3" customWidth="1"/>
    <col min="7170" max="7171" width="23.7265625" style="3" customWidth="1"/>
    <col min="7172" max="7172" width="17.7265625" style="3" customWidth="1"/>
    <col min="7173" max="7178" width="11.7265625" style="3" customWidth="1"/>
    <col min="7179" max="7180" width="8.7265625" style="3" customWidth="1"/>
    <col min="7181" max="7412" width="9.1796875" style="3" customWidth="1"/>
    <col min="7413" max="7413" width="5.7265625" style="3" customWidth="1"/>
    <col min="7414" max="7414" width="20.7265625" style="3" customWidth="1"/>
    <col min="7415" max="7415" width="20.453125" style="3" customWidth="1"/>
    <col min="7416" max="7424" width="10.7265625" style="3"/>
    <col min="7425" max="7425" width="5.7265625" style="3" customWidth="1"/>
    <col min="7426" max="7427" width="23.7265625" style="3" customWidth="1"/>
    <col min="7428" max="7428" width="17.7265625" style="3" customWidth="1"/>
    <col min="7429" max="7434" width="11.7265625" style="3" customWidth="1"/>
    <col min="7435" max="7436" width="8.7265625" style="3" customWidth="1"/>
    <col min="7437" max="7668" width="9.1796875" style="3" customWidth="1"/>
    <col min="7669" max="7669" width="5.7265625" style="3" customWidth="1"/>
    <col min="7670" max="7670" width="20.7265625" style="3" customWidth="1"/>
    <col min="7671" max="7671" width="20.453125" style="3" customWidth="1"/>
    <col min="7672" max="7680" width="10.7265625" style="3"/>
    <col min="7681" max="7681" width="5.7265625" style="3" customWidth="1"/>
    <col min="7682" max="7683" width="23.7265625" style="3" customWidth="1"/>
    <col min="7684" max="7684" width="17.7265625" style="3" customWidth="1"/>
    <col min="7685" max="7690" width="11.7265625" style="3" customWidth="1"/>
    <col min="7691" max="7692" width="8.7265625" style="3" customWidth="1"/>
    <col min="7693" max="7924" width="9.1796875" style="3" customWidth="1"/>
    <col min="7925" max="7925" width="5.7265625" style="3" customWidth="1"/>
    <col min="7926" max="7926" width="20.7265625" style="3" customWidth="1"/>
    <col min="7927" max="7927" width="20.453125" style="3" customWidth="1"/>
    <col min="7928" max="7936" width="10.7265625" style="3"/>
    <col min="7937" max="7937" width="5.7265625" style="3" customWidth="1"/>
    <col min="7938" max="7939" width="23.7265625" style="3" customWidth="1"/>
    <col min="7940" max="7940" width="17.7265625" style="3" customWidth="1"/>
    <col min="7941" max="7946" width="11.7265625" style="3" customWidth="1"/>
    <col min="7947" max="7948" width="8.7265625" style="3" customWidth="1"/>
    <col min="7949" max="8180" width="9.1796875" style="3" customWidth="1"/>
    <col min="8181" max="8181" width="5.7265625" style="3" customWidth="1"/>
    <col min="8182" max="8182" width="20.7265625" style="3" customWidth="1"/>
    <col min="8183" max="8183" width="20.453125" style="3" customWidth="1"/>
    <col min="8184" max="8192" width="10.7265625" style="3"/>
    <col min="8193" max="8193" width="5.7265625" style="3" customWidth="1"/>
    <col min="8194" max="8195" width="23.7265625" style="3" customWidth="1"/>
    <col min="8196" max="8196" width="17.7265625" style="3" customWidth="1"/>
    <col min="8197" max="8202" width="11.7265625" style="3" customWidth="1"/>
    <col min="8203" max="8204" width="8.7265625" style="3" customWidth="1"/>
    <col min="8205" max="8436" width="9.1796875" style="3" customWidth="1"/>
    <col min="8437" max="8437" width="5.7265625" style="3" customWidth="1"/>
    <col min="8438" max="8438" width="20.7265625" style="3" customWidth="1"/>
    <col min="8439" max="8439" width="20.453125" style="3" customWidth="1"/>
    <col min="8440" max="8448" width="10.7265625" style="3"/>
    <col min="8449" max="8449" width="5.7265625" style="3" customWidth="1"/>
    <col min="8450" max="8451" width="23.7265625" style="3" customWidth="1"/>
    <col min="8452" max="8452" width="17.7265625" style="3" customWidth="1"/>
    <col min="8453" max="8458" width="11.7265625" style="3" customWidth="1"/>
    <col min="8459" max="8460" width="8.7265625" style="3" customWidth="1"/>
    <col min="8461" max="8692" width="9.1796875" style="3" customWidth="1"/>
    <col min="8693" max="8693" width="5.7265625" style="3" customWidth="1"/>
    <col min="8694" max="8694" width="20.7265625" style="3" customWidth="1"/>
    <col min="8695" max="8695" width="20.453125" style="3" customWidth="1"/>
    <col min="8696" max="8704" width="10.7265625" style="3"/>
    <col min="8705" max="8705" width="5.7265625" style="3" customWidth="1"/>
    <col min="8706" max="8707" width="23.7265625" style="3" customWidth="1"/>
    <col min="8708" max="8708" width="17.7265625" style="3" customWidth="1"/>
    <col min="8709" max="8714" width="11.7265625" style="3" customWidth="1"/>
    <col min="8715" max="8716" width="8.7265625" style="3" customWidth="1"/>
    <col min="8717" max="8948" width="9.1796875" style="3" customWidth="1"/>
    <col min="8949" max="8949" width="5.7265625" style="3" customWidth="1"/>
    <col min="8950" max="8950" width="20.7265625" style="3" customWidth="1"/>
    <col min="8951" max="8951" width="20.453125" style="3" customWidth="1"/>
    <col min="8952" max="8960" width="10.7265625" style="3"/>
    <col min="8961" max="8961" width="5.7265625" style="3" customWidth="1"/>
    <col min="8962" max="8963" width="23.7265625" style="3" customWidth="1"/>
    <col min="8964" max="8964" width="17.7265625" style="3" customWidth="1"/>
    <col min="8965" max="8970" width="11.7265625" style="3" customWidth="1"/>
    <col min="8971" max="8972" width="8.7265625" style="3" customWidth="1"/>
    <col min="8973" max="9204" width="9.1796875" style="3" customWidth="1"/>
    <col min="9205" max="9205" width="5.7265625" style="3" customWidth="1"/>
    <col min="9206" max="9206" width="20.7265625" style="3" customWidth="1"/>
    <col min="9207" max="9207" width="20.453125" style="3" customWidth="1"/>
    <col min="9208" max="9216" width="10.7265625" style="3"/>
    <col min="9217" max="9217" width="5.7265625" style="3" customWidth="1"/>
    <col min="9218" max="9219" width="23.7265625" style="3" customWidth="1"/>
    <col min="9220" max="9220" width="17.7265625" style="3" customWidth="1"/>
    <col min="9221" max="9226" width="11.7265625" style="3" customWidth="1"/>
    <col min="9227" max="9228" width="8.7265625" style="3" customWidth="1"/>
    <col min="9229" max="9460" width="9.1796875" style="3" customWidth="1"/>
    <col min="9461" max="9461" width="5.7265625" style="3" customWidth="1"/>
    <col min="9462" max="9462" width="20.7265625" style="3" customWidth="1"/>
    <col min="9463" max="9463" width="20.453125" style="3" customWidth="1"/>
    <col min="9464" max="9472" width="10.7265625" style="3"/>
    <col min="9473" max="9473" width="5.7265625" style="3" customWidth="1"/>
    <col min="9474" max="9475" width="23.7265625" style="3" customWidth="1"/>
    <col min="9476" max="9476" width="17.7265625" style="3" customWidth="1"/>
    <col min="9477" max="9482" width="11.7265625" style="3" customWidth="1"/>
    <col min="9483" max="9484" width="8.7265625" style="3" customWidth="1"/>
    <col min="9485" max="9716" width="9.1796875" style="3" customWidth="1"/>
    <col min="9717" max="9717" width="5.7265625" style="3" customWidth="1"/>
    <col min="9718" max="9718" width="20.7265625" style="3" customWidth="1"/>
    <col min="9719" max="9719" width="20.453125" style="3" customWidth="1"/>
    <col min="9720" max="9728" width="10.7265625" style="3"/>
    <col min="9729" max="9729" width="5.7265625" style="3" customWidth="1"/>
    <col min="9730" max="9731" width="23.7265625" style="3" customWidth="1"/>
    <col min="9732" max="9732" width="17.7265625" style="3" customWidth="1"/>
    <col min="9733" max="9738" width="11.7265625" style="3" customWidth="1"/>
    <col min="9739" max="9740" width="8.7265625" style="3" customWidth="1"/>
    <col min="9741" max="9972" width="9.1796875" style="3" customWidth="1"/>
    <col min="9973" max="9973" width="5.7265625" style="3" customWidth="1"/>
    <col min="9974" max="9974" width="20.7265625" style="3" customWidth="1"/>
    <col min="9975" max="9975" width="20.453125" style="3" customWidth="1"/>
    <col min="9976" max="9984" width="10.7265625" style="3"/>
    <col min="9985" max="9985" width="5.7265625" style="3" customWidth="1"/>
    <col min="9986" max="9987" width="23.7265625" style="3" customWidth="1"/>
    <col min="9988" max="9988" width="17.7265625" style="3" customWidth="1"/>
    <col min="9989" max="9994" width="11.7265625" style="3" customWidth="1"/>
    <col min="9995" max="9996" width="8.7265625" style="3" customWidth="1"/>
    <col min="9997" max="10228" width="9.1796875" style="3" customWidth="1"/>
    <col min="10229" max="10229" width="5.7265625" style="3" customWidth="1"/>
    <col min="10230" max="10230" width="20.7265625" style="3" customWidth="1"/>
    <col min="10231" max="10231" width="20.453125" style="3" customWidth="1"/>
    <col min="10232" max="10240" width="10.7265625" style="3"/>
    <col min="10241" max="10241" width="5.7265625" style="3" customWidth="1"/>
    <col min="10242" max="10243" width="23.7265625" style="3" customWidth="1"/>
    <col min="10244" max="10244" width="17.7265625" style="3" customWidth="1"/>
    <col min="10245" max="10250" width="11.7265625" style="3" customWidth="1"/>
    <col min="10251" max="10252" width="8.7265625" style="3" customWidth="1"/>
    <col min="10253" max="10484" width="9.1796875" style="3" customWidth="1"/>
    <col min="10485" max="10485" width="5.7265625" style="3" customWidth="1"/>
    <col min="10486" max="10486" width="20.7265625" style="3" customWidth="1"/>
    <col min="10487" max="10487" width="20.453125" style="3" customWidth="1"/>
    <col min="10488" max="10496" width="10.7265625" style="3"/>
    <col min="10497" max="10497" width="5.7265625" style="3" customWidth="1"/>
    <col min="10498" max="10499" width="23.7265625" style="3" customWidth="1"/>
    <col min="10500" max="10500" width="17.7265625" style="3" customWidth="1"/>
    <col min="10501" max="10506" width="11.7265625" style="3" customWidth="1"/>
    <col min="10507" max="10508" width="8.7265625" style="3" customWidth="1"/>
    <col min="10509" max="10740" width="9.1796875" style="3" customWidth="1"/>
    <col min="10741" max="10741" width="5.7265625" style="3" customWidth="1"/>
    <col min="10742" max="10742" width="20.7265625" style="3" customWidth="1"/>
    <col min="10743" max="10743" width="20.453125" style="3" customWidth="1"/>
    <col min="10744" max="10752" width="10.7265625" style="3"/>
    <col min="10753" max="10753" width="5.7265625" style="3" customWidth="1"/>
    <col min="10754" max="10755" width="23.7265625" style="3" customWidth="1"/>
    <col min="10756" max="10756" width="17.7265625" style="3" customWidth="1"/>
    <col min="10757" max="10762" width="11.7265625" style="3" customWidth="1"/>
    <col min="10763" max="10764" width="8.7265625" style="3" customWidth="1"/>
    <col min="10765" max="10996" width="9.1796875" style="3" customWidth="1"/>
    <col min="10997" max="10997" width="5.7265625" style="3" customWidth="1"/>
    <col min="10998" max="10998" width="20.7265625" style="3" customWidth="1"/>
    <col min="10999" max="10999" width="20.453125" style="3" customWidth="1"/>
    <col min="11000" max="11008" width="10.7265625" style="3"/>
    <col min="11009" max="11009" width="5.7265625" style="3" customWidth="1"/>
    <col min="11010" max="11011" width="23.7265625" style="3" customWidth="1"/>
    <col min="11012" max="11012" width="17.7265625" style="3" customWidth="1"/>
    <col min="11013" max="11018" width="11.7265625" style="3" customWidth="1"/>
    <col min="11019" max="11020" width="8.7265625" style="3" customWidth="1"/>
    <col min="11021" max="11252" width="9.1796875" style="3" customWidth="1"/>
    <col min="11253" max="11253" width="5.7265625" style="3" customWidth="1"/>
    <col min="11254" max="11254" width="20.7265625" style="3" customWidth="1"/>
    <col min="11255" max="11255" width="20.453125" style="3" customWidth="1"/>
    <col min="11256" max="11264" width="10.7265625" style="3"/>
    <col min="11265" max="11265" width="5.7265625" style="3" customWidth="1"/>
    <col min="11266" max="11267" width="23.7265625" style="3" customWidth="1"/>
    <col min="11268" max="11268" width="17.7265625" style="3" customWidth="1"/>
    <col min="11269" max="11274" width="11.7265625" style="3" customWidth="1"/>
    <col min="11275" max="11276" width="8.7265625" style="3" customWidth="1"/>
    <col min="11277" max="11508" width="9.1796875" style="3" customWidth="1"/>
    <col min="11509" max="11509" width="5.7265625" style="3" customWidth="1"/>
    <col min="11510" max="11510" width="20.7265625" style="3" customWidth="1"/>
    <col min="11511" max="11511" width="20.453125" style="3" customWidth="1"/>
    <col min="11512" max="11520" width="10.7265625" style="3"/>
    <col min="11521" max="11521" width="5.7265625" style="3" customWidth="1"/>
    <col min="11522" max="11523" width="23.7265625" style="3" customWidth="1"/>
    <col min="11524" max="11524" width="17.7265625" style="3" customWidth="1"/>
    <col min="11525" max="11530" width="11.7265625" style="3" customWidth="1"/>
    <col min="11531" max="11532" width="8.7265625" style="3" customWidth="1"/>
    <col min="11533" max="11764" width="9.1796875" style="3" customWidth="1"/>
    <col min="11765" max="11765" width="5.7265625" style="3" customWidth="1"/>
    <col min="11766" max="11766" width="20.7265625" style="3" customWidth="1"/>
    <col min="11767" max="11767" width="20.453125" style="3" customWidth="1"/>
    <col min="11768" max="11776" width="10.7265625" style="3"/>
    <col min="11777" max="11777" width="5.7265625" style="3" customWidth="1"/>
    <col min="11778" max="11779" width="23.7265625" style="3" customWidth="1"/>
    <col min="11780" max="11780" width="17.7265625" style="3" customWidth="1"/>
    <col min="11781" max="11786" width="11.7265625" style="3" customWidth="1"/>
    <col min="11787" max="11788" width="8.7265625" style="3" customWidth="1"/>
    <col min="11789" max="12020" width="9.1796875" style="3" customWidth="1"/>
    <col min="12021" max="12021" width="5.7265625" style="3" customWidth="1"/>
    <col min="12022" max="12022" width="20.7265625" style="3" customWidth="1"/>
    <col min="12023" max="12023" width="20.453125" style="3" customWidth="1"/>
    <col min="12024" max="12032" width="10.7265625" style="3"/>
    <col min="12033" max="12033" width="5.7265625" style="3" customWidth="1"/>
    <col min="12034" max="12035" width="23.7265625" style="3" customWidth="1"/>
    <col min="12036" max="12036" width="17.7265625" style="3" customWidth="1"/>
    <col min="12037" max="12042" width="11.7265625" style="3" customWidth="1"/>
    <col min="12043" max="12044" width="8.7265625" style="3" customWidth="1"/>
    <col min="12045" max="12276" width="9.1796875" style="3" customWidth="1"/>
    <col min="12277" max="12277" width="5.7265625" style="3" customWidth="1"/>
    <col min="12278" max="12278" width="20.7265625" style="3" customWidth="1"/>
    <col min="12279" max="12279" width="20.453125" style="3" customWidth="1"/>
    <col min="12280" max="12288" width="10.7265625" style="3"/>
    <col min="12289" max="12289" width="5.7265625" style="3" customWidth="1"/>
    <col min="12290" max="12291" width="23.7265625" style="3" customWidth="1"/>
    <col min="12292" max="12292" width="17.7265625" style="3" customWidth="1"/>
    <col min="12293" max="12298" width="11.7265625" style="3" customWidth="1"/>
    <col min="12299" max="12300" width="8.7265625" style="3" customWidth="1"/>
    <col min="12301" max="12532" width="9.1796875" style="3" customWidth="1"/>
    <col min="12533" max="12533" width="5.7265625" style="3" customWidth="1"/>
    <col min="12534" max="12534" width="20.7265625" style="3" customWidth="1"/>
    <col min="12535" max="12535" width="20.453125" style="3" customWidth="1"/>
    <col min="12536" max="12544" width="10.7265625" style="3"/>
    <col min="12545" max="12545" width="5.7265625" style="3" customWidth="1"/>
    <col min="12546" max="12547" width="23.7265625" style="3" customWidth="1"/>
    <col min="12548" max="12548" width="17.7265625" style="3" customWidth="1"/>
    <col min="12549" max="12554" width="11.7265625" style="3" customWidth="1"/>
    <col min="12555" max="12556" width="8.7265625" style="3" customWidth="1"/>
    <col min="12557" max="12788" width="9.1796875" style="3" customWidth="1"/>
    <col min="12789" max="12789" width="5.7265625" style="3" customWidth="1"/>
    <col min="12790" max="12790" width="20.7265625" style="3" customWidth="1"/>
    <col min="12791" max="12791" width="20.453125" style="3" customWidth="1"/>
    <col min="12792" max="12800" width="10.7265625" style="3"/>
    <col min="12801" max="12801" width="5.7265625" style="3" customWidth="1"/>
    <col min="12802" max="12803" width="23.7265625" style="3" customWidth="1"/>
    <col min="12804" max="12804" width="17.7265625" style="3" customWidth="1"/>
    <col min="12805" max="12810" width="11.7265625" style="3" customWidth="1"/>
    <col min="12811" max="12812" width="8.7265625" style="3" customWidth="1"/>
    <col min="12813" max="13044" width="9.1796875" style="3" customWidth="1"/>
    <col min="13045" max="13045" width="5.7265625" style="3" customWidth="1"/>
    <col min="13046" max="13046" width="20.7265625" style="3" customWidth="1"/>
    <col min="13047" max="13047" width="20.453125" style="3" customWidth="1"/>
    <col min="13048" max="13056" width="10.7265625" style="3"/>
    <col min="13057" max="13057" width="5.7265625" style="3" customWidth="1"/>
    <col min="13058" max="13059" width="23.7265625" style="3" customWidth="1"/>
    <col min="13060" max="13060" width="17.7265625" style="3" customWidth="1"/>
    <col min="13061" max="13066" width="11.7265625" style="3" customWidth="1"/>
    <col min="13067" max="13068" width="8.7265625" style="3" customWidth="1"/>
    <col min="13069" max="13300" width="9.1796875" style="3" customWidth="1"/>
    <col min="13301" max="13301" width="5.7265625" style="3" customWidth="1"/>
    <col min="13302" max="13302" width="20.7265625" style="3" customWidth="1"/>
    <col min="13303" max="13303" width="20.453125" style="3" customWidth="1"/>
    <col min="13304" max="13312" width="10.7265625" style="3"/>
    <col min="13313" max="13313" width="5.7265625" style="3" customWidth="1"/>
    <col min="13314" max="13315" width="23.7265625" style="3" customWidth="1"/>
    <col min="13316" max="13316" width="17.7265625" style="3" customWidth="1"/>
    <col min="13317" max="13322" width="11.7265625" style="3" customWidth="1"/>
    <col min="13323" max="13324" width="8.7265625" style="3" customWidth="1"/>
    <col min="13325" max="13556" width="9.1796875" style="3" customWidth="1"/>
    <col min="13557" max="13557" width="5.7265625" style="3" customWidth="1"/>
    <col min="13558" max="13558" width="20.7265625" style="3" customWidth="1"/>
    <col min="13559" max="13559" width="20.453125" style="3" customWidth="1"/>
    <col min="13560" max="13568" width="10.7265625" style="3"/>
    <col min="13569" max="13569" width="5.7265625" style="3" customWidth="1"/>
    <col min="13570" max="13571" width="23.7265625" style="3" customWidth="1"/>
    <col min="13572" max="13572" width="17.7265625" style="3" customWidth="1"/>
    <col min="13573" max="13578" width="11.7265625" style="3" customWidth="1"/>
    <col min="13579" max="13580" width="8.7265625" style="3" customWidth="1"/>
    <col min="13581" max="13812" width="9.1796875" style="3" customWidth="1"/>
    <col min="13813" max="13813" width="5.7265625" style="3" customWidth="1"/>
    <col min="13814" max="13814" width="20.7265625" style="3" customWidth="1"/>
    <col min="13815" max="13815" width="20.453125" style="3" customWidth="1"/>
    <col min="13816" max="13824" width="10.7265625" style="3"/>
    <col min="13825" max="13825" width="5.7265625" style="3" customWidth="1"/>
    <col min="13826" max="13827" width="23.7265625" style="3" customWidth="1"/>
    <col min="13828" max="13828" width="17.7265625" style="3" customWidth="1"/>
    <col min="13829" max="13834" width="11.7265625" style="3" customWidth="1"/>
    <col min="13835" max="13836" width="8.7265625" style="3" customWidth="1"/>
    <col min="13837" max="14068" width="9.1796875" style="3" customWidth="1"/>
    <col min="14069" max="14069" width="5.7265625" style="3" customWidth="1"/>
    <col min="14070" max="14070" width="20.7265625" style="3" customWidth="1"/>
    <col min="14071" max="14071" width="20.453125" style="3" customWidth="1"/>
    <col min="14072" max="14080" width="10.7265625" style="3"/>
    <col min="14081" max="14081" width="5.7265625" style="3" customWidth="1"/>
    <col min="14082" max="14083" width="23.7265625" style="3" customWidth="1"/>
    <col min="14084" max="14084" width="17.7265625" style="3" customWidth="1"/>
    <col min="14085" max="14090" width="11.7265625" style="3" customWidth="1"/>
    <col min="14091" max="14092" width="8.7265625" style="3" customWidth="1"/>
    <col min="14093" max="14324" width="9.1796875" style="3" customWidth="1"/>
    <col min="14325" max="14325" width="5.7265625" style="3" customWidth="1"/>
    <col min="14326" max="14326" width="20.7265625" style="3" customWidth="1"/>
    <col min="14327" max="14327" width="20.453125" style="3" customWidth="1"/>
    <col min="14328" max="14336" width="10.7265625" style="3"/>
    <col min="14337" max="14337" width="5.7265625" style="3" customWidth="1"/>
    <col min="14338" max="14339" width="23.7265625" style="3" customWidth="1"/>
    <col min="14340" max="14340" width="17.7265625" style="3" customWidth="1"/>
    <col min="14341" max="14346" width="11.7265625" style="3" customWidth="1"/>
    <col min="14347" max="14348" width="8.7265625" style="3" customWidth="1"/>
    <col min="14349" max="14580" width="9.1796875" style="3" customWidth="1"/>
    <col min="14581" max="14581" width="5.7265625" style="3" customWidth="1"/>
    <col min="14582" max="14582" width="20.7265625" style="3" customWidth="1"/>
    <col min="14583" max="14583" width="20.453125" style="3" customWidth="1"/>
    <col min="14584" max="14592" width="10.7265625" style="3"/>
    <col min="14593" max="14593" width="5.7265625" style="3" customWidth="1"/>
    <col min="14594" max="14595" width="23.7265625" style="3" customWidth="1"/>
    <col min="14596" max="14596" width="17.7265625" style="3" customWidth="1"/>
    <col min="14597" max="14602" width="11.7265625" style="3" customWidth="1"/>
    <col min="14603" max="14604" width="8.7265625" style="3" customWidth="1"/>
    <col min="14605" max="14836" width="9.1796875" style="3" customWidth="1"/>
    <col min="14837" max="14837" width="5.7265625" style="3" customWidth="1"/>
    <col min="14838" max="14838" width="20.7265625" style="3" customWidth="1"/>
    <col min="14839" max="14839" width="20.453125" style="3" customWidth="1"/>
    <col min="14840" max="14848" width="10.7265625" style="3"/>
    <col min="14849" max="14849" width="5.7265625" style="3" customWidth="1"/>
    <col min="14850" max="14851" width="23.7265625" style="3" customWidth="1"/>
    <col min="14852" max="14852" width="17.7265625" style="3" customWidth="1"/>
    <col min="14853" max="14858" width="11.7265625" style="3" customWidth="1"/>
    <col min="14859" max="14860" width="8.7265625" style="3" customWidth="1"/>
    <col min="14861" max="15092" width="9.1796875" style="3" customWidth="1"/>
    <col min="15093" max="15093" width="5.7265625" style="3" customWidth="1"/>
    <col min="15094" max="15094" width="20.7265625" style="3" customWidth="1"/>
    <col min="15095" max="15095" width="20.453125" style="3" customWidth="1"/>
    <col min="15096" max="15104" width="10.7265625" style="3"/>
    <col min="15105" max="15105" width="5.7265625" style="3" customWidth="1"/>
    <col min="15106" max="15107" width="23.7265625" style="3" customWidth="1"/>
    <col min="15108" max="15108" width="17.7265625" style="3" customWidth="1"/>
    <col min="15109" max="15114" width="11.7265625" style="3" customWidth="1"/>
    <col min="15115" max="15116" width="8.7265625" style="3" customWidth="1"/>
    <col min="15117" max="15348" width="9.1796875" style="3" customWidth="1"/>
    <col min="15349" max="15349" width="5.7265625" style="3" customWidth="1"/>
    <col min="15350" max="15350" width="20.7265625" style="3" customWidth="1"/>
    <col min="15351" max="15351" width="20.453125" style="3" customWidth="1"/>
    <col min="15352" max="15360" width="10.7265625" style="3"/>
    <col min="15361" max="15361" width="5.7265625" style="3" customWidth="1"/>
    <col min="15362" max="15363" width="23.7265625" style="3" customWidth="1"/>
    <col min="15364" max="15364" width="17.7265625" style="3" customWidth="1"/>
    <col min="15365" max="15370" width="11.7265625" style="3" customWidth="1"/>
    <col min="15371" max="15372" width="8.7265625" style="3" customWidth="1"/>
    <col min="15373" max="15604" width="9.1796875" style="3" customWidth="1"/>
    <col min="15605" max="15605" width="5.7265625" style="3" customWidth="1"/>
    <col min="15606" max="15606" width="20.7265625" style="3" customWidth="1"/>
    <col min="15607" max="15607" width="20.453125" style="3" customWidth="1"/>
    <col min="15608" max="15616" width="10.7265625" style="3"/>
    <col min="15617" max="15617" width="5.7265625" style="3" customWidth="1"/>
    <col min="15618" max="15619" width="23.7265625" style="3" customWidth="1"/>
    <col min="15620" max="15620" width="17.7265625" style="3" customWidth="1"/>
    <col min="15621" max="15626" width="11.7265625" style="3" customWidth="1"/>
    <col min="15627" max="15628" width="8.7265625" style="3" customWidth="1"/>
    <col min="15629" max="15860" width="9.1796875" style="3" customWidth="1"/>
    <col min="15861" max="15861" width="5.7265625" style="3" customWidth="1"/>
    <col min="15862" max="15862" width="20.7265625" style="3" customWidth="1"/>
    <col min="15863" max="15863" width="20.453125" style="3" customWidth="1"/>
    <col min="15864" max="15872" width="10.7265625" style="3"/>
    <col min="15873" max="15873" width="5.7265625" style="3" customWidth="1"/>
    <col min="15874" max="15875" width="23.7265625" style="3" customWidth="1"/>
    <col min="15876" max="15876" width="17.7265625" style="3" customWidth="1"/>
    <col min="15877" max="15882" width="11.7265625" style="3" customWidth="1"/>
    <col min="15883" max="15884" width="8.7265625" style="3" customWidth="1"/>
    <col min="15885" max="16116" width="9.1796875" style="3" customWidth="1"/>
    <col min="16117" max="16117" width="5.7265625" style="3" customWidth="1"/>
    <col min="16118" max="16118" width="20.7265625" style="3" customWidth="1"/>
    <col min="16119" max="16119" width="20.453125" style="3" customWidth="1"/>
    <col min="16120" max="16128" width="10.7265625" style="3"/>
    <col min="16129" max="16129" width="5.7265625" style="3" customWidth="1"/>
    <col min="16130" max="16131" width="23.7265625" style="3" customWidth="1"/>
    <col min="16132" max="16132" width="17.7265625" style="3" customWidth="1"/>
    <col min="16133" max="16138" width="11.7265625" style="3" customWidth="1"/>
    <col min="16139" max="16140" width="8.7265625" style="3" customWidth="1"/>
    <col min="16141" max="16372" width="9.1796875" style="3" customWidth="1"/>
    <col min="16373" max="16373" width="5.7265625" style="3" customWidth="1"/>
    <col min="16374" max="16374" width="20.7265625" style="3" customWidth="1"/>
    <col min="16375" max="16375" width="20.453125" style="3" customWidth="1"/>
    <col min="16376" max="16384" width="10.7265625" style="3"/>
  </cols>
  <sheetData>
    <row r="1" spans="1:15" x14ac:dyDescent="0.35">
      <c r="A1" s="1" t="s">
        <v>950</v>
      </c>
    </row>
    <row r="2" spans="1:15" x14ac:dyDescent="0.35">
      <c r="A2" s="230" t="s">
        <v>58</v>
      </c>
      <c r="B2" s="230"/>
    </row>
    <row r="3" spans="1:15" x14ac:dyDescent="0.35">
      <c r="A3" s="1615" t="s">
        <v>951</v>
      </c>
      <c r="B3" s="1615"/>
      <c r="C3" s="1615"/>
      <c r="D3" s="1615"/>
      <c r="E3" s="1615"/>
      <c r="F3" s="1615"/>
      <c r="G3" s="1615"/>
      <c r="H3" s="1615"/>
      <c r="I3" s="1615"/>
      <c r="J3" s="4"/>
      <c r="K3" s="5"/>
      <c r="L3" s="5"/>
      <c r="M3" s="5"/>
      <c r="N3" s="5"/>
      <c r="O3" s="5"/>
    </row>
    <row r="4" spans="1:15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</row>
    <row r="5" spans="1:15" x14ac:dyDescent="0.35">
      <c r="A5" s="2"/>
      <c r="B5" s="2"/>
      <c r="C5" s="28"/>
      <c r="D5" s="28" t="str">
        <f>'[3]1'!$E$6</f>
        <v>TAHUN</v>
      </c>
      <c r="E5" s="7">
        <v>2024</v>
      </c>
      <c r="F5" s="2"/>
      <c r="G5" s="2"/>
      <c r="H5" s="2"/>
      <c r="I5" s="2"/>
      <c r="J5" s="2"/>
    </row>
    <row r="6" spans="1:15" ht="16" thickBot="1" x14ac:dyDescent="0.4">
      <c r="A6" s="8"/>
      <c r="B6" s="8"/>
      <c r="C6" s="8"/>
      <c r="D6" s="8"/>
    </row>
    <row r="7" spans="1:15" x14ac:dyDescent="0.35">
      <c r="A7" s="1596" t="s">
        <v>5</v>
      </c>
      <c r="B7" s="1658" t="s">
        <v>6</v>
      </c>
      <c r="C7" s="1596" t="s">
        <v>61</v>
      </c>
      <c r="D7" s="1601" t="s">
        <v>952</v>
      </c>
      <c r="E7" s="1864" t="s">
        <v>953</v>
      </c>
      <c r="F7" s="1873"/>
      <c r="G7" s="1873"/>
      <c r="H7" s="1873"/>
      <c r="I7" s="1873"/>
      <c r="J7" s="1865"/>
    </row>
    <row r="8" spans="1:15" x14ac:dyDescent="0.35">
      <c r="A8" s="1596"/>
      <c r="B8" s="1658"/>
      <c r="C8" s="1596"/>
      <c r="D8" s="1601"/>
      <c r="E8" s="1868"/>
      <c r="F8" s="1875"/>
      <c r="G8" s="1875"/>
      <c r="H8" s="1875"/>
      <c r="I8" s="1875"/>
      <c r="J8" s="1869"/>
    </row>
    <row r="9" spans="1:15" x14ac:dyDescent="0.35">
      <c r="A9" s="1596"/>
      <c r="B9" s="1658"/>
      <c r="C9" s="1596"/>
      <c r="D9" s="1601"/>
      <c r="E9" s="1876" t="s">
        <v>829</v>
      </c>
      <c r="F9" s="1877"/>
      <c r="G9" s="1876" t="s">
        <v>954</v>
      </c>
      <c r="H9" s="1877"/>
      <c r="I9" s="1876" t="s">
        <v>670</v>
      </c>
      <c r="J9" s="1802"/>
    </row>
    <row r="10" spans="1:15" ht="23.5" customHeight="1" x14ac:dyDescent="0.35">
      <c r="A10" s="1597"/>
      <c r="B10" s="1659"/>
      <c r="C10" s="1597"/>
      <c r="D10" s="1602"/>
      <c r="E10" s="125" t="s">
        <v>955</v>
      </c>
      <c r="F10" s="125" t="s">
        <v>65</v>
      </c>
      <c r="G10" s="125" t="s">
        <v>955</v>
      </c>
      <c r="H10" s="125" t="s">
        <v>65</v>
      </c>
      <c r="I10" s="125" t="s">
        <v>955</v>
      </c>
      <c r="J10" s="125" t="s">
        <v>65</v>
      </c>
    </row>
    <row r="11" spans="1:15" s="15" customFormat="1" ht="11.5" x14ac:dyDescent="0.35">
      <c r="A11" s="13">
        <v>1</v>
      </c>
      <c r="B11" s="13">
        <v>2</v>
      </c>
      <c r="C11" s="13">
        <v>3</v>
      </c>
      <c r="D11" s="13">
        <v>4</v>
      </c>
      <c r="E11" s="13">
        <v>5</v>
      </c>
      <c r="F11" s="13">
        <v>6</v>
      </c>
      <c r="G11" s="13">
        <v>7</v>
      </c>
      <c r="H11" s="13">
        <v>8</v>
      </c>
      <c r="I11" s="13">
        <v>9</v>
      </c>
      <c r="J11" s="13">
        <v>10</v>
      </c>
    </row>
    <row r="12" spans="1:15" x14ac:dyDescent="0.35">
      <c r="A12" s="33">
        <v>1</v>
      </c>
      <c r="B12" s="64">
        <f>'[3]9'!B9</f>
        <v>0</v>
      </c>
      <c r="C12" s="64">
        <f>'[3]9'!C9</f>
        <v>0</v>
      </c>
      <c r="D12" s="501"/>
      <c r="E12" s="77"/>
      <c r="F12" s="77">
        <v>0</v>
      </c>
      <c r="G12" s="514"/>
      <c r="H12" s="490">
        <v>0</v>
      </c>
      <c r="I12" s="77">
        <f>E12+G12</f>
        <v>0</v>
      </c>
      <c r="J12" s="297">
        <v>0</v>
      </c>
    </row>
    <row r="13" spans="1:15" x14ac:dyDescent="0.35">
      <c r="A13" s="16">
        <v>2</v>
      </c>
      <c r="B13" s="64">
        <f>'[3]9'!B10</f>
        <v>0</v>
      </c>
      <c r="C13" s="64">
        <f>'[3]9'!C10</f>
        <v>0</v>
      </c>
      <c r="D13" s="501"/>
      <c r="E13" s="80"/>
      <c r="F13" s="80">
        <v>0</v>
      </c>
      <c r="G13" s="253"/>
      <c r="H13" s="490">
        <v>0</v>
      </c>
      <c r="I13" s="80">
        <f t="shared" ref="I13:I31" si="0">E13+G13</f>
        <v>0</v>
      </c>
      <c r="J13" s="17">
        <v>0</v>
      </c>
    </row>
    <row r="14" spans="1:15" x14ac:dyDescent="0.35">
      <c r="A14" s="16">
        <v>3</v>
      </c>
      <c r="B14" s="64">
        <f>'[3]9'!B11</f>
        <v>0</v>
      </c>
      <c r="C14" s="64">
        <f>'[3]9'!C11</f>
        <v>0</v>
      </c>
      <c r="D14" s="501"/>
      <c r="E14" s="80"/>
      <c r="F14" s="80">
        <v>0</v>
      </c>
      <c r="G14" s="253"/>
      <c r="H14" s="490">
        <v>0</v>
      </c>
      <c r="I14" s="80">
        <f t="shared" si="0"/>
        <v>0</v>
      </c>
      <c r="J14" s="17">
        <v>0</v>
      </c>
    </row>
    <row r="15" spans="1:15" x14ac:dyDescent="0.35">
      <c r="A15" s="16">
        <v>4</v>
      </c>
      <c r="B15" s="64">
        <f>'[3]9'!B12</f>
        <v>0</v>
      </c>
      <c r="C15" s="64">
        <f>'[3]9'!C12</f>
        <v>0</v>
      </c>
      <c r="D15" s="501"/>
      <c r="E15" s="80"/>
      <c r="F15" s="80">
        <v>0</v>
      </c>
      <c r="G15" s="253"/>
      <c r="H15" s="490">
        <v>0</v>
      </c>
      <c r="I15" s="80">
        <f t="shared" si="0"/>
        <v>0</v>
      </c>
      <c r="J15" s="17">
        <v>0</v>
      </c>
    </row>
    <row r="16" spans="1:15" x14ac:dyDescent="0.35">
      <c r="A16" s="16">
        <v>5</v>
      </c>
      <c r="B16" s="64">
        <f>'[3]9'!B13</f>
        <v>0</v>
      </c>
      <c r="C16" s="64">
        <f>'[3]9'!C13</f>
        <v>0</v>
      </c>
      <c r="D16" s="501"/>
      <c r="E16" s="80"/>
      <c r="F16" s="80">
        <v>0</v>
      </c>
      <c r="G16" s="253"/>
      <c r="H16" s="490">
        <v>0</v>
      </c>
      <c r="I16" s="80">
        <f t="shared" si="0"/>
        <v>0</v>
      </c>
      <c r="J16" s="17">
        <v>0</v>
      </c>
    </row>
    <row r="17" spans="1:10" x14ac:dyDescent="0.35">
      <c r="A17" s="16">
        <v>6</v>
      </c>
      <c r="B17" s="64">
        <f>'[3]9'!B14</f>
        <v>0</v>
      </c>
      <c r="C17" s="64">
        <f>'[3]9'!C14</f>
        <v>0</v>
      </c>
      <c r="D17" s="501"/>
      <c r="E17" s="80"/>
      <c r="F17" s="80">
        <v>0</v>
      </c>
      <c r="G17" s="253"/>
      <c r="H17" s="490">
        <v>0</v>
      </c>
      <c r="I17" s="80">
        <f t="shared" si="0"/>
        <v>0</v>
      </c>
      <c r="J17" s="17">
        <v>0</v>
      </c>
    </row>
    <row r="18" spans="1:10" x14ac:dyDescent="0.35">
      <c r="A18" s="16">
        <v>7</v>
      </c>
      <c r="B18" s="64">
        <f>'[3]9'!B15</f>
        <v>0</v>
      </c>
      <c r="C18" s="64">
        <f>'[3]9'!C15</f>
        <v>0</v>
      </c>
      <c r="D18" s="501"/>
      <c r="E18" s="80"/>
      <c r="F18" s="80">
        <v>0</v>
      </c>
      <c r="G18" s="253"/>
      <c r="H18" s="490">
        <v>0</v>
      </c>
      <c r="I18" s="80">
        <f t="shared" si="0"/>
        <v>0</v>
      </c>
      <c r="J18" s="17">
        <v>0</v>
      </c>
    </row>
    <row r="19" spans="1:10" x14ac:dyDescent="0.35">
      <c r="A19" s="16">
        <v>8</v>
      </c>
      <c r="B19" s="64">
        <f>'[3]9'!B16</f>
        <v>0</v>
      </c>
      <c r="C19" s="64">
        <f>'[3]9'!C16</f>
        <v>0</v>
      </c>
      <c r="D19" s="501"/>
      <c r="E19" s="80"/>
      <c r="F19" s="80">
        <v>0</v>
      </c>
      <c r="G19" s="253"/>
      <c r="H19" s="490">
        <v>0</v>
      </c>
      <c r="I19" s="80">
        <f t="shared" si="0"/>
        <v>0</v>
      </c>
      <c r="J19" s="17">
        <v>0</v>
      </c>
    </row>
    <row r="20" spans="1:10" x14ac:dyDescent="0.35">
      <c r="A20" s="16">
        <v>9</v>
      </c>
      <c r="B20" s="64">
        <f>'[3]9'!B17</f>
        <v>0</v>
      </c>
      <c r="C20" s="64">
        <f>'[3]9'!C17</f>
        <v>0</v>
      </c>
      <c r="D20" s="501"/>
      <c r="E20" s="80"/>
      <c r="F20" s="80">
        <v>0</v>
      </c>
      <c r="G20" s="253"/>
      <c r="H20" s="490">
        <v>0</v>
      </c>
      <c r="I20" s="80">
        <f t="shared" si="0"/>
        <v>0</v>
      </c>
      <c r="J20" s="17">
        <v>0</v>
      </c>
    </row>
    <row r="21" spans="1:10" x14ac:dyDescent="0.35">
      <c r="A21" s="16">
        <v>10</v>
      </c>
      <c r="B21" s="64">
        <f>'[3]9'!B18</f>
        <v>0</v>
      </c>
      <c r="C21" s="64">
        <f>'[3]9'!C18</f>
        <v>0</v>
      </c>
      <c r="D21" s="501"/>
      <c r="E21" s="80"/>
      <c r="F21" s="80">
        <v>0</v>
      </c>
      <c r="G21" s="253"/>
      <c r="H21" s="490">
        <v>0</v>
      </c>
      <c r="I21" s="80">
        <f t="shared" si="0"/>
        <v>0</v>
      </c>
      <c r="J21" s="17">
        <v>0</v>
      </c>
    </row>
    <row r="22" spans="1:10" x14ac:dyDescent="0.35">
      <c r="A22" s="16">
        <v>11</v>
      </c>
      <c r="B22" s="64">
        <f>'[3]9'!B19</f>
        <v>0</v>
      </c>
      <c r="C22" s="64">
        <f>'[3]9'!C19</f>
        <v>0</v>
      </c>
      <c r="D22" s="501"/>
      <c r="E22" s="80"/>
      <c r="F22" s="80">
        <v>0</v>
      </c>
      <c r="G22" s="253"/>
      <c r="H22" s="490">
        <v>0</v>
      </c>
      <c r="I22" s="80">
        <f t="shared" si="0"/>
        <v>0</v>
      </c>
      <c r="J22" s="17">
        <v>0</v>
      </c>
    </row>
    <row r="23" spans="1:10" x14ac:dyDescent="0.35">
      <c r="A23" s="16">
        <v>12</v>
      </c>
      <c r="B23" s="64">
        <f>'[3]9'!B20</f>
        <v>0</v>
      </c>
      <c r="C23" s="64">
        <f>'[3]9'!C20</f>
        <v>0</v>
      </c>
      <c r="D23" s="501"/>
      <c r="E23" s="80"/>
      <c r="F23" s="80">
        <v>0</v>
      </c>
      <c r="G23" s="253"/>
      <c r="H23" s="490">
        <v>0</v>
      </c>
      <c r="I23" s="80">
        <f t="shared" si="0"/>
        <v>0</v>
      </c>
      <c r="J23" s="17">
        <v>0</v>
      </c>
    </row>
    <row r="24" spans="1:10" x14ac:dyDescent="0.35">
      <c r="A24" s="16">
        <v>13</v>
      </c>
      <c r="B24" s="64">
        <f>'[3]9'!B21</f>
        <v>0</v>
      </c>
      <c r="C24" s="64">
        <f>'[3]9'!C21</f>
        <v>0</v>
      </c>
      <c r="D24" s="501"/>
      <c r="E24" s="80"/>
      <c r="F24" s="80">
        <v>0</v>
      </c>
      <c r="G24" s="253"/>
      <c r="H24" s="490">
        <v>0</v>
      </c>
      <c r="I24" s="80">
        <f t="shared" si="0"/>
        <v>0</v>
      </c>
      <c r="J24" s="17">
        <v>0</v>
      </c>
    </row>
    <row r="25" spans="1:10" x14ac:dyDescent="0.35">
      <c r="A25" s="16">
        <v>14</v>
      </c>
      <c r="B25" s="64">
        <f>'[3]9'!B22</f>
        <v>0</v>
      </c>
      <c r="C25" s="64">
        <f>'[3]9'!C22</f>
        <v>0</v>
      </c>
      <c r="D25" s="501"/>
      <c r="E25" s="80"/>
      <c r="F25" s="80">
        <v>0</v>
      </c>
      <c r="G25" s="253"/>
      <c r="H25" s="490">
        <v>0</v>
      </c>
      <c r="I25" s="80">
        <f t="shared" si="0"/>
        <v>0</v>
      </c>
      <c r="J25" s="17">
        <v>0</v>
      </c>
    </row>
    <row r="26" spans="1:10" x14ac:dyDescent="0.35">
      <c r="A26" s="16">
        <v>15</v>
      </c>
      <c r="B26" s="64">
        <f>'[3]9'!B23</f>
        <v>0</v>
      </c>
      <c r="C26" s="64">
        <f>'[3]9'!C23</f>
        <v>0</v>
      </c>
      <c r="D26" s="501"/>
      <c r="E26" s="80"/>
      <c r="F26" s="80">
        <v>0</v>
      </c>
      <c r="G26" s="253"/>
      <c r="H26" s="490">
        <v>0</v>
      </c>
      <c r="I26" s="80">
        <f t="shared" si="0"/>
        <v>0</v>
      </c>
      <c r="J26" s="17">
        <v>0</v>
      </c>
    </row>
    <row r="27" spans="1:10" x14ac:dyDescent="0.35">
      <c r="A27" s="16">
        <v>16</v>
      </c>
      <c r="B27" s="64">
        <f>'[3]9'!B24</f>
        <v>0</v>
      </c>
      <c r="C27" s="64">
        <f>'[3]9'!C24</f>
        <v>0</v>
      </c>
      <c r="D27" s="501"/>
      <c r="E27" s="80"/>
      <c r="F27" s="80">
        <v>0</v>
      </c>
      <c r="G27" s="253"/>
      <c r="H27" s="490">
        <v>0</v>
      </c>
      <c r="I27" s="80">
        <f t="shared" si="0"/>
        <v>0</v>
      </c>
      <c r="J27" s="17">
        <v>0</v>
      </c>
    </row>
    <row r="28" spans="1:10" x14ac:dyDescent="0.35">
      <c r="A28" s="16">
        <v>17</v>
      </c>
      <c r="B28" s="64">
        <f>'[3]9'!B25</f>
        <v>0</v>
      </c>
      <c r="C28" s="64">
        <f>'[3]9'!C25</f>
        <v>0</v>
      </c>
      <c r="D28" s="501"/>
      <c r="E28" s="80"/>
      <c r="F28" s="80">
        <v>0</v>
      </c>
      <c r="G28" s="253"/>
      <c r="H28" s="490">
        <v>0</v>
      </c>
      <c r="I28" s="80">
        <f t="shared" si="0"/>
        <v>0</v>
      </c>
      <c r="J28" s="17">
        <v>0</v>
      </c>
    </row>
    <row r="29" spans="1:10" x14ac:dyDescent="0.35">
      <c r="A29" s="16">
        <v>18</v>
      </c>
      <c r="B29" s="64">
        <f>'[3]9'!B26</f>
        <v>0</v>
      </c>
      <c r="C29" s="64">
        <f>'[3]9'!C26</f>
        <v>0</v>
      </c>
      <c r="D29" s="501"/>
      <c r="E29" s="80"/>
      <c r="F29" s="80">
        <v>0</v>
      </c>
      <c r="G29" s="253"/>
      <c r="H29" s="490">
        <v>0</v>
      </c>
      <c r="I29" s="80">
        <f t="shared" si="0"/>
        <v>0</v>
      </c>
      <c r="J29" s="17">
        <v>0</v>
      </c>
    </row>
    <row r="30" spans="1:10" x14ac:dyDescent="0.35">
      <c r="A30" s="16">
        <v>19</v>
      </c>
      <c r="B30" s="64">
        <f>'[3]9'!B27</f>
        <v>0</v>
      </c>
      <c r="C30" s="64">
        <f>'[3]9'!C27</f>
        <v>0</v>
      </c>
      <c r="D30" s="501"/>
      <c r="E30" s="80"/>
      <c r="F30" s="80">
        <v>0</v>
      </c>
      <c r="G30" s="253"/>
      <c r="H30" s="490">
        <v>0</v>
      </c>
      <c r="I30" s="80">
        <f t="shared" si="0"/>
        <v>0</v>
      </c>
      <c r="J30" s="17">
        <v>0</v>
      </c>
    </row>
    <row r="31" spans="1:10" x14ac:dyDescent="0.35">
      <c r="A31" s="16">
        <v>20</v>
      </c>
      <c r="B31" s="64">
        <f>'[3]9'!B28</f>
        <v>0</v>
      </c>
      <c r="C31" s="64">
        <f>'[3]9'!C28</f>
        <v>0</v>
      </c>
      <c r="D31" s="501"/>
      <c r="E31" s="80"/>
      <c r="F31" s="80">
        <v>0</v>
      </c>
      <c r="G31" s="253"/>
      <c r="H31" s="490">
        <v>0</v>
      </c>
      <c r="I31" s="80">
        <f t="shared" si="0"/>
        <v>0</v>
      </c>
      <c r="J31" s="17">
        <v>0</v>
      </c>
    </row>
    <row r="32" spans="1:10" x14ac:dyDescent="0.35">
      <c r="A32" s="16"/>
      <c r="B32" s="17"/>
      <c r="C32" s="17"/>
      <c r="D32" s="501"/>
      <c r="E32" s="80"/>
      <c r="F32" s="80"/>
      <c r="G32" s="253"/>
      <c r="H32" s="490"/>
      <c r="I32" s="80"/>
      <c r="J32" s="17"/>
    </row>
    <row r="33" spans="1:10" x14ac:dyDescent="0.35">
      <c r="A33" s="16"/>
      <c r="B33" s="17"/>
      <c r="C33" s="17"/>
      <c r="D33" s="501"/>
      <c r="E33" s="80"/>
      <c r="F33" s="80"/>
      <c r="G33" s="253"/>
      <c r="H33" s="490"/>
      <c r="I33" s="80"/>
      <c r="J33" s="17"/>
    </row>
    <row r="34" spans="1:10" x14ac:dyDescent="0.35">
      <c r="A34" s="16"/>
      <c r="B34" s="17"/>
      <c r="C34" s="17"/>
      <c r="D34" s="501"/>
      <c r="E34" s="80"/>
      <c r="F34" s="80"/>
      <c r="G34" s="253"/>
      <c r="H34" s="490"/>
      <c r="I34" s="80"/>
      <c r="J34" s="17"/>
    </row>
    <row r="35" spans="1:10" x14ac:dyDescent="0.35">
      <c r="A35" s="16"/>
      <c r="B35" s="17"/>
      <c r="C35" s="17"/>
      <c r="D35" s="501"/>
      <c r="E35" s="80"/>
      <c r="F35" s="80"/>
      <c r="G35" s="253"/>
      <c r="H35" s="490"/>
      <c r="I35" s="80"/>
      <c r="J35" s="17"/>
    </row>
    <row r="36" spans="1:10" ht="18.75" customHeight="1" x14ac:dyDescent="0.35">
      <c r="A36" s="432" t="s">
        <v>713</v>
      </c>
      <c r="B36" s="433"/>
      <c r="C36" s="377"/>
      <c r="D36" s="447">
        <f>SUM(D12:D35)</f>
        <v>0</v>
      </c>
      <c r="E36" s="515">
        <f>SUM(E12:E35)</f>
        <v>0</v>
      </c>
      <c r="F36" s="515">
        <v>0</v>
      </c>
      <c r="G36" s="515">
        <f>SUM(G12:G35)</f>
        <v>0</v>
      </c>
      <c r="H36" s="507">
        <v>0</v>
      </c>
      <c r="I36" s="515">
        <f>E36+G36</f>
        <v>0</v>
      </c>
      <c r="J36" s="246">
        <v>0</v>
      </c>
    </row>
    <row r="37" spans="1:10" x14ac:dyDescent="0.35">
      <c r="B37" s="231"/>
      <c r="C37" s="231"/>
      <c r="D37" s="231"/>
    </row>
    <row r="38" spans="1:10" x14ac:dyDescent="0.35">
      <c r="A38" s="27" t="s">
        <v>817</v>
      </c>
    </row>
    <row r="39" spans="1:10" x14ac:dyDescent="0.35">
      <c r="B39" s="516"/>
    </row>
    <row r="40" spans="1:10" x14ac:dyDescent="0.35">
      <c r="B40" s="516"/>
    </row>
  </sheetData>
  <sheetProtection algorithmName="SHA-512" hashValue="Szqh/FRkn37M18qGGQgJnOVAbq3AgL5NPu7j7nG28x+zCGznbAlQCxMM4nBzS1qVkdcyMZWBWEQhCA0Z4cwSzQ==" saltValue="BEih3mzPuOvpPgKP1Ojt0A==" spinCount="100000" sheet="1" objects="1" scenarios="1" sort="0" autoFilter="0" pivotTables="0"/>
  <mergeCells count="10">
    <mergeCell ref="A3:I3"/>
    <mergeCell ref="A7:A10"/>
    <mergeCell ref="B7:B10"/>
    <mergeCell ref="C7:C10"/>
    <mergeCell ref="D7:D10"/>
    <mergeCell ref="E7:J8"/>
    <mergeCell ref="E9:F9"/>
    <mergeCell ref="G9:H9"/>
    <mergeCell ref="I9:J9"/>
    <mergeCell ref="A4:J4"/>
  </mergeCells>
  <pageMargins left="0.7" right="0.7" top="0.75" bottom="0.7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41"/>
  <sheetViews>
    <sheetView topLeftCell="A22" zoomScale="70" zoomScaleNormal="70" workbookViewId="0">
      <selection activeCell="K29" sqref="K29"/>
    </sheetView>
  </sheetViews>
  <sheetFormatPr defaultColWidth="9.1796875" defaultRowHeight="15.5" x14ac:dyDescent="0.35"/>
  <cols>
    <col min="1" max="1" width="5.7265625" style="3" customWidth="1"/>
    <col min="2" max="3" width="25.7265625" style="3" customWidth="1"/>
    <col min="4" max="4" width="24" style="3" customWidth="1"/>
    <col min="5" max="13" width="15.7265625" style="3" customWidth="1"/>
    <col min="14" max="257" width="9.1796875" style="3"/>
    <col min="258" max="258" width="5.7265625" style="3" customWidth="1"/>
    <col min="259" max="259" width="25.7265625" style="3" customWidth="1"/>
    <col min="260" max="260" width="24" style="3" customWidth="1"/>
    <col min="261" max="269" width="15.7265625" style="3" customWidth="1"/>
    <col min="270" max="513" width="9.1796875" style="3"/>
    <col min="514" max="514" width="5.7265625" style="3" customWidth="1"/>
    <col min="515" max="515" width="25.7265625" style="3" customWidth="1"/>
    <col min="516" max="516" width="24" style="3" customWidth="1"/>
    <col min="517" max="525" width="15.7265625" style="3" customWidth="1"/>
    <col min="526" max="769" width="9.1796875" style="3"/>
    <col min="770" max="770" width="5.7265625" style="3" customWidth="1"/>
    <col min="771" max="771" width="25.7265625" style="3" customWidth="1"/>
    <col min="772" max="772" width="24" style="3" customWidth="1"/>
    <col min="773" max="781" width="15.7265625" style="3" customWidth="1"/>
    <col min="782" max="1025" width="9.1796875" style="3"/>
    <col min="1026" max="1026" width="5.7265625" style="3" customWidth="1"/>
    <col min="1027" max="1027" width="25.7265625" style="3" customWidth="1"/>
    <col min="1028" max="1028" width="24" style="3" customWidth="1"/>
    <col min="1029" max="1037" width="15.7265625" style="3" customWidth="1"/>
    <col min="1038" max="1281" width="9.1796875" style="3"/>
    <col min="1282" max="1282" width="5.7265625" style="3" customWidth="1"/>
    <col min="1283" max="1283" width="25.7265625" style="3" customWidth="1"/>
    <col min="1284" max="1284" width="24" style="3" customWidth="1"/>
    <col min="1285" max="1293" width="15.7265625" style="3" customWidth="1"/>
    <col min="1294" max="1537" width="9.1796875" style="3"/>
    <col min="1538" max="1538" width="5.7265625" style="3" customWidth="1"/>
    <col min="1539" max="1539" width="25.7265625" style="3" customWidth="1"/>
    <col min="1540" max="1540" width="24" style="3" customWidth="1"/>
    <col min="1541" max="1549" width="15.7265625" style="3" customWidth="1"/>
    <col min="1550" max="1793" width="9.1796875" style="3"/>
    <col min="1794" max="1794" width="5.7265625" style="3" customWidth="1"/>
    <col min="1795" max="1795" width="25.7265625" style="3" customWidth="1"/>
    <col min="1796" max="1796" width="24" style="3" customWidth="1"/>
    <col min="1797" max="1805" width="15.7265625" style="3" customWidth="1"/>
    <col min="1806" max="2049" width="9.1796875" style="3"/>
    <col min="2050" max="2050" width="5.7265625" style="3" customWidth="1"/>
    <col min="2051" max="2051" width="25.7265625" style="3" customWidth="1"/>
    <col min="2052" max="2052" width="24" style="3" customWidth="1"/>
    <col min="2053" max="2061" width="15.7265625" style="3" customWidth="1"/>
    <col min="2062" max="2305" width="9.1796875" style="3"/>
    <col min="2306" max="2306" width="5.7265625" style="3" customWidth="1"/>
    <col min="2307" max="2307" width="25.7265625" style="3" customWidth="1"/>
    <col min="2308" max="2308" width="24" style="3" customWidth="1"/>
    <col min="2309" max="2317" width="15.7265625" style="3" customWidth="1"/>
    <col min="2318" max="2561" width="9.1796875" style="3"/>
    <col min="2562" max="2562" width="5.7265625" style="3" customWidth="1"/>
    <col min="2563" max="2563" width="25.7265625" style="3" customWidth="1"/>
    <col min="2564" max="2564" width="24" style="3" customWidth="1"/>
    <col min="2565" max="2573" width="15.7265625" style="3" customWidth="1"/>
    <col min="2574" max="2817" width="9.1796875" style="3"/>
    <col min="2818" max="2818" width="5.7265625" style="3" customWidth="1"/>
    <col min="2819" max="2819" width="25.7265625" style="3" customWidth="1"/>
    <col min="2820" max="2820" width="24" style="3" customWidth="1"/>
    <col min="2821" max="2829" width="15.7265625" style="3" customWidth="1"/>
    <col min="2830" max="3073" width="9.1796875" style="3"/>
    <col min="3074" max="3074" width="5.7265625" style="3" customWidth="1"/>
    <col min="3075" max="3075" width="25.7265625" style="3" customWidth="1"/>
    <col min="3076" max="3076" width="24" style="3" customWidth="1"/>
    <col min="3077" max="3085" width="15.7265625" style="3" customWidth="1"/>
    <col min="3086" max="3329" width="9.1796875" style="3"/>
    <col min="3330" max="3330" width="5.7265625" style="3" customWidth="1"/>
    <col min="3331" max="3331" width="25.7265625" style="3" customWidth="1"/>
    <col min="3332" max="3332" width="24" style="3" customWidth="1"/>
    <col min="3333" max="3341" width="15.7265625" style="3" customWidth="1"/>
    <col min="3342" max="3585" width="9.1796875" style="3"/>
    <col min="3586" max="3586" width="5.7265625" style="3" customWidth="1"/>
    <col min="3587" max="3587" width="25.7265625" style="3" customWidth="1"/>
    <col min="3588" max="3588" width="24" style="3" customWidth="1"/>
    <col min="3589" max="3597" width="15.7265625" style="3" customWidth="1"/>
    <col min="3598" max="3841" width="9.1796875" style="3"/>
    <col min="3842" max="3842" width="5.7265625" style="3" customWidth="1"/>
    <col min="3843" max="3843" width="25.7265625" style="3" customWidth="1"/>
    <col min="3844" max="3844" width="24" style="3" customWidth="1"/>
    <col min="3845" max="3853" width="15.7265625" style="3" customWidth="1"/>
    <col min="3854" max="4097" width="9.1796875" style="3"/>
    <col min="4098" max="4098" width="5.7265625" style="3" customWidth="1"/>
    <col min="4099" max="4099" width="25.7265625" style="3" customWidth="1"/>
    <col min="4100" max="4100" width="24" style="3" customWidth="1"/>
    <col min="4101" max="4109" width="15.7265625" style="3" customWidth="1"/>
    <col min="4110" max="4353" width="9.1796875" style="3"/>
    <col min="4354" max="4354" width="5.7265625" style="3" customWidth="1"/>
    <col min="4355" max="4355" width="25.7265625" style="3" customWidth="1"/>
    <col min="4356" max="4356" width="24" style="3" customWidth="1"/>
    <col min="4357" max="4365" width="15.7265625" style="3" customWidth="1"/>
    <col min="4366" max="4609" width="9.1796875" style="3"/>
    <col min="4610" max="4610" width="5.7265625" style="3" customWidth="1"/>
    <col min="4611" max="4611" width="25.7265625" style="3" customWidth="1"/>
    <col min="4612" max="4612" width="24" style="3" customWidth="1"/>
    <col min="4613" max="4621" width="15.7265625" style="3" customWidth="1"/>
    <col min="4622" max="4865" width="9.1796875" style="3"/>
    <col min="4866" max="4866" width="5.7265625" style="3" customWidth="1"/>
    <col min="4867" max="4867" width="25.7265625" style="3" customWidth="1"/>
    <col min="4868" max="4868" width="24" style="3" customWidth="1"/>
    <col min="4869" max="4877" width="15.7265625" style="3" customWidth="1"/>
    <col min="4878" max="5121" width="9.1796875" style="3"/>
    <col min="5122" max="5122" width="5.7265625" style="3" customWidth="1"/>
    <col min="5123" max="5123" width="25.7265625" style="3" customWidth="1"/>
    <col min="5124" max="5124" width="24" style="3" customWidth="1"/>
    <col min="5125" max="5133" width="15.7265625" style="3" customWidth="1"/>
    <col min="5134" max="5377" width="9.1796875" style="3"/>
    <col min="5378" max="5378" width="5.7265625" style="3" customWidth="1"/>
    <col min="5379" max="5379" width="25.7265625" style="3" customWidth="1"/>
    <col min="5380" max="5380" width="24" style="3" customWidth="1"/>
    <col min="5381" max="5389" width="15.7265625" style="3" customWidth="1"/>
    <col min="5390" max="5633" width="9.1796875" style="3"/>
    <col min="5634" max="5634" width="5.7265625" style="3" customWidth="1"/>
    <col min="5635" max="5635" width="25.7265625" style="3" customWidth="1"/>
    <col min="5636" max="5636" width="24" style="3" customWidth="1"/>
    <col min="5637" max="5645" width="15.7265625" style="3" customWidth="1"/>
    <col min="5646" max="5889" width="9.1796875" style="3"/>
    <col min="5890" max="5890" width="5.7265625" style="3" customWidth="1"/>
    <col min="5891" max="5891" width="25.7265625" style="3" customWidth="1"/>
    <col min="5892" max="5892" width="24" style="3" customWidth="1"/>
    <col min="5893" max="5901" width="15.7265625" style="3" customWidth="1"/>
    <col min="5902" max="6145" width="9.1796875" style="3"/>
    <col min="6146" max="6146" width="5.7265625" style="3" customWidth="1"/>
    <col min="6147" max="6147" width="25.7265625" style="3" customWidth="1"/>
    <col min="6148" max="6148" width="24" style="3" customWidth="1"/>
    <col min="6149" max="6157" width="15.7265625" style="3" customWidth="1"/>
    <col min="6158" max="6401" width="9.1796875" style="3"/>
    <col min="6402" max="6402" width="5.7265625" style="3" customWidth="1"/>
    <col min="6403" max="6403" width="25.7265625" style="3" customWidth="1"/>
    <col min="6404" max="6404" width="24" style="3" customWidth="1"/>
    <col min="6405" max="6413" width="15.7265625" style="3" customWidth="1"/>
    <col min="6414" max="6657" width="9.1796875" style="3"/>
    <col min="6658" max="6658" width="5.7265625" style="3" customWidth="1"/>
    <col min="6659" max="6659" width="25.7265625" style="3" customWidth="1"/>
    <col min="6660" max="6660" width="24" style="3" customWidth="1"/>
    <col min="6661" max="6669" width="15.7265625" style="3" customWidth="1"/>
    <col min="6670" max="6913" width="9.1796875" style="3"/>
    <col min="6914" max="6914" width="5.7265625" style="3" customWidth="1"/>
    <col min="6915" max="6915" width="25.7265625" style="3" customWidth="1"/>
    <col min="6916" max="6916" width="24" style="3" customWidth="1"/>
    <col min="6917" max="6925" width="15.7265625" style="3" customWidth="1"/>
    <col min="6926" max="7169" width="9.1796875" style="3"/>
    <col min="7170" max="7170" width="5.7265625" style="3" customWidth="1"/>
    <col min="7171" max="7171" width="25.7265625" style="3" customWidth="1"/>
    <col min="7172" max="7172" width="24" style="3" customWidth="1"/>
    <col min="7173" max="7181" width="15.7265625" style="3" customWidth="1"/>
    <col min="7182" max="7425" width="9.1796875" style="3"/>
    <col min="7426" max="7426" width="5.7265625" style="3" customWidth="1"/>
    <col min="7427" max="7427" width="25.7265625" style="3" customWidth="1"/>
    <col min="7428" max="7428" width="24" style="3" customWidth="1"/>
    <col min="7429" max="7437" width="15.7265625" style="3" customWidth="1"/>
    <col min="7438" max="7681" width="9.1796875" style="3"/>
    <col min="7682" max="7682" width="5.7265625" style="3" customWidth="1"/>
    <col min="7683" max="7683" width="25.7265625" style="3" customWidth="1"/>
    <col min="7684" max="7684" width="24" style="3" customWidth="1"/>
    <col min="7685" max="7693" width="15.7265625" style="3" customWidth="1"/>
    <col min="7694" max="7937" width="9.1796875" style="3"/>
    <col min="7938" max="7938" width="5.7265625" style="3" customWidth="1"/>
    <col min="7939" max="7939" width="25.7265625" style="3" customWidth="1"/>
    <col min="7940" max="7940" width="24" style="3" customWidth="1"/>
    <col min="7941" max="7949" width="15.7265625" style="3" customWidth="1"/>
    <col min="7950" max="8193" width="9.1796875" style="3"/>
    <col min="8194" max="8194" width="5.7265625" style="3" customWidth="1"/>
    <col min="8195" max="8195" width="25.7265625" style="3" customWidth="1"/>
    <col min="8196" max="8196" width="24" style="3" customWidth="1"/>
    <col min="8197" max="8205" width="15.7265625" style="3" customWidth="1"/>
    <col min="8206" max="8449" width="9.1796875" style="3"/>
    <col min="8450" max="8450" width="5.7265625" style="3" customWidth="1"/>
    <col min="8451" max="8451" width="25.7265625" style="3" customWidth="1"/>
    <col min="8452" max="8452" width="24" style="3" customWidth="1"/>
    <col min="8453" max="8461" width="15.7265625" style="3" customWidth="1"/>
    <col min="8462" max="8705" width="9.1796875" style="3"/>
    <col min="8706" max="8706" width="5.7265625" style="3" customWidth="1"/>
    <col min="8707" max="8707" width="25.7265625" style="3" customWidth="1"/>
    <col min="8708" max="8708" width="24" style="3" customWidth="1"/>
    <col min="8709" max="8717" width="15.7265625" style="3" customWidth="1"/>
    <col min="8718" max="8961" width="9.1796875" style="3"/>
    <col min="8962" max="8962" width="5.7265625" style="3" customWidth="1"/>
    <col min="8963" max="8963" width="25.7265625" style="3" customWidth="1"/>
    <col min="8964" max="8964" width="24" style="3" customWidth="1"/>
    <col min="8965" max="8973" width="15.7265625" style="3" customWidth="1"/>
    <col min="8974" max="9217" width="9.1796875" style="3"/>
    <col min="9218" max="9218" width="5.7265625" style="3" customWidth="1"/>
    <col min="9219" max="9219" width="25.7265625" style="3" customWidth="1"/>
    <col min="9220" max="9220" width="24" style="3" customWidth="1"/>
    <col min="9221" max="9229" width="15.7265625" style="3" customWidth="1"/>
    <col min="9230" max="9473" width="9.1796875" style="3"/>
    <col min="9474" max="9474" width="5.7265625" style="3" customWidth="1"/>
    <col min="9475" max="9475" width="25.7265625" style="3" customWidth="1"/>
    <col min="9476" max="9476" width="24" style="3" customWidth="1"/>
    <col min="9477" max="9485" width="15.7265625" style="3" customWidth="1"/>
    <col min="9486" max="9729" width="9.1796875" style="3"/>
    <col min="9730" max="9730" width="5.7265625" style="3" customWidth="1"/>
    <col min="9731" max="9731" width="25.7265625" style="3" customWidth="1"/>
    <col min="9732" max="9732" width="24" style="3" customWidth="1"/>
    <col min="9733" max="9741" width="15.7265625" style="3" customWidth="1"/>
    <col min="9742" max="9985" width="9.1796875" style="3"/>
    <col min="9986" max="9986" width="5.7265625" style="3" customWidth="1"/>
    <col min="9987" max="9987" width="25.7265625" style="3" customWidth="1"/>
    <col min="9988" max="9988" width="24" style="3" customWidth="1"/>
    <col min="9989" max="9997" width="15.7265625" style="3" customWidth="1"/>
    <col min="9998" max="10241" width="9.1796875" style="3"/>
    <col min="10242" max="10242" width="5.7265625" style="3" customWidth="1"/>
    <col min="10243" max="10243" width="25.7265625" style="3" customWidth="1"/>
    <col min="10244" max="10244" width="24" style="3" customWidth="1"/>
    <col min="10245" max="10253" width="15.7265625" style="3" customWidth="1"/>
    <col min="10254" max="10497" width="9.1796875" style="3"/>
    <col min="10498" max="10498" width="5.7265625" style="3" customWidth="1"/>
    <col min="10499" max="10499" width="25.7265625" style="3" customWidth="1"/>
    <col min="10500" max="10500" width="24" style="3" customWidth="1"/>
    <col min="10501" max="10509" width="15.7265625" style="3" customWidth="1"/>
    <col min="10510" max="10753" width="9.1796875" style="3"/>
    <col min="10754" max="10754" width="5.7265625" style="3" customWidth="1"/>
    <col min="10755" max="10755" width="25.7265625" style="3" customWidth="1"/>
    <col min="10756" max="10756" width="24" style="3" customWidth="1"/>
    <col min="10757" max="10765" width="15.7265625" style="3" customWidth="1"/>
    <col min="10766" max="11009" width="9.1796875" style="3"/>
    <col min="11010" max="11010" width="5.7265625" style="3" customWidth="1"/>
    <col min="11011" max="11011" width="25.7265625" style="3" customWidth="1"/>
    <col min="11012" max="11012" width="24" style="3" customWidth="1"/>
    <col min="11013" max="11021" width="15.7265625" style="3" customWidth="1"/>
    <col min="11022" max="11265" width="9.1796875" style="3"/>
    <col min="11266" max="11266" width="5.7265625" style="3" customWidth="1"/>
    <col min="11267" max="11267" width="25.7265625" style="3" customWidth="1"/>
    <col min="11268" max="11268" width="24" style="3" customWidth="1"/>
    <col min="11269" max="11277" width="15.7265625" style="3" customWidth="1"/>
    <col min="11278" max="11521" width="9.1796875" style="3"/>
    <col min="11522" max="11522" width="5.7265625" style="3" customWidth="1"/>
    <col min="11523" max="11523" width="25.7265625" style="3" customWidth="1"/>
    <col min="11524" max="11524" width="24" style="3" customWidth="1"/>
    <col min="11525" max="11533" width="15.7265625" style="3" customWidth="1"/>
    <col min="11534" max="11777" width="9.1796875" style="3"/>
    <col min="11778" max="11778" width="5.7265625" style="3" customWidth="1"/>
    <col min="11779" max="11779" width="25.7265625" style="3" customWidth="1"/>
    <col min="11780" max="11780" width="24" style="3" customWidth="1"/>
    <col min="11781" max="11789" width="15.7265625" style="3" customWidth="1"/>
    <col min="11790" max="12033" width="9.1796875" style="3"/>
    <col min="12034" max="12034" width="5.7265625" style="3" customWidth="1"/>
    <col min="12035" max="12035" width="25.7265625" style="3" customWidth="1"/>
    <col min="12036" max="12036" width="24" style="3" customWidth="1"/>
    <col min="12037" max="12045" width="15.7265625" style="3" customWidth="1"/>
    <col min="12046" max="12289" width="9.1796875" style="3"/>
    <col min="12290" max="12290" width="5.7265625" style="3" customWidth="1"/>
    <col min="12291" max="12291" width="25.7265625" style="3" customWidth="1"/>
    <col min="12292" max="12292" width="24" style="3" customWidth="1"/>
    <col min="12293" max="12301" width="15.7265625" style="3" customWidth="1"/>
    <col min="12302" max="12545" width="9.1796875" style="3"/>
    <col min="12546" max="12546" width="5.7265625" style="3" customWidth="1"/>
    <col min="12547" max="12547" width="25.7265625" style="3" customWidth="1"/>
    <col min="12548" max="12548" width="24" style="3" customWidth="1"/>
    <col min="12549" max="12557" width="15.7265625" style="3" customWidth="1"/>
    <col min="12558" max="12801" width="9.1796875" style="3"/>
    <col min="12802" max="12802" width="5.7265625" style="3" customWidth="1"/>
    <col min="12803" max="12803" width="25.7265625" style="3" customWidth="1"/>
    <col min="12804" max="12804" width="24" style="3" customWidth="1"/>
    <col min="12805" max="12813" width="15.7265625" style="3" customWidth="1"/>
    <col min="12814" max="13057" width="9.1796875" style="3"/>
    <col min="13058" max="13058" width="5.7265625" style="3" customWidth="1"/>
    <col min="13059" max="13059" width="25.7265625" style="3" customWidth="1"/>
    <col min="13060" max="13060" width="24" style="3" customWidth="1"/>
    <col min="13061" max="13069" width="15.7265625" style="3" customWidth="1"/>
    <col min="13070" max="13313" width="9.1796875" style="3"/>
    <col min="13314" max="13314" width="5.7265625" style="3" customWidth="1"/>
    <col min="13315" max="13315" width="25.7265625" style="3" customWidth="1"/>
    <col min="13316" max="13316" width="24" style="3" customWidth="1"/>
    <col min="13317" max="13325" width="15.7265625" style="3" customWidth="1"/>
    <col min="13326" max="13569" width="9.1796875" style="3"/>
    <col min="13570" max="13570" width="5.7265625" style="3" customWidth="1"/>
    <col min="13571" max="13571" width="25.7265625" style="3" customWidth="1"/>
    <col min="13572" max="13572" width="24" style="3" customWidth="1"/>
    <col min="13573" max="13581" width="15.7265625" style="3" customWidth="1"/>
    <col min="13582" max="13825" width="9.1796875" style="3"/>
    <col min="13826" max="13826" width="5.7265625" style="3" customWidth="1"/>
    <col min="13827" max="13827" width="25.7265625" style="3" customWidth="1"/>
    <col min="13828" max="13828" width="24" style="3" customWidth="1"/>
    <col min="13829" max="13837" width="15.7265625" style="3" customWidth="1"/>
    <col min="13838" max="14081" width="9.1796875" style="3"/>
    <col min="14082" max="14082" width="5.7265625" style="3" customWidth="1"/>
    <col min="14083" max="14083" width="25.7265625" style="3" customWidth="1"/>
    <col min="14084" max="14084" width="24" style="3" customWidth="1"/>
    <col min="14085" max="14093" width="15.7265625" style="3" customWidth="1"/>
    <col min="14094" max="14337" width="9.1796875" style="3"/>
    <col min="14338" max="14338" width="5.7265625" style="3" customWidth="1"/>
    <col min="14339" max="14339" width="25.7265625" style="3" customWidth="1"/>
    <col min="14340" max="14340" width="24" style="3" customWidth="1"/>
    <col min="14341" max="14349" width="15.7265625" style="3" customWidth="1"/>
    <col min="14350" max="14593" width="9.1796875" style="3"/>
    <col min="14594" max="14594" width="5.7265625" style="3" customWidth="1"/>
    <col min="14595" max="14595" width="25.7265625" style="3" customWidth="1"/>
    <col min="14596" max="14596" width="24" style="3" customWidth="1"/>
    <col min="14597" max="14605" width="15.7265625" style="3" customWidth="1"/>
    <col min="14606" max="14849" width="9.1796875" style="3"/>
    <col min="14850" max="14850" width="5.7265625" style="3" customWidth="1"/>
    <col min="14851" max="14851" width="25.7265625" style="3" customWidth="1"/>
    <col min="14852" max="14852" width="24" style="3" customWidth="1"/>
    <col min="14853" max="14861" width="15.7265625" style="3" customWidth="1"/>
    <col min="14862" max="15105" width="9.1796875" style="3"/>
    <col min="15106" max="15106" width="5.7265625" style="3" customWidth="1"/>
    <col min="15107" max="15107" width="25.7265625" style="3" customWidth="1"/>
    <col min="15108" max="15108" width="24" style="3" customWidth="1"/>
    <col min="15109" max="15117" width="15.7265625" style="3" customWidth="1"/>
    <col min="15118" max="15361" width="9.1796875" style="3"/>
    <col min="15362" max="15362" width="5.7265625" style="3" customWidth="1"/>
    <col min="15363" max="15363" width="25.7265625" style="3" customWidth="1"/>
    <col min="15364" max="15364" width="24" style="3" customWidth="1"/>
    <col min="15365" max="15373" width="15.7265625" style="3" customWidth="1"/>
    <col min="15374" max="15617" width="9.1796875" style="3"/>
    <col min="15618" max="15618" width="5.7265625" style="3" customWidth="1"/>
    <col min="15619" max="15619" width="25.7265625" style="3" customWidth="1"/>
    <col min="15620" max="15620" width="24" style="3" customWidth="1"/>
    <col min="15621" max="15629" width="15.7265625" style="3" customWidth="1"/>
    <col min="15630" max="15873" width="9.1796875" style="3"/>
    <col min="15874" max="15874" width="5.7265625" style="3" customWidth="1"/>
    <col min="15875" max="15875" width="25.7265625" style="3" customWidth="1"/>
    <col min="15876" max="15876" width="24" style="3" customWidth="1"/>
    <col min="15877" max="15885" width="15.7265625" style="3" customWidth="1"/>
    <col min="15886" max="16129" width="9.1796875" style="3"/>
    <col min="16130" max="16130" width="5.7265625" style="3" customWidth="1"/>
    <col min="16131" max="16131" width="25.7265625" style="3" customWidth="1"/>
    <col min="16132" max="16132" width="24" style="3" customWidth="1"/>
    <col min="16133" max="16141" width="15.7265625" style="3" customWidth="1"/>
    <col min="16142" max="16384" width="9.1796875" style="3"/>
  </cols>
  <sheetData>
    <row r="1" spans="1:13" x14ac:dyDescent="0.35">
      <c r="A1" s="1" t="s">
        <v>956</v>
      </c>
      <c r="B1" s="231"/>
      <c r="C1" s="231"/>
    </row>
    <row r="2" spans="1:13" x14ac:dyDescent="0.35">
      <c r="A2" s="7" t="s">
        <v>58</v>
      </c>
      <c r="B2" s="7"/>
      <c r="C2" s="7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35">
      <c r="A3" s="4" t="s">
        <v>957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x14ac:dyDescent="0.35">
      <c r="A4" s="2"/>
      <c r="B4" s="2"/>
      <c r="C4" s="2"/>
      <c r="D4" s="2"/>
      <c r="E4" s="2"/>
      <c r="F4" s="2"/>
      <c r="G4" s="28" t="str">
        <f>'[3]1'!$E$5</f>
        <v>KABUPATEN/KOTA</v>
      </c>
      <c r="H4" s="7" t="str">
        <f>'60'!E4</f>
        <v>KEPULAUAN TALAUD</v>
      </c>
      <c r="I4" s="2"/>
      <c r="J4" s="2"/>
      <c r="K4" s="2"/>
      <c r="L4" s="2"/>
      <c r="M4" s="2"/>
    </row>
    <row r="5" spans="1:13" x14ac:dyDescent="0.35">
      <c r="A5" s="2"/>
      <c r="B5" s="2"/>
      <c r="C5" s="2"/>
      <c r="D5" s="2"/>
      <c r="E5" s="2"/>
      <c r="F5" s="2"/>
      <c r="G5" s="28" t="str">
        <f>'[3]1'!$E$6</f>
        <v>TAHUN</v>
      </c>
      <c r="H5" s="7">
        <f>'60'!E5</f>
        <v>2024</v>
      </c>
      <c r="I5" s="2"/>
      <c r="J5" s="2"/>
      <c r="K5" s="2"/>
      <c r="L5" s="2"/>
      <c r="M5" s="2"/>
    </row>
    <row r="6" spans="1:1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0.149999999999999" customHeight="1" x14ac:dyDescent="0.35">
      <c r="A7" s="1596" t="s">
        <v>5</v>
      </c>
      <c r="B7" s="1596" t="s">
        <v>6</v>
      </c>
      <c r="C7" s="10"/>
      <c r="D7" s="1596" t="s">
        <v>61</v>
      </c>
      <c r="E7" s="1597" t="s">
        <v>958</v>
      </c>
      <c r="F7" s="1597"/>
      <c r="G7" s="1597"/>
      <c r="H7" s="1597"/>
      <c r="I7" s="1597"/>
      <c r="J7" s="1597"/>
      <c r="K7" s="1597"/>
      <c r="L7" s="1597"/>
      <c r="M7" s="1597"/>
    </row>
    <row r="8" spans="1:13" ht="20.149999999999999" customHeight="1" x14ac:dyDescent="0.35">
      <c r="A8" s="1596"/>
      <c r="B8" s="1596"/>
      <c r="C8" s="10" t="s">
        <v>1595</v>
      </c>
      <c r="D8" s="1596"/>
      <c r="E8" s="1619" t="s">
        <v>959</v>
      </c>
      <c r="F8" s="1620"/>
      <c r="G8" s="1621"/>
      <c r="H8" s="1619" t="s">
        <v>960</v>
      </c>
      <c r="I8" s="1620"/>
      <c r="J8" s="1621"/>
      <c r="K8" s="1729" t="s">
        <v>961</v>
      </c>
      <c r="L8" s="1730"/>
      <c r="M8" s="1731"/>
    </row>
    <row r="9" spans="1:13" ht="20.149999999999999" customHeight="1" x14ac:dyDescent="0.35">
      <c r="A9" s="1597"/>
      <c r="B9" s="1597"/>
      <c r="C9" s="12" t="s">
        <v>6</v>
      </c>
      <c r="D9" s="1597"/>
      <c r="E9" s="125" t="s">
        <v>130</v>
      </c>
      <c r="F9" s="125" t="s">
        <v>131</v>
      </c>
      <c r="G9" s="125" t="s">
        <v>502</v>
      </c>
      <c r="H9" s="125" t="s">
        <v>130</v>
      </c>
      <c r="I9" s="125" t="s">
        <v>131</v>
      </c>
      <c r="J9" s="125" t="s">
        <v>502</v>
      </c>
      <c r="K9" s="125" t="s">
        <v>130</v>
      </c>
      <c r="L9" s="125" t="s">
        <v>131</v>
      </c>
      <c r="M9" s="125" t="s">
        <v>502</v>
      </c>
    </row>
    <row r="10" spans="1:13" s="15" customFormat="1" ht="11.5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</row>
    <row r="11" spans="1:13" ht="20.149999999999999" customHeight="1" x14ac:dyDescent="0.35">
      <c r="A11" s="33">
        <v>1</v>
      </c>
      <c r="B11" s="421" t="s">
        <v>592</v>
      </c>
      <c r="C11" s="1570" t="s">
        <v>1596</v>
      </c>
      <c r="D11" s="422" t="s">
        <v>592</v>
      </c>
      <c r="E11" s="517">
        <v>0</v>
      </c>
      <c r="F11" s="517">
        <v>0</v>
      </c>
      <c r="G11" s="455">
        <f>SUM(E11:F11)</f>
        <v>0</v>
      </c>
      <c r="H11" s="517">
        <v>2</v>
      </c>
      <c r="I11" s="517">
        <v>0</v>
      </c>
      <c r="J11" s="455">
        <f t="shared" ref="J11:J19" si="0">SUM(H11:I11)</f>
        <v>2</v>
      </c>
      <c r="K11" s="455">
        <f>SUM(E11,H11)</f>
        <v>2</v>
      </c>
      <c r="L11" s="455">
        <f>SUM(F11,I11)</f>
        <v>0</v>
      </c>
      <c r="M11" s="455">
        <f>SUM(K11:L11)</f>
        <v>2</v>
      </c>
    </row>
    <row r="12" spans="1:13" ht="20.149999999999999" customHeight="1" x14ac:dyDescent="0.35">
      <c r="A12" s="16">
        <v>2</v>
      </c>
      <c r="B12" s="426" t="s">
        <v>109</v>
      </c>
      <c r="C12" s="1571" t="s">
        <v>1597</v>
      </c>
      <c r="D12" s="427" t="s">
        <v>109</v>
      </c>
      <c r="E12" s="518">
        <v>0</v>
      </c>
      <c r="F12" s="518">
        <v>0</v>
      </c>
      <c r="G12" s="302">
        <f>SUM(E12:F12)</f>
        <v>0</v>
      </c>
      <c r="H12" s="518">
        <v>0</v>
      </c>
      <c r="I12" s="518">
        <v>0</v>
      </c>
      <c r="J12" s="302">
        <f t="shared" si="0"/>
        <v>0</v>
      </c>
      <c r="K12" s="302">
        <f>SUM(E12,H12)</f>
        <v>0</v>
      </c>
      <c r="L12" s="302">
        <f t="shared" ref="K12:L30" si="1">SUM(F12,I12)</f>
        <v>0</v>
      </c>
      <c r="M12" s="302">
        <f t="shared" ref="M12:M31" si="2">SUM(K12:L12)</f>
        <v>0</v>
      </c>
    </row>
    <row r="13" spans="1:13" ht="20.149999999999999" customHeight="1" x14ac:dyDescent="0.35">
      <c r="A13" s="16">
        <v>3</v>
      </c>
      <c r="B13" s="426" t="s">
        <v>111</v>
      </c>
      <c r="C13" s="1571" t="s">
        <v>1598</v>
      </c>
      <c r="D13" s="427" t="s">
        <v>111</v>
      </c>
      <c r="E13" s="518">
        <v>0</v>
      </c>
      <c r="F13" s="518">
        <v>0</v>
      </c>
      <c r="G13" s="302">
        <f t="shared" ref="G13:G19" si="3">SUM(E13:F13)</f>
        <v>0</v>
      </c>
      <c r="H13" s="518">
        <v>0</v>
      </c>
      <c r="I13" s="518">
        <v>0</v>
      </c>
      <c r="J13" s="302">
        <f t="shared" si="0"/>
        <v>0</v>
      </c>
      <c r="K13" s="302">
        <f t="shared" si="1"/>
        <v>0</v>
      </c>
      <c r="L13" s="302">
        <f t="shared" si="1"/>
        <v>0</v>
      </c>
      <c r="M13" s="302">
        <f t="shared" si="2"/>
        <v>0</v>
      </c>
    </row>
    <row r="14" spans="1:13" ht="20.149999999999999" customHeight="1" x14ac:dyDescent="0.35">
      <c r="A14" s="16">
        <v>4</v>
      </c>
      <c r="B14" s="426" t="s">
        <v>113</v>
      </c>
      <c r="C14" s="1571" t="s">
        <v>1601</v>
      </c>
      <c r="D14" s="427" t="s">
        <v>113</v>
      </c>
      <c r="E14" s="518">
        <v>0</v>
      </c>
      <c r="F14" s="518">
        <v>0</v>
      </c>
      <c r="G14" s="302">
        <f t="shared" si="3"/>
        <v>0</v>
      </c>
      <c r="H14" s="518">
        <v>1</v>
      </c>
      <c r="I14" s="518">
        <v>0</v>
      </c>
      <c r="J14" s="302">
        <f t="shared" si="0"/>
        <v>1</v>
      </c>
      <c r="K14" s="302">
        <f t="shared" si="1"/>
        <v>1</v>
      </c>
      <c r="L14" s="302">
        <f t="shared" si="1"/>
        <v>0</v>
      </c>
      <c r="M14" s="302">
        <f t="shared" si="2"/>
        <v>1</v>
      </c>
    </row>
    <row r="15" spans="1:13" ht="20.149999999999999" customHeight="1" x14ac:dyDescent="0.35">
      <c r="A15" s="16">
        <v>5</v>
      </c>
      <c r="B15" s="426" t="s">
        <v>114</v>
      </c>
      <c r="C15" s="1571" t="s">
        <v>1599</v>
      </c>
      <c r="D15" s="427" t="s">
        <v>114</v>
      </c>
      <c r="E15" s="518">
        <v>0</v>
      </c>
      <c r="F15" s="518">
        <v>0</v>
      </c>
      <c r="G15" s="302">
        <f t="shared" si="3"/>
        <v>0</v>
      </c>
      <c r="H15" s="518">
        <v>1</v>
      </c>
      <c r="I15" s="518">
        <v>0</v>
      </c>
      <c r="J15" s="302">
        <f t="shared" si="0"/>
        <v>1</v>
      </c>
      <c r="K15" s="302">
        <f t="shared" si="1"/>
        <v>1</v>
      </c>
      <c r="L15" s="302">
        <f t="shared" si="1"/>
        <v>0</v>
      </c>
      <c r="M15" s="302">
        <f t="shared" si="2"/>
        <v>1</v>
      </c>
    </row>
    <row r="16" spans="1:13" ht="20.149999999999999" customHeight="1" x14ac:dyDescent="0.35">
      <c r="A16" s="16">
        <v>6</v>
      </c>
      <c r="B16" s="426" t="s">
        <v>100</v>
      </c>
      <c r="C16" s="1571" t="s">
        <v>1609</v>
      </c>
      <c r="D16" s="427" t="s">
        <v>100</v>
      </c>
      <c r="E16" s="518">
        <v>0</v>
      </c>
      <c r="F16" s="518">
        <v>0</v>
      </c>
      <c r="G16" s="302">
        <f t="shared" si="3"/>
        <v>0</v>
      </c>
      <c r="H16" s="518">
        <v>0</v>
      </c>
      <c r="I16" s="518">
        <v>0</v>
      </c>
      <c r="J16" s="302">
        <f t="shared" si="0"/>
        <v>0</v>
      </c>
      <c r="K16" s="302">
        <f t="shared" si="1"/>
        <v>0</v>
      </c>
      <c r="L16" s="302">
        <f t="shared" si="1"/>
        <v>0</v>
      </c>
      <c r="M16" s="302">
        <f t="shared" si="2"/>
        <v>0</v>
      </c>
    </row>
    <row r="17" spans="1:13" ht="20.149999999999999" customHeight="1" x14ac:dyDescent="0.35">
      <c r="A17" s="16">
        <v>7</v>
      </c>
      <c r="B17" s="426" t="s">
        <v>112</v>
      </c>
      <c r="C17" s="1571" t="s">
        <v>1600</v>
      </c>
      <c r="D17" s="427" t="s">
        <v>112</v>
      </c>
      <c r="E17" s="518">
        <v>0</v>
      </c>
      <c r="F17" s="518">
        <v>0</v>
      </c>
      <c r="G17" s="302">
        <f t="shared" si="3"/>
        <v>0</v>
      </c>
      <c r="H17" s="302">
        <v>2</v>
      </c>
      <c r="I17" s="302">
        <v>0</v>
      </c>
      <c r="J17" s="302">
        <f t="shared" si="0"/>
        <v>2</v>
      </c>
      <c r="K17" s="302">
        <f t="shared" si="1"/>
        <v>2</v>
      </c>
      <c r="L17" s="302">
        <f t="shared" si="1"/>
        <v>0</v>
      </c>
      <c r="M17" s="302">
        <f>SUM(K17:L17)</f>
        <v>2</v>
      </c>
    </row>
    <row r="18" spans="1:13" ht="20.149999999999999" customHeight="1" x14ac:dyDescent="0.35">
      <c r="A18" s="16">
        <v>8</v>
      </c>
      <c r="B18" s="426" t="s">
        <v>98</v>
      </c>
      <c r="C18" s="1571" t="s">
        <v>1602</v>
      </c>
      <c r="D18" s="427" t="s">
        <v>98</v>
      </c>
      <c r="E18" s="518">
        <v>0</v>
      </c>
      <c r="F18" s="518">
        <v>0</v>
      </c>
      <c r="G18" s="302">
        <f>SUM(E18:F18)</f>
        <v>0</v>
      </c>
      <c r="H18" s="302">
        <v>4</v>
      </c>
      <c r="I18" s="302">
        <v>1</v>
      </c>
      <c r="J18" s="302">
        <f t="shared" si="0"/>
        <v>5</v>
      </c>
      <c r="K18" s="302">
        <f t="shared" si="1"/>
        <v>4</v>
      </c>
      <c r="L18" s="302">
        <f>SUM(F18,I18)</f>
        <v>1</v>
      </c>
      <c r="M18" s="302">
        <f t="shared" si="2"/>
        <v>5</v>
      </c>
    </row>
    <row r="19" spans="1:13" ht="20.149999999999999" customHeight="1" x14ac:dyDescent="0.35">
      <c r="A19" s="16">
        <v>9</v>
      </c>
      <c r="B19" s="426" t="s">
        <v>99</v>
      </c>
      <c r="C19" s="1571" t="s">
        <v>1603</v>
      </c>
      <c r="D19" s="427" t="s">
        <v>593</v>
      </c>
      <c r="E19" s="518">
        <v>0</v>
      </c>
      <c r="F19" s="518">
        <v>0</v>
      </c>
      <c r="G19" s="302">
        <f t="shared" si="3"/>
        <v>0</v>
      </c>
      <c r="H19" s="302">
        <v>0</v>
      </c>
      <c r="I19" s="302">
        <v>0</v>
      </c>
      <c r="J19" s="302">
        <f t="shared" si="0"/>
        <v>0</v>
      </c>
      <c r="K19" s="302">
        <f t="shared" si="1"/>
        <v>0</v>
      </c>
      <c r="L19" s="302">
        <f t="shared" si="1"/>
        <v>0</v>
      </c>
      <c r="M19" s="302">
        <f t="shared" si="2"/>
        <v>0</v>
      </c>
    </row>
    <row r="20" spans="1:13" ht="20.149999999999999" customHeight="1" x14ac:dyDescent="0.35">
      <c r="A20" s="16">
        <v>10</v>
      </c>
      <c r="B20" s="426" t="s">
        <v>587</v>
      </c>
      <c r="C20" s="1571" t="s">
        <v>1604</v>
      </c>
      <c r="D20" s="427" t="s">
        <v>587</v>
      </c>
      <c r="E20" s="518">
        <v>0</v>
      </c>
      <c r="F20" s="518">
        <v>0</v>
      </c>
      <c r="G20" s="302">
        <f t="shared" ref="G20:G31" si="4">SUM(E20:F20)</f>
        <v>0</v>
      </c>
      <c r="H20" s="302">
        <v>2</v>
      </c>
      <c r="I20" s="302">
        <v>0</v>
      </c>
      <c r="J20" s="302">
        <f>SUM(H20:I20)</f>
        <v>2</v>
      </c>
      <c r="K20" s="302">
        <f t="shared" si="1"/>
        <v>2</v>
      </c>
      <c r="L20" s="302">
        <f t="shared" si="1"/>
        <v>0</v>
      </c>
      <c r="M20" s="302">
        <f t="shared" si="2"/>
        <v>2</v>
      </c>
    </row>
    <row r="21" spans="1:13" ht="20.149999999999999" customHeight="1" x14ac:dyDescent="0.35">
      <c r="A21" s="16">
        <v>11</v>
      </c>
      <c r="B21" s="426" t="s">
        <v>106</v>
      </c>
      <c r="C21" s="1571" t="s">
        <v>1605</v>
      </c>
      <c r="D21" s="427" t="s">
        <v>590</v>
      </c>
      <c r="E21" s="518">
        <v>0</v>
      </c>
      <c r="F21" s="518">
        <v>0</v>
      </c>
      <c r="G21" s="302">
        <f t="shared" si="4"/>
        <v>0</v>
      </c>
      <c r="H21" s="302">
        <v>0</v>
      </c>
      <c r="I21" s="302">
        <v>0</v>
      </c>
      <c r="J21" s="302">
        <f t="shared" ref="J21:J31" si="5">SUM(H21:I21)</f>
        <v>0</v>
      </c>
      <c r="K21" s="302">
        <f t="shared" si="1"/>
        <v>0</v>
      </c>
      <c r="L21" s="302">
        <f t="shared" si="1"/>
        <v>0</v>
      </c>
      <c r="M21" s="302">
        <f t="shared" si="2"/>
        <v>0</v>
      </c>
    </row>
    <row r="22" spans="1:13" ht="20.149999999999999" customHeight="1" x14ac:dyDescent="0.35">
      <c r="A22" s="16">
        <v>12</v>
      </c>
      <c r="B22" s="426" t="s">
        <v>108</v>
      </c>
      <c r="C22" s="1571" t="s">
        <v>1606</v>
      </c>
      <c r="D22" s="427" t="s">
        <v>589</v>
      </c>
      <c r="E22" s="518">
        <v>0</v>
      </c>
      <c r="F22" s="518">
        <v>0</v>
      </c>
      <c r="G22" s="302">
        <f t="shared" si="4"/>
        <v>0</v>
      </c>
      <c r="H22" s="302">
        <v>1</v>
      </c>
      <c r="I22" s="302">
        <v>0</v>
      </c>
      <c r="J22" s="302">
        <f t="shared" si="5"/>
        <v>1</v>
      </c>
      <c r="K22" s="302">
        <f>SUM(E22,H22)</f>
        <v>1</v>
      </c>
      <c r="L22" s="302">
        <f t="shared" si="1"/>
        <v>0</v>
      </c>
      <c r="M22" s="302">
        <f t="shared" si="2"/>
        <v>1</v>
      </c>
    </row>
    <row r="23" spans="1:13" ht="20.149999999999999" customHeight="1" x14ac:dyDescent="0.35">
      <c r="A23" s="16">
        <v>13</v>
      </c>
      <c r="B23" s="426" t="s">
        <v>101</v>
      </c>
      <c r="C23" s="1571" t="s">
        <v>1607</v>
      </c>
      <c r="D23" s="427" t="s">
        <v>101</v>
      </c>
      <c r="E23" s="518">
        <v>0</v>
      </c>
      <c r="F23" s="518">
        <v>0</v>
      </c>
      <c r="G23" s="302">
        <f t="shared" si="4"/>
        <v>0</v>
      </c>
      <c r="H23" s="302">
        <v>0</v>
      </c>
      <c r="I23" s="302">
        <v>0</v>
      </c>
      <c r="J23" s="302">
        <f t="shared" si="5"/>
        <v>0</v>
      </c>
      <c r="K23" s="302">
        <f t="shared" si="1"/>
        <v>0</v>
      </c>
      <c r="L23" s="302">
        <f t="shared" si="1"/>
        <v>0</v>
      </c>
      <c r="M23" s="302">
        <f t="shared" si="2"/>
        <v>0</v>
      </c>
    </row>
    <row r="24" spans="1:13" ht="20.149999999999999" customHeight="1" x14ac:dyDescent="0.35">
      <c r="A24" s="16">
        <v>14</v>
      </c>
      <c r="B24" s="426" t="s">
        <v>858</v>
      </c>
      <c r="C24" s="1571" t="s">
        <v>1608</v>
      </c>
      <c r="D24" s="427" t="s">
        <v>599</v>
      </c>
      <c r="E24" s="518">
        <v>0</v>
      </c>
      <c r="F24" s="518">
        <v>0</v>
      </c>
      <c r="G24" s="302">
        <f t="shared" si="4"/>
        <v>0</v>
      </c>
      <c r="H24" s="302">
        <v>0</v>
      </c>
      <c r="I24" s="302">
        <v>0</v>
      </c>
      <c r="J24" s="302">
        <f t="shared" si="5"/>
        <v>0</v>
      </c>
      <c r="K24" s="302">
        <f t="shared" si="1"/>
        <v>0</v>
      </c>
      <c r="L24" s="302">
        <f>SUM(F24,I24)</f>
        <v>0</v>
      </c>
      <c r="M24" s="302">
        <f>SUM(K24:L24)</f>
        <v>0</v>
      </c>
    </row>
    <row r="25" spans="1:13" ht="20.149999999999999" customHeight="1" x14ac:dyDescent="0.35">
      <c r="A25" s="16">
        <v>15</v>
      </c>
      <c r="B25" s="426" t="s">
        <v>104</v>
      </c>
      <c r="C25" s="1571" t="s">
        <v>1610</v>
      </c>
      <c r="D25" s="427" t="s">
        <v>104</v>
      </c>
      <c r="E25" s="518">
        <v>0</v>
      </c>
      <c r="F25" s="518">
        <v>0</v>
      </c>
      <c r="G25" s="302">
        <f t="shared" si="4"/>
        <v>0</v>
      </c>
      <c r="H25" s="302">
        <v>0</v>
      </c>
      <c r="I25" s="302">
        <v>0</v>
      </c>
      <c r="J25" s="302">
        <f t="shared" si="5"/>
        <v>0</v>
      </c>
      <c r="K25" s="302">
        <f t="shared" si="1"/>
        <v>0</v>
      </c>
      <c r="L25" s="302">
        <f t="shared" si="1"/>
        <v>0</v>
      </c>
      <c r="M25" s="302">
        <f t="shared" si="2"/>
        <v>0</v>
      </c>
    </row>
    <row r="26" spans="1:13" ht="20.149999999999999" customHeight="1" x14ac:dyDescent="0.35">
      <c r="A26" s="16">
        <v>16</v>
      </c>
      <c r="B26" s="426" t="s">
        <v>105</v>
      </c>
      <c r="C26" s="1571" t="s">
        <v>1611</v>
      </c>
      <c r="D26" s="427" t="s">
        <v>591</v>
      </c>
      <c r="E26" s="518">
        <v>0</v>
      </c>
      <c r="F26" s="518">
        <v>0</v>
      </c>
      <c r="G26" s="302">
        <f t="shared" si="4"/>
        <v>0</v>
      </c>
      <c r="H26" s="302">
        <v>0</v>
      </c>
      <c r="I26" s="302">
        <v>0</v>
      </c>
      <c r="J26" s="302">
        <f t="shared" si="5"/>
        <v>0</v>
      </c>
      <c r="K26" s="302">
        <f t="shared" si="1"/>
        <v>0</v>
      </c>
      <c r="L26" s="302">
        <f t="shared" si="1"/>
        <v>0</v>
      </c>
      <c r="M26" s="302">
        <f>SUM(K26:L26)</f>
        <v>0</v>
      </c>
    </row>
    <row r="27" spans="1:13" ht="20.149999999999999" customHeight="1" x14ac:dyDescent="0.35">
      <c r="A27" s="16">
        <v>17</v>
      </c>
      <c r="B27" s="426" t="s">
        <v>103</v>
      </c>
      <c r="C27" s="1571" t="s">
        <v>1612</v>
      </c>
      <c r="D27" s="427" t="s">
        <v>103</v>
      </c>
      <c r="E27" s="518">
        <v>0</v>
      </c>
      <c r="F27" s="518">
        <v>0</v>
      </c>
      <c r="G27" s="302">
        <f t="shared" si="4"/>
        <v>0</v>
      </c>
      <c r="H27" s="302">
        <v>0</v>
      </c>
      <c r="I27" s="302">
        <v>0</v>
      </c>
      <c r="J27" s="302">
        <f t="shared" si="5"/>
        <v>0</v>
      </c>
      <c r="K27" s="302">
        <f t="shared" si="1"/>
        <v>0</v>
      </c>
      <c r="L27" s="302">
        <f t="shared" si="1"/>
        <v>0</v>
      </c>
      <c r="M27" s="302">
        <f t="shared" si="2"/>
        <v>0</v>
      </c>
    </row>
    <row r="28" spans="1:13" ht="20.149999999999999" customHeight="1" x14ac:dyDescent="0.35">
      <c r="A28" s="16">
        <v>18</v>
      </c>
      <c r="B28" s="426" t="s">
        <v>115</v>
      </c>
      <c r="C28" s="1571" t="s">
        <v>1613</v>
      </c>
      <c r="D28" s="427" t="s">
        <v>594</v>
      </c>
      <c r="E28" s="518">
        <v>0</v>
      </c>
      <c r="F28" s="518">
        <v>0</v>
      </c>
      <c r="G28" s="302">
        <f t="shared" si="4"/>
        <v>0</v>
      </c>
      <c r="H28" s="302">
        <v>0</v>
      </c>
      <c r="I28" s="302">
        <v>0</v>
      </c>
      <c r="J28" s="302">
        <f t="shared" si="5"/>
        <v>0</v>
      </c>
      <c r="K28" s="302">
        <f t="shared" si="1"/>
        <v>0</v>
      </c>
      <c r="L28" s="302">
        <f t="shared" si="1"/>
        <v>0</v>
      </c>
      <c r="M28" s="302">
        <f t="shared" si="2"/>
        <v>0</v>
      </c>
    </row>
    <row r="29" spans="1:13" ht="20.149999999999999" customHeight="1" x14ac:dyDescent="0.35">
      <c r="A29" s="16">
        <v>19</v>
      </c>
      <c r="B29" s="426" t="s">
        <v>115</v>
      </c>
      <c r="C29" s="1571" t="s">
        <v>1613</v>
      </c>
      <c r="D29" s="427" t="s">
        <v>597</v>
      </c>
      <c r="E29" s="518">
        <v>0</v>
      </c>
      <c r="F29" s="518">
        <v>0</v>
      </c>
      <c r="G29" s="302">
        <f t="shared" si="4"/>
        <v>0</v>
      </c>
      <c r="H29" s="302">
        <v>0</v>
      </c>
      <c r="I29" s="302">
        <v>0</v>
      </c>
      <c r="J29" s="302">
        <f t="shared" si="5"/>
        <v>0</v>
      </c>
      <c r="K29" s="302">
        <f t="shared" si="1"/>
        <v>0</v>
      </c>
      <c r="L29" s="302">
        <f t="shared" si="1"/>
        <v>0</v>
      </c>
      <c r="M29" s="302">
        <f t="shared" si="2"/>
        <v>0</v>
      </c>
    </row>
    <row r="30" spans="1:13" ht="20.149999999999999" customHeight="1" x14ac:dyDescent="0.35">
      <c r="A30" s="16">
        <v>20</v>
      </c>
      <c r="B30" s="426" t="s">
        <v>115</v>
      </c>
      <c r="C30" s="1571" t="s">
        <v>1613</v>
      </c>
      <c r="D30" s="427" t="s">
        <v>595</v>
      </c>
      <c r="E30" s="518">
        <v>0</v>
      </c>
      <c r="F30" s="518">
        <v>0</v>
      </c>
      <c r="G30" s="302">
        <f t="shared" si="4"/>
        <v>0</v>
      </c>
      <c r="H30" s="302">
        <v>0</v>
      </c>
      <c r="I30" s="302">
        <v>0</v>
      </c>
      <c r="J30" s="302">
        <f t="shared" si="5"/>
        <v>0</v>
      </c>
      <c r="K30" s="302">
        <f t="shared" si="1"/>
        <v>0</v>
      </c>
      <c r="L30" s="302">
        <f t="shared" si="1"/>
        <v>0</v>
      </c>
      <c r="M30" s="302">
        <f t="shared" si="2"/>
        <v>0</v>
      </c>
    </row>
    <row r="31" spans="1:13" ht="20.149999999999999" customHeight="1" x14ac:dyDescent="0.35">
      <c r="A31" s="16">
        <v>21</v>
      </c>
      <c r="B31" s="322" t="s">
        <v>116</v>
      </c>
      <c r="C31" s="1571" t="s">
        <v>1614</v>
      </c>
      <c r="D31" s="427" t="s">
        <v>116</v>
      </c>
      <c r="E31" s="518">
        <v>0</v>
      </c>
      <c r="F31" s="518">
        <v>0</v>
      </c>
      <c r="G31" s="302">
        <f t="shared" si="4"/>
        <v>0</v>
      </c>
      <c r="H31" s="302">
        <v>0</v>
      </c>
      <c r="I31" s="302">
        <v>0</v>
      </c>
      <c r="J31" s="302">
        <f t="shared" si="5"/>
        <v>0</v>
      </c>
      <c r="K31" s="302">
        <f t="shared" ref="K31:L31" si="6">SUM(E31,H31)</f>
        <v>0</v>
      </c>
      <c r="L31" s="302">
        <f t="shared" si="6"/>
        <v>0</v>
      </c>
      <c r="M31" s="302">
        <f t="shared" si="2"/>
        <v>0</v>
      </c>
    </row>
    <row r="32" spans="1:13" ht="20.149999999999999" customHeight="1" x14ac:dyDescent="0.35">
      <c r="A32" s="16"/>
      <c r="B32" s="17"/>
      <c r="C32" s="17"/>
      <c r="D32" s="17"/>
      <c r="E32" s="518"/>
      <c r="F32" s="518"/>
      <c r="G32" s="518"/>
      <c r="H32" s="518"/>
      <c r="I32" s="518"/>
      <c r="J32" s="518"/>
      <c r="K32" s="302"/>
      <c r="L32" s="302"/>
      <c r="M32" s="302"/>
    </row>
    <row r="33" spans="1:13" ht="20.149999999999999" customHeight="1" x14ac:dyDescent="0.35">
      <c r="A33" s="16"/>
      <c r="B33" s="17"/>
      <c r="C33" s="17"/>
      <c r="D33" s="17"/>
      <c r="E33" s="518"/>
      <c r="F33" s="518"/>
      <c r="G33" s="518"/>
      <c r="H33" s="518"/>
      <c r="I33" s="518"/>
      <c r="J33" s="518"/>
      <c r="K33" s="302"/>
      <c r="L33" s="302"/>
      <c r="M33" s="302"/>
    </row>
    <row r="34" spans="1:13" ht="20.149999999999999" customHeight="1" x14ac:dyDescent="0.35">
      <c r="A34" s="16"/>
      <c r="B34" s="17"/>
      <c r="C34" s="17"/>
      <c r="D34" s="17"/>
      <c r="E34" s="518"/>
      <c r="F34" s="518"/>
      <c r="G34" s="518"/>
      <c r="H34" s="518"/>
      <c r="I34" s="518"/>
      <c r="J34" s="518"/>
      <c r="K34" s="302"/>
      <c r="L34" s="302"/>
      <c r="M34" s="302"/>
    </row>
    <row r="35" spans="1:13" ht="20.149999999999999" customHeight="1" x14ac:dyDescent="0.35">
      <c r="A35" s="20"/>
      <c r="B35" s="21"/>
      <c r="C35" s="21"/>
      <c r="D35" s="21"/>
      <c r="E35" s="519"/>
      <c r="F35" s="519"/>
      <c r="G35" s="519"/>
      <c r="H35" s="519"/>
      <c r="I35" s="519"/>
      <c r="J35" s="519"/>
      <c r="K35" s="520"/>
      <c r="L35" s="520"/>
      <c r="M35" s="520"/>
    </row>
    <row r="36" spans="1:13" ht="21.75" customHeight="1" x14ac:dyDescent="0.35">
      <c r="A36" s="248" t="s">
        <v>713</v>
      </c>
      <c r="B36" s="521"/>
      <c r="C36" s="556"/>
      <c r="D36" s="522"/>
      <c r="E36" s="523">
        <f>SUM(E11:E35)</f>
        <v>0</v>
      </c>
      <c r="F36" s="523">
        <f t="shared" ref="F36:M36" si="7">SUM(F11:F35)</f>
        <v>0</v>
      </c>
      <c r="G36" s="523">
        <f t="shared" si="7"/>
        <v>0</v>
      </c>
      <c r="H36" s="523">
        <f t="shared" si="7"/>
        <v>13</v>
      </c>
      <c r="I36" s="523">
        <f t="shared" si="7"/>
        <v>1</v>
      </c>
      <c r="J36" s="523">
        <f t="shared" si="7"/>
        <v>14</v>
      </c>
      <c r="K36" s="524">
        <f t="shared" si="7"/>
        <v>13</v>
      </c>
      <c r="L36" s="524">
        <f t="shared" si="7"/>
        <v>1</v>
      </c>
      <c r="M36" s="524">
        <f t="shared" si="7"/>
        <v>14</v>
      </c>
    </row>
    <row r="37" spans="1:13" ht="21.75" customHeight="1" x14ac:dyDescent="0.35">
      <c r="A37" s="246" t="s">
        <v>917</v>
      </c>
      <c r="B37" s="432"/>
      <c r="C37" s="433"/>
      <c r="D37" s="525"/>
      <c r="E37" s="507"/>
      <c r="F37" s="507"/>
      <c r="G37" s="526"/>
      <c r="H37" s="507">
        <f>H36/$J$36*100</f>
        <v>92.857142857142861</v>
      </c>
      <c r="I37" s="507">
        <f>I36/$J$36*100</f>
        <v>7.1428571428571423</v>
      </c>
      <c r="J37" s="527"/>
      <c r="K37" s="507">
        <f>K36/$M$36*100</f>
        <v>92.857142857142861</v>
      </c>
      <c r="L37" s="507">
        <f>L36/$M$36*100</f>
        <v>7.1428571428571423</v>
      </c>
      <c r="M37" s="526"/>
    </row>
    <row r="38" spans="1:13" ht="22.5" customHeight="1" thickBot="1" x14ac:dyDescent="0.4">
      <c r="A38" s="528" t="s">
        <v>962</v>
      </c>
      <c r="B38" s="508"/>
      <c r="C38" s="509"/>
      <c r="D38" s="529"/>
      <c r="E38" s="530"/>
      <c r="F38" s="530"/>
      <c r="G38" s="531"/>
      <c r="H38" s="498"/>
      <c r="I38" s="498"/>
      <c r="J38" s="459"/>
      <c r="K38" s="530"/>
      <c r="L38" s="530"/>
      <c r="M38" s="530"/>
    </row>
    <row r="39" spans="1:13" x14ac:dyDescent="0.35">
      <c r="B39" s="231"/>
      <c r="C39" s="231"/>
      <c r="D39" s="231"/>
      <c r="E39" s="532"/>
      <c r="F39" s="532"/>
      <c r="G39" s="532"/>
      <c r="H39" s="532"/>
      <c r="I39" s="532"/>
      <c r="J39" s="532"/>
      <c r="K39" s="532"/>
      <c r="L39" s="532"/>
      <c r="M39" s="532"/>
    </row>
    <row r="40" spans="1:13" x14ac:dyDescent="0.35">
      <c r="A40" s="27" t="s">
        <v>963</v>
      </c>
    </row>
    <row r="41" spans="1:13" x14ac:dyDescent="0.35">
      <c r="A41" s="3" t="s">
        <v>58</v>
      </c>
    </row>
  </sheetData>
  <sheetProtection algorithmName="SHA-512" hashValue="1qAPCkSaAbKEp429d+nUSmo4YzGgoG20C88bmZlLq1Iihraxu6w9pVwJqz5Pt9SeKP7uhd/4L9nGnVN8R2LQvg==" saltValue="J7nSUhi2w8dMnwMwYtkNKA==" spinCount="100000" sheet="1" objects="1" scenarios="1"/>
  <mergeCells count="7">
    <mergeCell ref="A7:A9"/>
    <mergeCell ref="B7:B9"/>
    <mergeCell ref="D7:D9"/>
    <mergeCell ref="E7:M7"/>
    <mergeCell ref="E8:G8"/>
    <mergeCell ref="H8:J8"/>
    <mergeCell ref="K8:M8"/>
  </mergeCells>
  <pageMargins left="0.7" right="0.7" top="0.75" bottom="0.7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0"/>
  <sheetViews>
    <sheetView zoomScale="80" zoomScaleNormal="80" workbookViewId="0">
      <selection activeCell="G12" sqref="G12"/>
    </sheetView>
  </sheetViews>
  <sheetFormatPr defaultColWidth="9.1796875" defaultRowHeight="15.5" x14ac:dyDescent="0.35"/>
  <cols>
    <col min="1" max="1" width="5.7265625" style="3" customWidth="1"/>
    <col min="2" max="3" width="26.81640625" style="3" customWidth="1"/>
    <col min="4" max="4" width="28.7265625" style="3" customWidth="1"/>
    <col min="5" max="11" width="15.7265625" style="49" customWidth="1"/>
    <col min="12" max="12" width="23.26953125" style="49" customWidth="1"/>
    <col min="13" max="31" width="8.7265625" style="3" customWidth="1"/>
    <col min="32" max="257" width="9.1796875" style="3"/>
    <col min="258" max="258" width="5.7265625" style="3" customWidth="1"/>
    <col min="259" max="259" width="26.81640625" style="3" customWidth="1"/>
    <col min="260" max="260" width="28.7265625" style="3" customWidth="1"/>
    <col min="261" max="268" width="15.7265625" style="3" customWidth="1"/>
    <col min="269" max="287" width="8.7265625" style="3" customWidth="1"/>
    <col min="288" max="513" width="9.1796875" style="3"/>
    <col min="514" max="514" width="5.7265625" style="3" customWidth="1"/>
    <col min="515" max="515" width="26.81640625" style="3" customWidth="1"/>
    <col min="516" max="516" width="28.7265625" style="3" customWidth="1"/>
    <col min="517" max="524" width="15.7265625" style="3" customWidth="1"/>
    <col min="525" max="543" width="8.7265625" style="3" customWidth="1"/>
    <col min="544" max="769" width="9.1796875" style="3"/>
    <col min="770" max="770" width="5.7265625" style="3" customWidth="1"/>
    <col min="771" max="771" width="26.81640625" style="3" customWidth="1"/>
    <col min="772" max="772" width="28.7265625" style="3" customWidth="1"/>
    <col min="773" max="780" width="15.7265625" style="3" customWidth="1"/>
    <col min="781" max="799" width="8.7265625" style="3" customWidth="1"/>
    <col min="800" max="1025" width="9.1796875" style="3"/>
    <col min="1026" max="1026" width="5.7265625" style="3" customWidth="1"/>
    <col min="1027" max="1027" width="26.81640625" style="3" customWidth="1"/>
    <col min="1028" max="1028" width="28.7265625" style="3" customWidth="1"/>
    <col min="1029" max="1036" width="15.7265625" style="3" customWidth="1"/>
    <col min="1037" max="1055" width="8.7265625" style="3" customWidth="1"/>
    <col min="1056" max="1281" width="9.1796875" style="3"/>
    <col min="1282" max="1282" width="5.7265625" style="3" customWidth="1"/>
    <col min="1283" max="1283" width="26.81640625" style="3" customWidth="1"/>
    <col min="1284" max="1284" width="28.7265625" style="3" customWidth="1"/>
    <col min="1285" max="1292" width="15.7265625" style="3" customWidth="1"/>
    <col min="1293" max="1311" width="8.7265625" style="3" customWidth="1"/>
    <col min="1312" max="1537" width="9.1796875" style="3"/>
    <col min="1538" max="1538" width="5.7265625" style="3" customWidth="1"/>
    <col min="1539" max="1539" width="26.81640625" style="3" customWidth="1"/>
    <col min="1540" max="1540" width="28.7265625" style="3" customWidth="1"/>
    <col min="1541" max="1548" width="15.7265625" style="3" customWidth="1"/>
    <col min="1549" max="1567" width="8.7265625" style="3" customWidth="1"/>
    <col min="1568" max="1793" width="9.1796875" style="3"/>
    <col min="1794" max="1794" width="5.7265625" style="3" customWidth="1"/>
    <col min="1795" max="1795" width="26.81640625" style="3" customWidth="1"/>
    <col min="1796" max="1796" width="28.7265625" style="3" customWidth="1"/>
    <col min="1797" max="1804" width="15.7265625" style="3" customWidth="1"/>
    <col min="1805" max="1823" width="8.7265625" style="3" customWidth="1"/>
    <col min="1824" max="2049" width="9.1796875" style="3"/>
    <col min="2050" max="2050" width="5.7265625" style="3" customWidth="1"/>
    <col min="2051" max="2051" width="26.81640625" style="3" customWidth="1"/>
    <col min="2052" max="2052" width="28.7265625" style="3" customWidth="1"/>
    <col min="2053" max="2060" width="15.7265625" style="3" customWidth="1"/>
    <col min="2061" max="2079" width="8.7265625" style="3" customWidth="1"/>
    <col min="2080" max="2305" width="9.1796875" style="3"/>
    <col min="2306" max="2306" width="5.7265625" style="3" customWidth="1"/>
    <col min="2307" max="2307" width="26.81640625" style="3" customWidth="1"/>
    <col min="2308" max="2308" width="28.7265625" style="3" customWidth="1"/>
    <col min="2309" max="2316" width="15.7265625" style="3" customWidth="1"/>
    <col min="2317" max="2335" width="8.7265625" style="3" customWidth="1"/>
    <col min="2336" max="2561" width="9.1796875" style="3"/>
    <col min="2562" max="2562" width="5.7265625" style="3" customWidth="1"/>
    <col min="2563" max="2563" width="26.81640625" style="3" customWidth="1"/>
    <col min="2564" max="2564" width="28.7265625" style="3" customWidth="1"/>
    <col min="2565" max="2572" width="15.7265625" style="3" customWidth="1"/>
    <col min="2573" max="2591" width="8.7265625" style="3" customWidth="1"/>
    <col min="2592" max="2817" width="9.1796875" style="3"/>
    <col min="2818" max="2818" width="5.7265625" style="3" customWidth="1"/>
    <col min="2819" max="2819" width="26.81640625" style="3" customWidth="1"/>
    <col min="2820" max="2820" width="28.7265625" style="3" customWidth="1"/>
    <col min="2821" max="2828" width="15.7265625" style="3" customWidth="1"/>
    <col min="2829" max="2847" width="8.7265625" style="3" customWidth="1"/>
    <col min="2848" max="3073" width="9.1796875" style="3"/>
    <col min="3074" max="3074" width="5.7265625" style="3" customWidth="1"/>
    <col min="3075" max="3075" width="26.81640625" style="3" customWidth="1"/>
    <col min="3076" max="3076" width="28.7265625" style="3" customWidth="1"/>
    <col min="3077" max="3084" width="15.7265625" style="3" customWidth="1"/>
    <col min="3085" max="3103" width="8.7265625" style="3" customWidth="1"/>
    <col min="3104" max="3329" width="9.1796875" style="3"/>
    <col min="3330" max="3330" width="5.7265625" style="3" customWidth="1"/>
    <col min="3331" max="3331" width="26.81640625" style="3" customWidth="1"/>
    <col min="3332" max="3332" width="28.7265625" style="3" customWidth="1"/>
    <col min="3333" max="3340" width="15.7265625" style="3" customWidth="1"/>
    <col min="3341" max="3359" width="8.7265625" style="3" customWidth="1"/>
    <col min="3360" max="3585" width="9.1796875" style="3"/>
    <col min="3586" max="3586" width="5.7265625" style="3" customWidth="1"/>
    <col min="3587" max="3587" width="26.81640625" style="3" customWidth="1"/>
    <col min="3588" max="3588" width="28.7265625" style="3" customWidth="1"/>
    <col min="3589" max="3596" width="15.7265625" style="3" customWidth="1"/>
    <col min="3597" max="3615" width="8.7265625" style="3" customWidth="1"/>
    <col min="3616" max="3841" width="9.1796875" style="3"/>
    <col min="3842" max="3842" width="5.7265625" style="3" customWidth="1"/>
    <col min="3843" max="3843" width="26.81640625" style="3" customWidth="1"/>
    <col min="3844" max="3844" width="28.7265625" style="3" customWidth="1"/>
    <col min="3845" max="3852" width="15.7265625" style="3" customWidth="1"/>
    <col min="3853" max="3871" width="8.7265625" style="3" customWidth="1"/>
    <col min="3872" max="4097" width="9.1796875" style="3"/>
    <col min="4098" max="4098" width="5.7265625" style="3" customWidth="1"/>
    <col min="4099" max="4099" width="26.81640625" style="3" customWidth="1"/>
    <col min="4100" max="4100" width="28.7265625" style="3" customWidth="1"/>
    <col min="4101" max="4108" width="15.7265625" style="3" customWidth="1"/>
    <col min="4109" max="4127" width="8.7265625" style="3" customWidth="1"/>
    <col min="4128" max="4353" width="9.1796875" style="3"/>
    <col min="4354" max="4354" width="5.7265625" style="3" customWidth="1"/>
    <col min="4355" max="4355" width="26.81640625" style="3" customWidth="1"/>
    <col min="4356" max="4356" width="28.7265625" style="3" customWidth="1"/>
    <col min="4357" max="4364" width="15.7265625" style="3" customWidth="1"/>
    <col min="4365" max="4383" width="8.7265625" style="3" customWidth="1"/>
    <col min="4384" max="4609" width="9.1796875" style="3"/>
    <col min="4610" max="4610" width="5.7265625" style="3" customWidth="1"/>
    <col min="4611" max="4611" width="26.81640625" style="3" customWidth="1"/>
    <col min="4612" max="4612" width="28.7265625" style="3" customWidth="1"/>
    <col min="4613" max="4620" width="15.7265625" style="3" customWidth="1"/>
    <col min="4621" max="4639" width="8.7265625" style="3" customWidth="1"/>
    <col min="4640" max="4865" width="9.1796875" style="3"/>
    <col min="4866" max="4866" width="5.7265625" style="3" customWidth="1"/>
    <col min="4867" max="4867" width="26.81640625" style="3" customWidth="1"/>
    <col min="4868" max="4868" width="28.7265625" style="3" customWidth="1"/>
    <col min="4869" max="4876" width="15.7265625" style="3" customWidth="1"/>
    <col min="4877" max="4895" width="8.7265625" style="3" customWidth="1"/>
    <col min="4896" max="5121" width="9.1796875" style="3"/>
    <col min="5122" max="5122" width="5.7265625" style="3" customWidth="1"/>
    <col min="5123" max="5123" width="26.81640625" style="3" customWidth="1"/>
    <col min="5124" max="5124" width="28.7265625" style="3" customWidth="1"/>
    <col min="5125" max="5132" width="15.7265625" style="3" customWidth="1"/>
    <col min="5133" max="5151" width="8.7265625" style="3" customWidth="1"/>
    <col min="5152" max="5377" width="9.1796875" style="3"/>
    <col min="5378" max="5378" width="5.7265625" style="3" customWidth="1"/>
    <col min="5379" max="5379" width="26.81640625" style="3" customWidth="1"/>
    <col min="5380" max="5380" width="28.7265625" style="3" customWidth="1"/>
    <col min="5381" max="5388" width="15.7265625" style="3" customWidth="1"/>
    <col min="5389" max="5407" width="8.7265625" style="3" customWidth="1"/>
    <col min="5408" max="5633" width="9.1796875" style="3"/>
    <col min="5634" max="5634" width="5.7265625" style="3" customWidth="1"/>
    <col min="5635" max="5635" width="26.81640625" style="3" customWidth="1"/>
    <col min="5636" max="5636" width="28.7265625" style="3" customWidth="1"/>
    <col min="5637" max="5644" width="15.7265625" style="3" customWidth="1"/>
    <col min="5645" max="5663" width="8.7265625" style="3" customWidth="1"/>
    <col min="5664" max="5889" width="9.1796875" style="3"/>
    <col min="5890" max="5890" width="5.7265625" style="3" customWidth="1"/>
    <col min="5891" max="5891" width="26.81640625" style="3" customWidth="1"/>
    <col min="5892" max="5892" width="28.7265625" style="3" customWidth="1"/>
    <col min="5893" max="5900" width="15.7265625" style="3" customWidth="1"/>
    <col min="5901" max="5919" width="8.7265625" style="3" customWidth="1"/>
    <col min="5920" max="6145" width="9.1796875" style="3"/>
    <col min="6146" max="6146" width="5.7265625" style="3" customWidth="1"/>
    <col min="6147" max="6147" width="26.81640625" style="3" customWidth="1"/>
    <col min="6148" max="6148" width="28.7265625" style="3" customWidth="1"/>
    <col min="6149" max="6156" width="15.7265625" style="3" customWidth="1"/>
    <col min="6157" max="6175" width="8.7265625" style="3" customWidth="1"/>
    <col min="6176" max="6401" width="9.1796875" style="3"/>
    <col min="6402" max="6402" width="5.7265625" style="3" customWidth="1"/>
    <col min="6403" max="6403" width="26.81640625" style="3" customWidth="1"/>
    <col min="6404" max="6404" width="28.7265625" style="3" customWidth="1"/>
    <col min="6405" max="6412" width="15.7265625" style="3" customWidth="1"/>
    <col min="6413" max="6431" width="8.7265625" style="3" customWidth="1"/>
    <col min="6432" max="6657" width="9.1796875" style="3"/>
    <col min="6658" max="6658" width="5.7265625" style="3" customWidth="1"/>
    <col min="6659" max="6659" width="26.81640625" style="3" customWidth="1"/>
    <col min="6660" max="6660" width="28.7265625" style="3" customWidth="1"/>
    <col min="6661" max="6668" width="15.7265625" style="3" customWidth="1"/>
    <col min="6669" max="6687" width="8.7265625" style="3" customWidth="1"/>
    <col min="6688" max="6913" width="9.1796875" style="3"/>
    <col min="6914" max="6914" width="5.7265625" style="3" customWidth="1"/>
    <col min="6915" max="6915" width="26.81640625" style="3" customWidth="1"/>
    <col min="6916" max="6916" width="28.7265625" style="3" customWidth="1"/>
    <col min="6917" max="6924" width="15.7265625" style="3" customWidth="1"/>
    <col min="6925" max="6943" width="8.7265625" style="3" customWidth="1"/>
    <col min="6944" max="7169" width="9.1796875" style="3"/>
    <col min="7170" max="7170" width="5.7265625" style="3" customWidth="1"/>
    <col min="7171" max="7171" width="26.81640625" style="3" customWidth="1"/>
    <col min="7172" max="7172" width="28.7265625" style="3" customWidth="1"/>
    <col min="7173" max="7180" width="15.7265625" style="3" customWidth="1"/>
    <col min="7181" max="7199" width="8.7265625" style="3" customWidth="1"/>
    <col min="7200" max="7425" width="9.1796875" style="3"/>
    <col min="7426" max="7426" width="5.7265625" style="3" customWidth="1"/>
    <col min="7427" max="7427" width="26.81640625" style="3" customWidth="1"/>
    <col min="7428" max="7428" width="28.7265625" style="3" customWidth="1"/>
    <col min="7429" max="7436" width="15.7265625" style="3" customWidth="1"/>
    <col min="7437" max="7455" width="8.7265625" style="3" customWidth="1"/>
    <col min="7456" max="7681" width="9.1796875" style="3"/>
    <col min="7682" max="7682" width="5.7265625" style="3" customWidth="1"/>
    <col min="7683" max="7683" width="26.81640625" style="3" customWidth="1"/>
    <col min="7684" max="7684" width="28.7265625" style="3" customWidth="1"/>
    <col min="7685" max="7692" width="15.7265625" style="3" customWidth="1"/>
    <col min="7693" max="7711" width="8.7265625" style="3" customWidth="1"/>
    <col min="7712" max="7937" width="9.1796875" style="3"/>
    <col min="7938" max="7938" width="5.7265625" style="3" customWidth="1"/>
    <col min="7939" max="7939" width="26.81640625" style="3" customWidth="1"/>
    <col min="7940" max="7940" width="28.7265625" style="3" customWidth="1"/>
    <col min="7941" max="7948" width="15.7265625" style="3" customWidth="1"/>
    <col min="7949" max="7967" width="8.7265625" style="3" customWidth="1"/>
    <col min="7968" max="8193" width="9.1796875" style="3"/>
    <col min="8194" max="8194" width="5.7265625" style="3" customWidth="1"/>
    <col min="8195" max="8195" width="26.81640625" style="3" customWidth="1"/>
    <col min="8196" max="8196" width="28.7265625" style="3" customWidth="1"/>
    <col min="8197" max="8204" width="15.7265625" style="3" customWidth="1"/>
    <col min="8205" max="8223" width="8.7265625" style="3" customWidth="1"/>
    <col min="8224" max="8449" width="9.1796875" style="3"/>
    <col min="8450" max="8450" width="5.7265625" style="3" customWidth="1"/>
    <col min="8451" max="8451" width="26.81640625" style="3" customWidth="1"/>
    <col min="8452" max="8452" width="28.7265625" style="3" customWidth="1"/>
    <col min="8453" max="8460" width="15.7265625" style="3" customWidth="1"/>
    <col min="8461" max="8479" width="8.7265625" style="3" customWidth="1"/>
    <col min="8480" max="8705" width="9.1796875" style="3"/>
    <col min="8706" max="8706" width="5.7265625" style="3" customWidth="1"/>
    <col min="8707" max="8707" width="26.81640625" style="3" customWidth="1"/>
    <col min="8708" max="8708" width="28.7265625" style="3" customWidth="1"/>
    <col min="8709" max="8716" width="15.7265625" style="3" customWidth="1"/>
    <col min="8717" max="8735" width="8.7265625" style="3" customWidth="1"/>
    <col min="8736" max="8961" width="9.1796875" style="3"/>
    <col min="8962" max="8962" width="5.7265625" style="3" customWidth="1"/>
    <col min="8963" max="8963" width="26.81640625" style="3" customWidth="1"/>
    <col min="8964" max="8964" width="28.7265625" style="3" customWidth="1"/>
    <col min="8965" max="8972" width="15.7265625" style="3" customWidth="1"/>
    <col min="8973" max="8991" width="8.7265625" style="3" customWidth="1"/>
    <col min="8992" max="9217" width="9.1796875" style="3"/>
    <col min="9218" max="9218" width="5.7265625" style="3" customWidth="1"/>
    <col min="9219" max="9219" width="26.81640625" style="3" customWidth="1"/>
    <col min="9220" max="9220" width="28.7265625" style="3" customWidth="1"/>
    <col min="9221" max="9228" width="15.7265625" style="3" customWidth="1"/>
    <col min="9229" max="9247" width="8.7265625" style="3" customWidth="1"/>
    <col min="9248" max="9473" width="9.1796875" style="3"/>
    <col min="9474" max="9474" width="5.7265625" style="3" customWidth="1"/>
    <col min="9475" max="9475" width="26.81640625" style="3" customWidth="1"/>
    <col min="9476" max="9476" width="28.7265625" style="3" customWidth="1"/>
    <col min="9477" max="9484" width="15.7265625" style="3" customWidth="1"/>
    <col min="9485" max="9503" width="8.7265625" style="3" customWidth="1"/>
    <col min="9504" max="9729" width="9.1796875" style="3"/>
    <col min="9730" max="9730" width="5.7265625" style="3" customWidth="1"/>
    <col min="9731" max="9731" width="26.81640625" style="3" customWidth="1"/>
    <col min="9732" max="9732" width="28.7265625" style="3" customWidth="1"/>
    <col min="9733" max="9740" width="15.7265625" style="3" customWidth="1"/>
    <col min="9741" max="9759" width="8.7265625" style="3" customWidth="1"/>
    <col min="9760" max="9985" width="9.1796875" style="3"/>
    <col min="9986" max="9986" width="5.7265625" style="3" customWidth="1"/>
    <col min="9987" max="9987" width="26.81640625" style="3" customWidth="1"/>
    <col min="9988" max="9988" width="28.7265625" style="3" customWidth="1"/>
    <col min="9989" max="9996" width="15.7265625" style="3" customWidth="1"/>
    <col min="9997" max="10015" width="8.7265625" style="3" customWidth="1"/>
    <col min="10016" max="10241" width="9.1796875" style="3"/>
    <col min="10242" max="10242" width="5.7265625" style="3" customWidth="1"/>
    <col min="10243" max="10243" width="26.81640625" style="3" customWidth="1"/>
    <col min="10244" max="10244" width="28.7265625" style="3" customWidth="1"/>
    <col min="10245" max="10252" width="15.7265625" style="3" customWidth="1"/>
    <col min="10253" max="10271" width="8.7265625" style="3" customWidth="1"/>
    <col min="10272" max="10497" width="9.1796875" style="3"/>
    <col min="10498" max="10498" width="5.7265625" style="3" customWidth="1"/>
    <col min="10499" max="10499" width="26.81640625" style="3" customWidth="1"/>
    <col min="10500" max="10500" width="28.7265625" style="3" customWidth="1"/>
    <col min="10501" max="10508" width="15.7265625" style="3" customWidth="1"/>
    <col min="10509" max="10527" width="8.7265625" style="3" customWidth="1"/>
    <col min="10528" max="10753" width="9.1796875" style="3"/>
    <col min="10754" max="10754" width="5.7265625" style="3" customWidth="1"/>
    <col min="10755" max="10755" width="26.81640625" style="3" customWidth="1"/>
    <col min="10756" max="10756" width="28.7265625" style="3" customWidth="1"/>
    <col min="10757" max="10764" width="15.7265625" style="3" customWidth="1"/>
    <col min="10765" max="10783" width="8.7265625" style="3" customWidth="1"/>
    <col min="10784" max="11009" width="9.1796875" style="3"/>
    <col min="11010" max="11010" width="5.7265625" style="3" customWidth="1"/>
    <col min="11011" max="11011" width="26.81640625" style="3" customWidth="1"/>
    <col min="11012" max="11012" width="28.7265625" style="3" customWidth="1"/>
    <col min="11013" max="11020" width="15.7265625" style="3" customWidth="1"/>
    <col min="11021" max="11039" width="8.7265625" style="3" customWidth="1"/>
    <col min="11040" max="11265" width="9.1796875" style="3"/>
    <col min="11266" max="11266" width="5.7265625" style="3" customWidth="1"/>
    <col min="11267" max="11267" width="26.81640625" style="3" customWidth="1"/>
    <col min="11268" max="11268" width="28.7265625" style="3" customWidth="1"/>
    <col min="11269" max="11276" width="15.7265625" style="3" customWidth="1"/>
    <col min="11277" max="11295" width="8.7265625" style="3" customWidth="1"/>
    <col min="11296" max="11521" width="9.1796875" style="3"/>
    <col min="11522" max="11522" width="5.7265625" style="3" customWidth="1"/>
    <col min="11523" max="11523" width="26.81640625" style="3" customWidth="1"/>
    <col min="11524" max="11524" width="28.7265625" style="3" customWidth="1"/>
    <col min="11525" max="11532" width="15.7265625" style="3" customWidth="1"/>
    <col min="11533" max="11551" width="8.7265625" style="3" customWidth="1"/>
    <col min="11552" max="11777" width="9.1796875" style="3"/>
    <col min="11778" max="11778" width="5.7265625" style="3" customWidth="1"/>
    <col min="11779" max="11779" width="26.81640625" style="3" customWidth="1"/>
    <col min="11780" max="11780" width="28.7265625" style="3" customWidth="1"/>
    <col min="11781" max="11788" width="15.7265625" style="3" customWidth="1"/>
    <col min="11789" max="11807" width="8.7265625" style="3" customWidth="1"/>
    <col min="11808" max="12033" width="9.1796875" style="3"/>
    <col min="12034" max="12034" width="5.7265625" style="3" customWidth="1"/>
    <col min="12035" max="12035" width="26.81640625" style="3" customWidth="1"/>
    <col min="12036" max="12036" width="28.7265625" style="3" customWidth="1"/>
    <col min="12037" max="12044" width="15.7265625" style="3" customWidth="1"/>
    <col min="12045" max="12063" width="8.7265625" style="3" customWidth="1"/>
    <col min="12064" max="12289" width="9.1796875" style="3"/>
    <col min="12290" max="12290" width="5.7265625" style="3" customWidth="1"/>
    <col min="12291" max="12291" width="26.81640625" style="3" customWidth="1"/>
    <col min="12292" max="12292" width="28.7265625" style="3" customWidth="1"/>
    <col min="12293" max="12300" width="15.7265625" style="3" customWidth="1"/>
    <col min="12301" max="12319" width="8.7265625" style="3" customWidth="1"/>
    <col min="12320" max="12545" width="9.1796875" style="3"/>
    <col min="12546" max="12546" width="5.7265625" style="3" customWidth="1"/>
    <col min="12547" max="12547" width="26.81640625" style="3" customWidth="1"/>
    <col min="12548" max="12548" width="28.7265625" style="3" customWidth="1"/>
    <col min="12549" max="12556" width="15.7265625" style="3" customWidth="1"/>
    <col min="12557" max="12575" width="8.7265625" style="3" customWidth="1"/>
    <col min="12576" max="12801" width="9.1796875" style="3"/>
    <col min="12802" max="12802" width="5.7265625" style="3" customWidth="1"/>
    <col min="12803" max="12803" width="26.81640625" style="3" customWidth="1"/>
    <col min="12804" max="12804" width="28.7265625" style="3" customWidth="1"/>
    <col min="12805" max="12812" width="15.7265625" style="3" customWidth="1"/>
    <col min="12813" max="12831" width="8.7265625" style="3" customWidth="1"/>
    <col min="12832" max="13057" width="9.1796875" style="3"/>
    <col min="13058" max="13058" width="5.7265625" style="3" customWidth="1"/>
    <col min="13059" max="13059" width="26.81640625" style="3" customWidth="1"/>
    <col min="13060" max="13060" width="28.7265625" style="3" customWidth="1"/>
    <col min="13061" max="13068" width="15.7265625" style="3" customWidth="1"/>
    <col min="13069" max="13087" width="8.7265625" style="3" customWidth="1"/>
    <col min="13088" max="13313" width="9.1796875" style="3"/>
    <col min="13314" max="13314" width="5.7265625" style="3" customWidth="1"/>
    <col min="13315" max="13315" width="26.81640625" style="3" customWidth="1"/>
    <col min="13316" max="13316" width="28.7265625" style="3" customWidth="1"/>
    <col min="13317" max="13324" width="15.7265625" style="3" customWidth="1"/>
    <col min="13325" max="13343" width="8.7265625" style="3" customWidth="1"/>
    <col min="13344" max="13569" width="9.1796875" style="3"/>
    <col min="13570" max="13570" width="5.7265625" style="3" customWidth="1"/>
    <col min="13571" max="13571" width="26.81640625" style="3" customWidth="1"/>
    <col min="13572" max="13572" width="28.7265625" style="3" customWidth="1"/>
    <col min="13573" max="13580" width="15.7265625" style="3" customWidth="1"/>
    <col min="13581" max="13599" width="8.7265625" style="3" customWidth="1"/>
    <col min="13600" max="13825" width="9.1796875" style="3"/>
    <col min="13826" max="13826" width="5.7265625" style="3" customWidth="1"/>
    <col min="13827" max="13827" width="26.81640625" style="3" customWidth="1"/>
    <col min="13828" max="13828" width="28.7265625" style="3" customWidth="1"/>
    <col min="13829" max="13836" width="15.7265625" style="3" customWidth="1"/>
    <col min="13837" max="13855" width="8.7265625" style="3" customWidth="1"/>
    <col min="13856" max="14081" width="9.1796875" style="3"/>
    <col min="14082" max="14082" width="5.7265625" style="3" customWidth="1"/>
    <col min="14083" max="14083" width="26.81640625" style="3" customWidth="1"/>
    <col min="14084" max="14084" width="28.7265625" style="3" customWidth="1"/>
    <col min="14085" max="14092" width="15.7265625" style="3" customWidth="1"/>
    <col min="14093" max="14111" width="8.7265625" style="3" customWidth="1"/>
    <col min="14112" max="14337" width="9.1796875" style="3"/>
    <col min="14338" max="14338" width="5.7265625" style="3" customWidth="1"/>
    <col min="14339" max="14339" width="26.81640625" style="3" customWidth="1"/>
    <col min="14340" max="14340" width="28.7265625" style="3" customWidth="1"/>
    <col min="14341" max="14348" width="15.7265625" style="3" customWidth="1"/>
    <col min="14349" max="14367" width="8.7265625" style="3" customWidth="1"/>
    <col min="14368" max="14593" width="9.1796875" style="3"/>
    <col min="14594" max="14594" width="5.7265625" style="3" customWidth="1"/>
    <col min="14595" max="14595" width="26.81640625" style="3" customWidth="1"/>
    <col min="14596" max="14596" width="28.7265625" style="3" customWidth="1"/>
    <col min="14597" max="14604" width="15.7265625" style="3" customWidth="1"/>
    <col min="14605" max="14623" width="8.7265625" style="3" customWidth="1"/>
    <col min="14624" max="14849" width="9.1796875" style="3"/>
    <col min="14850" max="14850" width="5.7265625" style="3" customWidth="1"/>
    <col min="14851" max="14851" width="26.81640625" style="3" customWidth="1"/>
    <col min="14852" max="14852" width="28.7265625" style="3" customWidth="1"/>
    <col min="14853" max="14860" width="15.7265625" style="3" customWidth="1"/>
    <col min="14861" max="14879" width="8.7265625" style="3" customWidth="1"/>
    <col min="14880" max="15105" width="9.1796875" style="3"/>
    <col min="15106" max="15106" width="5.7265625" style="3" customWidth="1"/>
    <col min="15107" max="15107" width="26.81640625" style="3" customWidth="1"/>
    <col min="15108" max="15108" width="28.7265625" style="3" customWidth="1"/>
    <col min="15109" max="15116" width="15.7265625" style="3" customWidth="1"/>
    <col min="15117" max="15135" width="8.7265625" style="3" customWidth="1"/>
    <col min="15136" max="15361" width="9.1796875" style="3"/>
    <col min="15362" max="15362" width="5.7265625" style="3" customWidth="1"/>
    <col min="15363" max="15363" width="26.81640625" style="3" customWidth="1"/>
    <col min="15364" max="15364" width="28.7265625" style="3" customWidth="1"/>
    <col min="15365" max="15372" width="15.7265625" style="3" customWidth="1"/>
    <col min="15373" max="15391" width="8.7265625" style="3" customWidth="1"/>
    <col min="15392" max="15617" width="9.1796875" style="3"/>
    <col min="15618" max="15618" width="5.7265625" style="3" customWidth="1"/>
    <col min="15619" max="15619" width="26.81640625" style="3" customWidth="1"/>
    <col min="15620" max="15620" width="28.7265625" style="3" customWidth="1"/>
    <col min="15621" max="15628" width="15.7265625" style="3" customWidth="1"/>
    <col min="15629" max="15647" width="8.7265625" style="3" customWidth="1"/>
    <col min="15648" max="15873" width="9.1796875" style="3"/>
    <col min="15874" max="15874" width="5.7265625" style="3" customWidth="1"/>
    <col min="15875" max="15875" width="26.81640625" style="3" customWidth="1"/>
    <col min="15876" max="15876" width="28.7265625" style="3" customWidth="1"/>
    <col min="15877" max="15884" width="15.7265625" style="3" customWidth="1"/>
    <col min="15885" max="15903" width="8.7265625" style="3" customWidth="1"/>
    <col min="15904" max="16129" width="9.1796875" style="3"/>
    <col min="16130" max="16130" width="5.7265625" style="3" customWidth="1"/>
    <col min="16131" max="16131" width="26.81640625" style="3" customWidth="1"/>
    <col min="16132" max="16132" width="28.7265625" style="3" customWidth="1"/>
    <col min="16133" max="16140" width="15.7265625" style="3" customWidth="1"/>
    <col min="16141" max="16159" width="8.7265625" style="3" customWidth="1"/>
    <col min="16160" max="16384" width="9.1796875" style="3"/>
  </cols>
  <sheetData>
    <row r="1" spans="1:31" x14ac:dyDescent="0.35">
      <c r="A1" s="1" t="s">
        <v>964</v>
      </c>
      <c r="B1" s="231"/>
      <c r="C1" s="231"/>
    </row>
    <row r="2" spans="1:31" x14ac:dyDescent="0.35">
      <c r="A2" s="230" t="s">
        <v>58</v>
      </c>
      <c r="B2" s="230"/>
      <c r="C2" s="230"/>
    </row>
    <row r="3" spans="1:31" ht="16.5" customHeight="1" x14ac:dyDescent="0.35">
      <c r="A3" s="1615" t="s">
        <v>965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x14ac:dyDescent="0.35">
      <c r="A4" s="1615" t="s">
        <v>966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x14ac:dyDescent="0.35">
      <c r="A5" s="2"/>
      <c r="B5" s="2"/>
      <c r="C5" s="2"/>
      <c r="D5" s="2"/>
      <c r="E5" s="124"/>
      <c r="F5" s="7" t="str">
        <f>'[3]1'!$E$5</f>
        <v>KABUPATEN/KOTA</v>
      </c>
      <c r="G5" s="7" t="str">
        <f>'64'!H4</f>
        <v>KEPULAUAN TALAUD</v>
      </c>
      <c r="H5" s="124"/>
      <c r="I5" s="124"/>
      <c r="J5" s="124"/>
      <c r="K5" s="124"/>
      <c r="L5" s="124"/>
    </row>
    <row r="6" spans="1:31" x14ac:dyDescent="0.35">
      <c r="A6" s="2"/>
      <c r="B6" s="2"/>
      <c r="C6" s="2"/>
      <c r="D6" s="2"/>
      <c r="E6" s="124"/>
      <c r="F6" s="124" t="str">
        <f>'[3]1'!$E$6</f>
        <v>TAHUN</v>
      </c>
      <c r="G6" s="7">
        <f>'64'!H5</f>
        <v>2024</v>
      </c>
      <c r="H6" s="124"/>
      <c r="I6" s="124"/>
      <c r="J6" s="124"/>
      <c r="K6" s="124"/>
      <c r="L6" s="124"/>
    </row>
    <row r="7" spans="1:31" ht="16" thickBot="1" x14ac:dyDescent="0.4">
      <c r="A7" s="8"/>
      <c r="B7" s="8"/>
      <c r="C7" s="8"/>
      <c r="D7" s="8"/>
      <c r="E7" s="352"/>
      <c r="F7" s="352"/>
      <c r="G7" s="352"/>
      <c r="H7" s="352"/>
      <c r="I7" s="352"/>
      <c r="J7" s="352"/>
      <c r="K7" s="352"/>
      <c r="L7" s="352"/>
    </row>
    <row r="8" spans="1:31" ht="20.149999999999999" customHeight="1" x14ac:dyDescent="0.35">
      <c r="A8" s="1596" t="s">
        <v>5</v>
      </c>
      <c r="B8" s="1596" t="s">
        <v>6</v>
      </c>
      <c r="C8" s="10"/>
      <c r="D8" s="1596" t="s">
        <v>61</v>
      </c>
      <c r="E8" s="1660" t="s">
        <v>958</v>
      </c>
      <c r="F8" s="1661"/>
      <c r="G8" s="1661"/>
      <c r="H8" s="1661"/>
      <c r="I8" s="1661"/>
      <c r="J8" s="1661"/>
      <c r="K8" s="1661"/>
      <c r="L8" s="1662"/>
      <c r="M8" s="243"/>
    </row>
    <row r="9" spans="1:31" ht="83.25" customHeight="1" x14ac:dyDescent="0.35">
      <c r="A9" s="1596"/>
      <c r="B9" s="1596"/>
      <c r="C9" s="10" t="s">
        <v>1615</v>
      </c>
      <c r="D9" s="1596"/>
      <c r="E9" s="1604" t="s">
        <v>967</v>
      </c>
      <c r="F9" s="1802" t="s">
        <v>968</v>
      </c>
      <c r="G9" s="1678"/>
      <c r="H9" s="1619" t="s">
        <v>969</v>
      </c>
      <c r="I9" s="1621"/>
      <c r="J9" s="1801" t="s">
        <v>970</v>
      </c>
      <c r="K9" s="1822"/>
      <c r="L9" s="125" t="s">
        <v>971</v>
      </c>
    </row>
    <row r="10" spans="1:31" ht="20.149999999999999" customHeight="1" x14ac:dyDescent="0.35">
      <c r="A10" s="1597"/>
      <c r="B10" s="1597"/>
      <c r="C10" s="12"/>
      <c r="D10" s="1597"/>
      <c r="E10" s="1602"/>
      <c r="F10" s="61" t="s">
        <v>8</v>
      </c>
      <c r="G10" s="61" t="s">
        <v>65</v>
      </c>
      <c r="H10" s="32" t="s">
        <v>8</v>
      </c>
      <c r="I10" s="32" t="s">
        <v>65</v>
      </c>
      <c r="J10" s="32" t="s">
        <v>8</v>
      </c>
      <c r="K10" s="32" t="s">
        <v>65</v>
      </c>
      <c r="L10" s="32" t="s">
        <v>8</v>
      </c>
    </row>
    <row r="11" spans="1:31" s="15" customFormat="1" ht="11.5" x14ac:dyDescent="0.35">
      <c r="A11" s="1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</row>
    <row r="12" spans="1:31" x14ac:dyDescent="0.35">
      <c r="A12" s="33">
        <v>1</v>
      </c>
      <c r="B12" s="421" t="s">
        <v>592</v>
      </c>
      <c r="C12" s="1570" t="s">
        <v>1596</v>
      </c>
      <c r="D12" s="422" t="s">
        <v>592</v>
      </c>
      <c r="E12" s="424">
        <f>'64'!M11</f>
        <v>2</v>
      </c>
      <c r="F12" s="533">
        <v>0</v>
      </c>
      <c r="G12" s="534">
        <f>F12/E12*100</f>
        <v>0</v>
      </c>
      <c r="H12" s="533">
        <v>0</v>
      </c>
      <c r="I12" s="534">
        <f>H12/E12*100</f>
        <v>0</v>
      </c>
      <c r="J12" s="533">
        <v>0</v>
      </c>
      <c r="K12" s="534">
        <f t="shared" ref="K12:K30" si="0">J12/E12*100</f>
        <v>0</v>
      </c>
      <c r="L12" s="533">
        <v>0</v>
      </c>
    </row>
    <row r="13" spans="1:31" x14ac:dyDescent="0.35">
      <c r="A13" s="16">
        <v>2</v>
      </c>
      <c r="B13" s="426" t="s">
        <v>109</v>
      </c>
      <c r="C13" s="1571" t="s">
        <v>1597</v>
      </c>
      <c r="D13" s="427" t="s">
        <v>109</v>
      </c>
      <c r="E13" s="424">
        <f>'64'!M12</f>
        <v>0</v>
      </c>
      <c r="F13" s="424">
        <v>0</v>
      </c>
      <c r="G13" s="425">
        <v>0</v>
      </c>
      <c r="H13" s="424">
        <v>0</v>
      </c>
      <c r="I13" s="425">
        <v>0</v>
      </c>
      <c r="J13" s="424">
        <v>0</v>
      </c>
      <c r="K13" s="425">
        <v>0</v>
      </c>
      <c r="L13" s="424">
        <v>0</v>
      </c>
    </row>
    <row r="14" spans="1:31" x14ac:dyDescent="0.35">
      <c r="A14" s="16">
        <v>3</v>
      </c>
      <c r="B14" s="426" t="s">
        <v>111</v>
      </c>
      <c r="C14" s="1571" t="s">
        <v>1598</v>
      </c>
      <c r="D14" s="427" t="s">
        <v>111</v>
      </c>
      <c r="E14" s="424">
        <f>'64'!M13</f>
        <v>0</v>
      </c>
      <c r="F14" s="424">
        <v>0</v>
      </c>
      <c r="G14" s="425">
        <v>0</v>
      </c>
      <c r="H14" s="424">
        <v>0</v>
      </c>
      <c r="I14" s="425">
        <v>0</v>
      </c>
      <c r="J14" s="424">
        <v>0</v>
      </c>
      <c r="K14" s="425">
        <v>0</v>
      </c>
      <c r="L14" s="424">
        <v>0</v>
      </c>
    </row>
    <row r="15" spans="1:31" x14ac:dyDescent="0.35">
      <c r="A15" s="16">
        <v>4</v>
      </c>
      <c r="B15" s="426" t="s">
        <v>113</v>
      </c>
      <c r="C15" s="1571" t="s">
        <v>1601</v>
      </c>
      <c r="D15" s="427" t="s">
        <v>113</v>
      </c>
      <c r="E15" s="424">
        <f>'64'!M14</f>
        <v>1</v>
      </c>
      <c r="F15" s="424">
        <v>0</v>
      </c>
      <c r="G15" s="425">
        <v>0</v>
      </c>
      <c r="H15" s="424">
        <v>0</v>
      </c>
      <c r="I15" s="425">
        <v>0</v>
      </c>
      <c r="J15" s="424">
        <v>0</v>
      </c>
      <c r="K15" s="425">
        <v>0</v>
      </c>
      <c r="L15" s="424">
        <v>0</v>
      </c>
    </row>
    <row r="16" spans="1:31" x14ac:dyDescent="0.35">
      <c r="A16" s="16">
        <v>5</v>
      </c>
      <c r="B16" s="426" t="s">
        <v>114</v>
      </c>
      <c r="C16" s="1571" t="s">
        <v>1599</v>
      </c>
      <c r="D16" s="427" t="s">
        <v>114</v>
      </c>
      <c r="E16" s="424">
        <f>'64'!M15</f>
        <v>1</v>
      </c>
      <c r="F16" s="424">
        <v>0</v>
      </c>
      <c r="G16" s="425">
        <v>0</v>
      </c>
      <c r="H16" s="424">
        <v>0</v>
      </c>
      <c r="I16" s="425">
        <v>0</v>
      </c>
      <c r="J16" s="424">
        <v>0</v>
      </c>
      <c r="K16" s="425">
        <v>0</v>
      </c>
      <c r="L16" s="424">
        <v>0</v>
      </c>
    </row>
    <row r="17" spans="1:12" x14ac:dyDescent="0.35">
      <c r="A17" s="16">
        <v>6</v>
      </c>
      <c r="B17" s="426" t="s">
        <v>100</v>
      </c>
      <c r="C17" s="1571" t="s">
        <v>1609</v>
      </c>
      <c r="D17" s="427" t="s">
        <v>100</v>
      </c>
      <c r="E17" s="424">
        <f>'64'!M16</f>
        <v>0</v>
      </c>
      <c r="F17" s="424">
        <v>0</v>
      </c>
      <c r="G17" s="425">
        <v>0</v>
      </c>
      <c r="H17" s="424">
        <v>0</v>
      </c>
      <c r="I17" s="425">
        <v>0</v>
      </c>
      <c r="J17" s="424">
        <v>0</v>
      </c>
      <c r="K17" s="425">
        <v>0</v>
      </c>
      <c r="L17" s="424">
        <v>0</v>
      </c>
    </row>
    <row r="18" spans="1:12" x14ac:dyDescent="0.35">
      <c r="A18" s="16">
        <v>7</v>
      </c>
      <c r="B18" s="426" t="s">
        <v>112</v>
      </c>
      <c r="C18" s="1571" t="s">
        <v>1600</v>
      </c>
      <c r="D18" s="427" t="s">
        <v>112</v>
      </c>
      <c r="E18" s="424">
        <f>'64'!M17</f>
        <v>2</v>
      </c>
      <c r="F18" s="424">
        <v>0</v>
      </c>
      <c r="G18" s="425">
        <v>0</v>
      </c>
      <c r="H18" s="424">
        <v>0</v>
      </c>
      <c r="I18" s="425">
        <v>0</v>
      </c>
      <c r="J18" s="424">
        <v>0</v>
      </c>
      <c r="K18" s="425">
        <v>0</v>
      </c>
      <c r="L18" s="424">
        <v>0</v>
      </c>
    </row>
    <row r="19" spans="1:12" x14ac:dyDescent="0.35">
      <c r="A19" s="16">
        <v>8</v>
      </c>
      <c r="B19" s="426" t="s">
        <v>98</v>
      </c>
      <c r="C19" s="1571" t="s">
        <v>1602</v>
      </c>
      <c r="D19" s="427" t="s">
        <v>98</v>
      </c>
      <c r="E19" s="424">
        <f>'64'!M18</f>
        <v>5</v>
      </c>
      <c r="F19" s="424">
        <v>0</v>
      </c>
      <c r="G19" s="425">
        <v>0</v>
      </c>
      <c r="H19" s="424">
        <v>0</v>
      </c>
      <c r="I19" s="425">
        <v>0</v>
      </c>
      <c r="J19" s="424">
        <v>1</v>
      </c>
      <c r="K19" s="425">
        <v>0</v>
      </c>
      <c r="L19" s="424">
        <v>0</v>
      </c>
    </row>
    <row r="20" spans="1:12" x14ac:dyDescent="0.35">
      <c r="A20" s="16">
        <v>9</v>
      </c>
      <c r="B20" s="426" t="s">
        <v>99</v>
      </c>
      <c r="C20" s="1571" t="s">
        <v>1603</v>
      </c>
      <c r="D20" s="427" t="s">
        <v>593</v>
      </c>
      <c r="E20" s="424">
        <f>'64'!M19</f>
        <v>0</v>
      </c>
      <c r="F20" s="424">
        <v>0</v>
      </c>
      <c r="G20" s="425">
        <v>0</v>
      </c>
      <c r="H20" s="424">
        <v>0</v>
      </c>
      <c r="I20" s="425">
        <v>0</v>
      </c>
      <c r="J20" s="424">
        <v>0</v>
      </c>
      <c r="K20" s="425">
        <v>0</v>
      </c>
      <c r="L20" s="424">
        <v>0</v>
      </c>
    </row>
    <row r="21" spans="1:12" x14ac:dyDescent="0.35">
      <c r="A21" s="16">
        <v>10</v>
      </c>
      <c r="B21" s="426" t="s">
        <v>587</v>
      </c>
      <c r="C21" s="1571" t="s">
        <v>1604</v>
      </c>
      <c r="D21" s="427" t="s">
        <v>587</v>
      </c>
      <c r="E21" s="424">
        <f>'64'!M20</f>
        <v>2</v>
      </c>
      <c r="F21" s="424">
        <v>0</v>
      </c>
      <c r="G21" s="425">
        <v>0</v>
      </c>
      <c r="H21" s="424">
        <v>0</v>
      </c>
      <c r="I21" s="425">
        <v>0</v>
      </c>
      <c r="J21" s="424">
        <v>0</v>
      </c>
      <c r="K21" s="425">
        <v>0</v>
      </c>
      <c r="L21" s="424">
        <v>0</v>
      </c>
    </row>
    <row r="22" spans="1:12" x14ac:dyDescent="0.35">
      <c r="A22" s="16">
        <v>11</v>
      </c>
      <c r="B22" s="426" t="s">
        <v>106</v>
      </c>
      <c r="C22" s="1571" t="s">
        <v>1605</v>
      </c>
      <c r="D22" s="427" t="s">
        <v>590</v>
      </c>
      <c r="E22" s="424">
        <f>'64'!M21</f>
        <v>0</v>
      </c>
      <c r="F22" s="424">
        <v>0</v>
      </c>
      <c r="G22" s="425">
        <v>0</v>
      </c>
      <c r="H22" s="424">
        <v>0</v>
      </c>
      <c r="I22" s="425">
        <v>0</v>
      </c>
      <c r="J22" s="424">
        <v>0</v>
      </c>
      <c r="K22" s="425">
        <v>0</v>
      </c>
      <c r="L22" s="424">
        <v>0</v>
      </c>
    </row>
    <row r="23" spans="1:12" x14ac:dyDescent="0.35">
      <c r="A23" s="16">
        <v>12</v>
      </c>
      <c r="B23" s="426" t="s">
        <v>108</v>
      </c>
      <c r="C23" s="1571" t="s">
        <v>1606</v>
      </c>
      <c r="D23" s="427" t="s">
        <v>589</v>
      </c>
      <c r="E23" s="424">
        <f>'64'!M22</f>
        <v>1</v>
      </c>
      <c r="F23" s="424">
        <v>0</v>
      </c>
      <c r="G23" s="425">
        <v>0</v>
      </c>
      <c r="H23" s="424">
        <v>0</v>
      </c>
      <c r="I23" s="425">
        <v>0</v>
      </c>
      <c r="J23" s="424">
        <v>0</v>
      </c>
      <c r="K23" s="425">
        <v>0</v>
      </c>
      <c r="L23" s="424">
        <v>0</v>
      </c>
    </row>
    <row r="24" spans="1:12" x14ac:dyDescent="0.35">
      <c r="A24" s="16">
        <v>13</v>
      </c>
      <c r="B24" s="426" t="s">
        <v>101</v>
      </c>
      <c r="C24" s="1571" t="s">
        <v>1607</v>
      </c>
      <c r="D24" s="427" t="s">
        <v>101</v>
      </c>
      <c r="E24" s="424">
        <f>'64'!M23</f>
        <v>0</v>
      </c>
      <c r="F24" s="424">
        <v>0</v>
      </c>
      <c r="G24" s="425">
        <v>0</v>
      </c>
      <c r="H24" s="424">
        <v>0</v>
      </c>
      <c r="I24" s="425">
        <v>0</v>
      </c>
      <c r="J24" s="424">
        <v>0</v>
      </c>
      <c r="K24" s="425">
        <v>0</v>
      </c>
      <c r="L24" s="424">
        <v>0</v>
      </c>
    </row>
    <row r="25" spans="1:12" x14ac:dyDescent="0.35">
      <c r="A25" s="16">
        <v>14</v>
      </c>
      <c r="B25" s="426" t="s">
        <v>858</v>
      </c>
      <c r="C25" s="1571" t="s">
        <v>1608</v>
      </c>
      <c r="D25" s="427" t="s">
        <v>599</v>
      </c>
      <c r="E25" s="424">
        <f>'64'!M24</f>
        <v>0</v>
      </c>
      <c r="F25" s="424">
        <v>0</v>
      </c>
      <c r="G25" s="425">
        <v>0</v>
      </c>
      <c r="H25" s="424">
        <v>0</v>
      </c>
      <c r="I25" s="425">
        <v>0</v>
      </c>
      <c r="J25" s="424">
        <v>0</v>
      </c>
      <c r="K25" s="425">
        <v>0</v>
      </c>
      <c r="L25" s="424">
        <v>0</v>
      </c>
    </row>
    <row r="26" spans="1:12" x14ac:dyDescent="0.35">
      <c r="A26" s="16">
        <v>15</v>
      </c>
      <c r="B26" s="426" t="s">
        <v>104</v>
      </c>
      <c r="C26" s="1571" t="s">
        <v>1610</v>
      </c>
      <c r="D26" s="427" t="s">
        <v>104</v>
      </c>
      <c r="E26" s="424">
        <f>'64'!M25</f>
        <v>0</v>
      </c>
      <c r="F26" s="424">
        <v>0</v>
      </c>
      <c r="G26" s="425">
        <v>0</v>
      </c>
      <c r="H26" s="424">
        <v>0</v>
      </c>
      <c r="I26" s="425">
        <v>0</v>
      </c>
      <c r="J26" s="424">
        <v>0</v>
      </c>
      <c r="K26" s="425">
        <v>0</v>
      </c>
      <c r="L26" s="424">
        <v>0</v>
      </c>
    </row>
    <row r="27" spans="1:12" x14ac:dyDescent="0.35">
      <c r="A27" s="16">
        <v>16</v>
      </c>
      <c r="B27" s="426" t="s">
        <v>105</v>
      </c>
      <c r="C27" s="1571" t="s">
        <v>1611</v>
      </c>
      <c r="D27" s="427" t="s">
        <v>591</v>
      </c>
      <c r="E27" s="424">
        <f>'64'!M26</f>
        <v>0</v>
      </c>
      <c r="F27" s="424">
        <v>0</v>
      </c>
      <c r="G27" s="425">
        <v>0</v>
      </c>
      <c r="H27" s="424">
        <v>0</v>
      </c>
      <c r="I27" s="425">
        <v>0</v>
      </c>
      <c r="J27" s="424">
        <v>0</v>
      </c>
      <c r="K27" s="425">
        <v>0</v>
      </c>
      <c r="L27" s="424">
        <v>0</v>
      </c>
    </row>
    <row r="28" spans="1:12" x14ac:dyDescent="0.35">
      <c r="A28" s="16">
        <v>17</v>
      </c>
      <c r="B28" s="426" t="s">
        <v>103</v>
      </c>
      <c r="C28" s="1571" t="s">
        <v>1612</v>
      </c>
      <c r="D28" s="427" t="s">
        <v>103</v>
      </c>
      <c r="E28" s="424">
        <f>'64'!M27</f>
        <v>0</v>
      </c>
      <c r="F28" s="424">
        <v>0</v>
      </c>
      <c r="G28" s="425">
        <v>0</v>
      </c>
      <c r="H28" s="424">
        <v>0</v>
      </c>
      <c r="I28" s="425">
        <v>0</v>
      </c>
      <c r="J28" s="424">
        <v>0</v>
      </c>
      <c r="K28" s="425">
        <v>0</v>
      </c>
      <c r="L28" s="424">
        <v>0</v>
      </c>
    </row>
    <row r="29" spans="1:12" x14ac:dyDescent="0.35">
      <c r="A29" s="16">
        <v>18</v>
      </c>
      <c r="B29" s="426" t="s">
        <v>115</v>
      </c>
      <c r="C29" s="1571" t="s">
        <v>1613</v>
      </c>
      <c r="D29" s="427" t="s">
        <v>594</v>
      </c>
      <c r="E29" s="424">
        <f>'64'!M28</f>
        <v>0</v>
      </c>
      <c r="F29" s="424">
        <v>0</v>
      </c>
      <c r="G29" s="425">
        <v>0</v>
      </c>
      <c r="H29" s="424">
        <v>0</v>
      </c>
      <c r="I29" s="425">
        <v>0</v>
      </c>
      <c r="J29" s="424">
        <v>0</v>
      </c>
      <c r="K29" s="425">
        <v>0</v>
      </c>
      <c r="L29" s="424">
        <v>0</v>
      </c>
    </row>
    <row r="30" spans="1:12" x14ac:dyDescent="0.35">
      <c r="A30" s="16">
        <v>19</v>
      </c>
      <c r="B30" s="426" t="s">
        <v>115</v>
      </c>
      <c r="C30" s="1571" t="s">
        <v>1613</v>
      </c>
      <c r="D30" s="427" t="s">
        <v>597</v>
      </c>
      <c r="E30" s="424">
        <f>'64'!M29</f>
        <v>0</v>
      </c>
      <c r="F30" s="424">
        <v>0</v>
      </c>
      <c r="G30" s="425">
        <v>0</v>
      </c>
      <c r="H30" s="424">
        <v>0</v>
      </c>
      <c r="I30" s="425">
        <v>0</v>
      </c>
      <c r="J30" s="424">
        <v>0</v>
      </c>
      <c r="K30" s="425">
        <v>0</v>
      </c>
      <c r="L30" s="424">
        <v>0</v>
      </c>
    </row>
    <row r="31" spans="1:12" x14ac:dyDescent="0.35">
      <c r="A31" s="16">
        <v>20</v>
      </c>
      <c r="B31" s="426" t="s">
        <v>115</v>
      </c>
      <c r="C31" s="1571" t="s">
        <v>1613</v>
      </c>
      <c r="D31" s="427" t="s">
        <v>595</v>
      </c>
      <c r="E31" s="424">
        <f>'64'!M30</f>
        <v>0</v>
      </c>
      <c r="F31" s="424">
        <v>0</v>
      </c>
      <c r="G31" s="425">
        <v>0</v>
      </c>
      <c r="H31" s="424">
        <v>0</v>
      </c>
      <c r="I31" s="425">
        <v>0</v>
      </c>
      <c r="J31" s="424">
        <v>0</v>
      </c>
      <c r="K31" s="425">
        <v>0</v>
      </c>
      <c r="L31" s="424">
        <v>0</v>
      </c>
    </row>
    <row r="32" spans="1:12" x14ac:dyDescent="0.35">
      <c r="A32" s="16">
        <v>21</v>
      </c>
      <c r="B32" s="322" t="s">
        <v>116</v>
      </c>
      <c r="C32" s="1571" t="s">
        <v>1614</v>
      </c>
      <c r="D32" s="427" t="s">
        <v>116</v>
      </c>
      <c r="E32" s="535">
        <f>'64'!M31</f>
        <v>0</v>
      </c>
      <c r="F32" s="424">
        <v>0</v>
      </c>
      <c r="G32" s="425">
        <v>0</v>
      </c>
      <c r="H32" s="424">
        <v>0</v>
      </c>
      <c r="I32" s="425">
        <v>0</v>
      </c>
      <c r="J32" s="424">
        <v>0</v>
      </c>
      <c r="K32" s="425">
        <v>0</v>
      </c>
      <c r="L32" s="424">
        <v>0</v>
      </c>
    </row>
    <row r="33" spans="1:31" x14ac:dyDescent="0.35">
      <c r="A33" s="16"/>
      <c r="B33" s="17"/>
      <c r="C33" s="17"/>
      <c r="D33" s="17"/>
      <c r="E33" s="535"/>
      <c r="F33" s="535"/>
      <c r="G33" s="536"/>
      <c r="H33" s="535"/>
      <c r="I33" s="536"/>
      <c r="J33" s="424"/>
      <c r="K33" s="425"/>
      <c r="L33" s="424"/>
    </row>
    <row r="34" spans="1:31" x14ac:dyDescent="0.35">
      <c r="A34" s="16"/>
      <c r="B34" s="17"/>
      <c r="C34" s="17"/>
      <c r="D34" s="17"/>
      <c r="E34" s="535"/>
      <c r="F34" s="535"/>
      <c r="G34" s="536"/>
      <c r="H34" s="535"/>
      <c r="I34" s="536"/>
      <c r="J34" s="424"/>
      <c r="K34" s="425"/>
      <c r="L34" s="424"/>
    </row>
    <row r="35" spans="1:31" x14ac:dyDescent="0.35">
      <c r="A35" s="16"/>
      <c r="B35" s="17"/>
      <c r="C35" s="17"/>
      <c r="D35" s="17"/>
      <c r="E35" s="535"/>
      <c r="F35" s="535"/>
      <c r="G35" s="536"/>
      <c r="H35" s="535"/>
      <c r="I35" s="536"/>
      <c r="J35" s="424"/>
      <c r="K35" s="425"/>
      <c r="L35" s="424"/>
    </row>
    <row r="36" spans="1:31" ht="20.149999999999999" customHeight="1" x14ac:dyDescent="0.35">
      <c r="A36" s="246" t="s">
        <v>713</v>
      </c>
      <c r="B36" s="432"/>
      <c r="C36" s="433"/>
      <c r="D36" s="525"/>
      <c r="E36" s="537">
        <f>SUM(E12:E35)</f>
        <v>14</v>
      </c>
      <c r="F36" s="537">
        <f>SUM(F12:F35)</f>
        <v>0</v>
      </c>
      <c r="G36" s="538">
        <f>F36/E36*100</f>
        <v>0</v>
      </c>
      <c r="H36" s="537">
        <f>SUM(H12:H35)</f>
        <v>0</v>
      </c>
      <c r="I36" s="538">
        <f>H36/E36*100</f>
        <v>0</v>
      </c>
      <c r="J36" s="537">
        <f>SUM(J12:J35)</f>
        <v>1</v>
      </c>
      <c r="K36" s="435">
        <f>J36/E36*100</f>
        <v>7.1428571428571423</v>
      </c>
      <c r="L36" s="537">
        <f>SUM(L12:L35)</f>
        <v>0</v>
      </c>
    </row>
    <row r="37" spans="1:31" ht="20.149999999999999" customHeight="1" thickBot="1" x14ac:dyDescent="0.4">
      <c r="A37" s="528" t="s">
        <v>972</v>
      </c>
      <c r="B37" s="508"/>
      <c r="C37" s="509"/>
      <c r="D37" s="529"/>
      <c r="E37" s="539"/>
      <c r="F37" s="539"/>
      <c r="G37" s="539"/>
      <c r="H37" s="540"/>
      <c r="I37" s="539"/>
      <c r="J37" s="539"/>
      <c r="K37" s="541"/>
      <c r="L37" s="542"/>
    </row>
    <row r="38" spans="1:31" x14ac:dyDescent="0.35">
      <c r="A38" s="27"/>
      <c r="B38" s="231"/>
      <c r="C38" s="231"/>
      <c r="D38" s="231"/>
      <c r="E38" s="543"/>
      <c r="F38" s="543"/>
      <c r="G38" s="543"/>
      <c r="H38" s="543"/>
      <c r="I38" s="543"/>
      <c r="J38" s="544"/>
      <c r="K38" s="544"/>
      <c r="L38" s="544"/>
      <c r="M38" s="545"/>
      <c r="N38" s="532"/>
      <c r="O38" s="532"/>
      <c r="P38" s="532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</row>
    <row r="39" spans="1:31" x14ac:dyDescent="0.35">
      <c r="A39" s="27" t="s">
        <v>963</v>
      </c>
    </row>
    <row r="40" spans="1:31" x14ac:dyDescent="0.35">
      <c r="A40" s="3" t="s">
        <v>58</v>
      </c>
    </row>
  </sheetData>
  <sheetProtection algorithmName="SHA-512" hashValue="nCrrxdp0T6IkOTL8tU+o8YYeOeuy68MIJkL/qGbWp9qhl/FKS7ZJvANf6EYqflp120UJbCSIuoI+h5FWh52PSw==" saltValue="bwxCkhEObi19v4mDZs1rVw==" spinCount="100000" sheet="1" objects="1" scenarios="1" sort="0" autoFilter="0" pivotTables="0"/>
  <mergeCells count="10">
    <mergeCell ref="A3:L3"/>
    <mergeCell ref="A4:L4"/>
    <mergeCell ref="A8:A10"/>
    <mergeCell ref="B8:B10"/>
    <mergeCell ref="D8:D10"/>
    <mergeCell ref="E8:L8"/>
    <mergeCell ref="E9:E10"/>
    <mergeCell ref="F9:G9"/>
    <mergeCell ref="H9:I9"/>
    <mergeCell ref="J9:K9"/>
  </mergeCells>
  <pageMargins left="0.7" right="0.7" top="0.75" bottom="0.7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M40"/>
  <sheetViews>
    <sheetView topLeftCell="A19" zoomScale="80" zoomScaleNormal="80" workbookViewId="0">
      <selection activeCell="M37" sqref="M37"/>
    </sheetView>
  </sheetViews>
  <sheetFormatPr defaultColWidth="9.1796875" defaultRowHeight="15.5" x14ac:dyDescent="0.35"/>
  <cols>
    <col min="1" max="1" width="5.7265625" style="3" customWidth="1"/>
    <col min="2" max="3" width="25.7265625" style="3" customWidth="1"/>
    <col min="4" max="4" width="24" style="3" customWidth="1"/>
    <col min="5" max="13" width="12.7265625" style="3" customWidth="1"/>
    <col min="14" max="257" width="9.1796875" style="3"/>
    <col min="258" max="258" width="5.7265625" style="3" customWidth="1"/>
    <col min="259" max="259" width="25.7265625" style="3" customWidth="1"/>
    <col min="260" max="260" width="24" style="3" customWidth="1"/>
    <col min="261" max="269" width="12.7265625" style="3" customWidth="1"/>
    <col min="270" max="513" width="9.1796875" style="3"/>
    <col min="514" max="514" width="5.7265625" style="3" customWidth="1"/>
    <col min="515" max="515" width="25.7265625" style="3" customWidth="1"/>
    <col min="516" max="516" width="24" style="3" customWidth="1"/>
    <col min="517" max="525" width="12.7265625" style="3" customWidth="1"/>
    <col min="526" max="769" width="9.1796875" style="3"/>
    <col min="770" max="770" width="5.7265625" style="3" customWidth="1"/>
    <col min="771" max="771" width="25.7265625" style="3" customWidth="1"/>
    <col min="772" max="772" width="24" style="3" customWidth="1"/>
    <col min="773" max="781" width="12.7265625" style="3" customWidth="1"/>
    <col min="782" max="1025" width="9.1796875" style="3"/>
    <col min="1026" max="1026" width="5.7265625" style="3" customWidth="1"/>
    <col min="1027" max="1027" width="25.7265625" style="3" customWidth="1"/>
    <col min="1028" max="1028" width="24" style="3" customWidth="1"/>
    <col min="1029" max="1037" width="12.7265625" style="3" customWidth="1"/>
    <col min="1038" max="1281" width="9.1796875" style="3"/>
    <col min="1282" max="1282" width="5.7265625" style="3" customWidth="1"/>
    <col min="1283" max="1283" width="25.7265625" style="3" customWidth="1"/>
    <col min="1284" max="1284" width="24" style="3" customWidth="1"/>
    <col min="1285" max="1293" width="12.7265625" style="3" customWidth="1"/>
    <col min="1294" max="1537" width="9.1796875" style="3"/>
    <col min="1538" max="1538" width="5.7265625" style="3" customWidth="1"/>
    <col min="1539" max="1539" width="25.7265625" style="3" customWidth="1"/>
    <col min="1540" max="1540" width="24" style="3" customWidth="1"/>
    <col min="1541" max="1549" width="12.7265625" style="3" customWidth="1"/>
    <col min="1550" max="1793" width="9.1796875" style="3"/>
    <col min="1794" max="1794" width="5.7265625" style="3" customWidth="1"/>
    <col min="1795" max="1795" width="25.7265625" style="3" customWidth="1"/>
    <col min="1796" max="1796" width="24" style="3" customWidth="1"/>
    <col min="1797" max="1805" width="12.7265625" style="3" customWidth="1"/>
    <col min="1806" max="2049" width="9.1796875" style="3"/>
    <col min="2050" max="2050" width="5.7265625" style="3" customWidth="1"/>
    <col min="2051" max="2051" width="25.7265625" style="3" customWidth="1"/>
    <col min="2052" max="2052" width="24" style="3" customWidth="1"/>
    <col min="2053" max="2061" width="12.7265625" style="3" customWidth="1"/>
    <col min="2062" max="2305" width="9.1796875" style="3"/>
    <col min="2306" max="2306" width="5.7265625" style="3" customWidth="1"/>
    <col min="2307" max="2307" width="25.7265625" style="3" customWidth="1"/>
    <col min="2308" max="2308" width="24" style="3" customWidth="1"/>
    <col min="2309" max="2317" width="12.7265625" style="3" customWidth="1"/>
    <col min="2318" max="2561" width="9.1796875" style="3"/>
    <col min="2562" max="2562" width="5.7265625" style="3" customWidth="1"/>
    <col min="2563" max="2563" width="25.7265625" style="3" customWidth="1"/>
    <col min="2564" max="2564" width="24" style="3" customWidth="1"/>
    <col min="2565" max="2573" width="12.7265625" style="3" customWidth="1"/>
    <col min="2574" max="2817" width="9.1796875" style="3"/>
    <col min="2818" max="2818" width="5.7265625" style="3" customWidth="1"/>
    <col min="2819" max="2819" width="25.7265625" style="3" customWidth="1"/>
    <col min="2820" max="2820" width="24" style="3" customWidth="1"/>
    <col min="2821" max="2829" width="12.7265625" style="3" customWidth="1"/>
    <col min="2830" max="3073" width="9.1796875" style="3"/>
    <col min="3074" max="3074" width="5.7265625" style="3" customWidth="1"/>
    <col min="3075" max="3075" width="25.7265625" style="3" customWidth="1"/>
    <col min="3076" max="3076" width="24" style="3" customWidth="1"/>
    <col min="3077" max="3085" width="12.7265625" style="3" customWidth="1"/>
    <col min="3086" max="3329" width="9.1796875" style="3"/>
    <col min="3330" max="3330" width="5.7265625" style="3" customWidth="1"/>
    <col min="3331" max="3331" width="25.7265625" style="3" customWidth="1"/>
    <col min="3332" max="3332" width="24" style="3" customWidth="1"/>
    <col min="3333" max="3341" width="12.7265625" style="3" customWidth="1"/>
    <col min="3342" max="3585" width="9.1796875" style="3"/>
    <col min="3586" max="3586" width="5.7265625" style="3" customWidth="1"/>
    <col min="3587" max="3587" width="25.7265625" style="3" customWidth="1"/>
    <col min="3588" max="3588" width="24" style="3" customWidth="1"/>
    <col min="3589" max="3597" width="12.7265625" style="3" customWidth="1"/>
    <col min="3598" max="3841" width="9.1796875" style="3"/>
    <col min="3842" max="3842" width="5.7265625" style="3" customWidth="1"/>
    <col min="3843" max="3843" width="25.7265625" style="3" customWidth="1"/>
    <col min="3844" max="3844" width="24" style="3" customWidth="1"/>
    <col min="3845" max="3853" width="12.7265625" style="3" customWidth="1"/>
    <col min="3854" max="4097" width="9.1796875" style="3"/>
    <col min="4098" max="4098" width="5.7265625" style="3" customWidth="1"/>
    <col min="4099" max="4099" width="25.7265625" style="3" customWidth="1"/>
    <col min="4100" max="4100" width="24" style="3" customWidth="1"/>
    <col min="4101" max="4109" width="12.7265625" style="3" customWidth="1"/>
    <col min="4110" max="4353" width="9.1796875" style="3"/>
    <col min="4354" max="4354" width="5.7265625" style="3" customWidth="1"/>
    <col min="4355" max="4355" width="25.7265625" style="3" customWidth="1"/>
    <col min="4356" max="4356" width="24" style="3" customWidth="1"/>
    <col min="4357" max="4365" width="12.7265625" style="3" customWidth="1"/>
    <col min="4366" max="4609" width="9.1796875" style="3"/>
    <col min="4610" max="4610" width="5.7265625" style="3" customWidth="1"/>
    <col min="4611" max="4611" width="25.7265625" style="3" customWidth="1"/>
    <col min="4612" max="4612" width="24" style="3" customWidth="1"/>
    <col min="4613" max="4621" width="12.7265625" style="3" customWidth="1"/>
    <col min="4622" max="4865" width="9.1796875" style="3"/>
    <col min="4866" max="4866" width="5.7265625" style="3" customWidth="1"/>
    <col min="4867" max="4867" width="25.7265625" style="3" customWidth="1"/>
    <col min="4868" max="4868" width="24" style="3" customWidth="1"/>
    <col min="4869" max="4877" width="12.7265625" style="3" customWidth="1"/>
    <col min="4878" max="5121" width="9.1796875" style="3"/>
    <col min="5122" max="5122" width="5.7265625" style="3" customWidth="1"/>
    <col min="5123" max="5123" width="25.7265625" style="3" customWidth="1"/>
    <col min="5124" max="5124" width="24" style="3" customWidth="1"/>
    <col min="5125" max="5133" width="12.7265625" style="3" customWidth="1"/>
    <col min="5134" max="5377" width="9.1796875" style="3"/>
    <col min="5378" max="5378" width="5.7265625" style="3" customWidth="1"/>
    <col min="5379" max="5379" width="25.7265625" style="3" customWidth="1"/>
    <col min="5380" max="5380" width="24" style="3" customWidth="1"/>
    <col min="5381" max="5389" width="12.7265625" style="3" customWidth="1"/>
    <col min="5390" max="5633" width="9.1796875" style="3"/>
    <col min="5634" max="5634" width="5.7265625" style="3" customWidth="1"/>
    <col min="5635" max="5635" width="25.7265625" style="3" customWidth="1"/>
    <col min="5636" max="5636" width="24" style="3" customWidth="1"/>
    <col min="5637" max="5645" width="12.7265625" style="3" customWidth="1"/>
    <col min="5646" max="5889" width="9.1796875" style="3"/>
    <col min="5890" max="5890" width="5.7265625" style="3" customWidth="1"/>
    <col min="5891" max="5891" width="25.7265625" style="3" customWidth="1"/>
    <col min="5892" max="5892" width="24" style="3" customWidth="1"/>
    <col min="5893" max="5901" width="12.7265625" style="3" customWidth="1"/>
    <col min="5902" max="6145" width="9.1796875" style="3"/>
    <col min="6146" max="6146" width="5.7265625" style="3" customWidth="1"/>
    <col min="6147" max="6147" width="25.7265625" style="3" customWidth="1"/>
    <col min="6148" max="6148" width="24" style="3" customWidth="1"/>
    <col min="6149" max="6157" width="12.7265625" style="3" customWidth="1"/>
    <col min="6158" max="6401" width="9.1796875" style="3"/>
    <col min="6402" max="6402" width="5.7265625" style="3" customWidth="1"/>
    <col min="6403" max="6403" width="25.7265625" style="3" customWidth="1"/>
    <col min="6404" max="6404" width="24" style="3" customWidth="1"/>
    <col min="6405" max="6413" width="12.7265625" style="3" customWidth="1"/>
    <col min="6414" max="6657" width="9.1796875" style="3"/>
    <col min="6658" max="6658" width="5.7265625" style="3" customWidth="1"/>
    <col min="6659" max="6659" width="25.7265625" style="3" customWidth="1"/>
    <col min="6660" max="6660" width="24" style="3" customWidth="1"/>
    <col min="6661" max="6669" width="12.7265625" style="3" customWidth="1"/>
    <col min="6670" max="6913" width="9.1796875" style="3"/>
    <col min="6914" max="6914" width="5.7265625" style="3" customWidth="1"/>
    <col min="6915" max="6915" width="25.7265625" style="3" customWidth="1"/>
    <col min="6916" max="6916" width="24" style="3" customWidth="1"/>
    <col min="6917" max="6925" width="12.7265625" style="3" customWidth="1"/>
    <col min="6926" max="7169" width="9.1796875" style="3"/>
    <col min="7170" max="7170" width="5.7265625" style="3" customWidth="1"/>
    <col min="7171" max="7171" width="25.7265625" style="3" customWidth="1"/>
    <col min="7172" max="7172" width="24" style="3" customWidth="1"/>
    <col min="7173" max="7181" width="12.7265625" style="3" customWidth="1"/>
    <col min="7182" max="7425" width="9.1796875" style="3"/>
    <col min="7426" max="7426" width="5.7265625" style="3" customWidth="1"/>
    <col min="7427" max="7427" width="25.7265625" style="3" customWidth="1"/>
    <col min="7428" max="7428" width="24" style="3" customWidth="1"/>
    <col min="7429" max="7437" width="12.7265625" style="3" customWidth="1"/>
    <col min="7438" max="7681" width="9.1796875" style="3"/>
    <col min="7682" max="7682" width="5.7265625" style="3" customWidth="1"/>
    <col min="7683" max="7683" width="25.7265625" style="3" customWidth="1"/>
    <col min="7684" max="7684" width="24" style="3" customWidth="1"/>
    <col min="7685" max="7693" width="12.7265625" style="3" customWidth="1"/>
    <col min="7694" max="7937" width="9.1796875" style="3"/>
    <col min="7938" max="7938" width="5.7265625" style="3" customWidth="1"/>
    <col min="7939" max="7939" width="25.7265625" style="3" customWidth="1"/>
    <col min="7940" max="7940" width="24" style="3" customWidth="1"/>
    <col min="7941" max="7949" width="12.7265625" style="3" customWidth="1"/>
    <col min="7950" max="8193" width="9.1796875" style="3"/>
    <col min="8194" max="8194" width="5.7265625" style="3" customWidth="1"/>
    <col min="8195" max="8195" width="25.7265625" style="3" customWidth="1"/>
    <col min="8196" max="8196" width="24" style="3" customWidth="1"/>
    <col min="8197" max="8205" width="12.7265625" style="3" customWidth="1"/>
    <col min="8206" max="8449" width="9.1796875" style="3"/>
    <col min="8450" max="8450" width="5.7265625" style="3" customWidth="1"/>
    <col min="8451" max="8451" width="25.7265625" style="3" customWidth="1"/>
    <col min="8452" max="8452" width="24" style="3" customWidth="1"/>
    <col min="8453" max="8461" width="12.7265625" style="3" customWidth="1"/>
    <col min="8462" max="8705" width="9.1796875" style="3"/>
    <col min="8706" max="8706" width="5.7265625" style="3" customWidth="1"/>
    <col min="8707" max="8707" width="25.7265625" style="3" customWidth="1"/>
    <col min="8708" max="8708" width="24" style="3" customWidth="1"/>
    <col min="8709" max="8717" width="12.7265625" style="3" customWidth="1"/>
    <col min="8718" max="8961" width="9.1796875" style="3"/>
    <col min="8962" max="8962" width="5.7265625" style="3" customWidth="1"/>
    <col min="8963" max="8963" width="25.7265625" style="3" customWidth="1"/>
    <col min="8964" max="8964" width="24" style="3" customWidth="1"/>
    <col min="8965" max="8973" width="12.7265625" style="3" customWidth="1"/>
    <col min="8974" max="9217" width="9.1796875" style="3"/>
    <col min="9218" max="9218" width="5.7265625" style="3" customWidth="1"/>
    <col min="9219" max="9219" width="25.7265625" style="3" customWidth="1"/>
    <col min="9220" max="9220" width="24" style="3" customWidth="1"/>
    <col min="9221" max="9229" width="12.7265625" style="3" customWidth="1"/>
    <col min="9230" max="9473" width="9.1796875" style="3"/>
    <col min="9474" max="9474" width="5.7265625" style="3" customWidth="1"/>
    <col min="9475" max="9475" width="25.7265625" style="3" customWidth="1"/>
    <col min="9476" max="9476" width="24" style="3" customWidth="1"/>
    <col min="9477" max="9485" width="12.7265625" style="3" customWidth="1"/>
    <col min="9486" max="9729" width="9.1796875" style="3"/>
    <col min="9730" max="9730" width="5.7265625" style="3" customWidth="1"/>
    <col min="9731" max="9731" width="25.7265625" style="3" customWidth="1"/>
    <col min="9732" max="9732" width="24" style="3" customWidth="1"/>
    <col min="9733" max="9741" width="12.7265625" style="3" customWidth="1"/>
    <col min="9742" max="9985" width="9.1796875" style="3"/>
    <col min="9986" max="9986" width="5.7265625" style="3" customWidth="1"/>
    <col min="9987" max="9987" width="25.7265625" style="3" customWidth="1"/>
    <col min="9988" max="9988" width="24" style="3" customWidth="1"/>
    <col min="9989" max="9997" width="12.7265625" style="3" customWidth="1"/>
    <col min="9998" max="10241" width="9.1796875" style="3"/>
    <col min="10242" max="10242" width="5.7265625" style="3" customWidth="1"/>
    <col min="10243" max="10243" width="25.7265625" style="3" customWidth="1"/>
    <col min="10244" max="10244" width="24" style="3" customWidth="1"/>
    <col min="10245" max="10253" width="12.7265625" style="3" customWidth="1"/>
    <col min="10254" max="10497" width="9.1796875" style="3"/>
    <col min="10498" max="10498" width="5.7265625" style="3" customWidth="1"/>
    <col min="10499" max="10499" width="25.7265625" style="3" customWidth="1"/>
    <col min="10500" max="10500" width="24" style="3" customWidth="1"/>
    <col min="10501" max="10509" width="12.7265625" style="3" customWidth="1"/>
    <col min="10510" max="10753" width="9.1796875" style="3"/>
    <col min="10754" max="10754" width="5.7265625" style="3" customWidth="1"/>
    <col min="10755" max="10755" width="25.7265625" style="3" customWidth="1"/>
    <col min="10756" max="10756" width="24" style="3" customWidth="1"/>
    <col min="10757" max="10765" width="12.7265625" style="3" customWidth="1"/>
    <col min="10766" max="11009" width="9.1796875" style="3"/>
    <col min="11010" max="11010" width="5.7265625" style="3" customWidth="1"/>
    <col min="11011" max="11011" width="25.7265625" style="3" customWidth="1"/>
    <col min="11012" max="11012" width="24" style="3" customWidth="1"/>
    <col min="11013" max="11021" width="12.7265625" style="3" customWidth="1"/>
    <col min="11022" max="11265" width="9.1796875" style="3"/>
    <col min="11266" max="11266" width="5.7265625" style="3" customWidth="1"/>
    <col min="11267" max="11267" width="25.7265625" style="3" customWidth="1"/>
    <col min="11268" max="11268" width="24" style="3" customWidth="1"/>
    <col min="11269" max="11277" width="12.7265625" style="3" customWidth="1"/>
    <col min="11278" max="11521" width="9.1796875" style="3"/>
    <col min="11522" max="11522" width="5.7265625" style="3" customWidth="1"/>
    <col min="11523" max="11523" width="25.7265625" style="3" customWidth="1"/>
    <col min="11524" max="11524" width="24" style="3" customWidth="1"/>
    <col min="11525" max="11533" width="12.7265625" style="3" customWidth="1"/>
    <col min="11534" max="11777" width="9.1796875" style="3"/>
    <col min="11778" max="11778" width="5.7265625" style="3" customWidth="1"/>
    <col min="11779" max="11779" width="25.7265625" style="3" customWidth="1"/>
    <col min="11780" max="11780" width="24" style="3" customWidth="1"/>
    <col min="11781" max="11789" width="12.7265625" style="3" customWidth="1"/>
    <col min="11790" max="12033" width="9.1796875" style="3"/>
    <col min="12034" max="12034" width="5.7265625" style="3" customWidth="1"/>
    <col min="12035" max="12035" width="25.7265625" style="3" customWidth="1"/>
    <col min="12036" max="12036" width="24" style="3" customWidth="1"/>
    <col min="12037" max="12045" width="12.7265625" style="3" customWidth="1"/>
    <col min="12046" max="12289" width="9.1796875" style="3"/>
    <col min="12290" max="12290" width="5.7265625" style="3" customWidth="1"/>
    <col min="12291" max="12291" width="25.7265625" style="3" customWidth="1"/>
    <col min="12292" max="12292" width="24" style="3" customWidth="1"/>
    <col min="12293" max="12301" width="12.7265625" style="3" customWidth="1"/>
    <col min="12302" max="12545" width="9.1796875" style="3"/>
    <col min="12546" max="12546" width="5.7265625" style="3" customWidth="1"/>
    <col min="12547" max="12547" width="25.7265625" style="3" customWidth="1"/>
    <col min="12548" max="12548" width="24" style="3" customWidth="1"/>
    <col min="12549" max="12557" width="12.7265625" style="3" customWidth="1"/>
    <col min="12558" max="12801" width="9.1796875" style="3"/>
    <col min="12802" max="12802" width="5.7265625" style="3" customWidth="1"/>
    <col min="12803" max="12803" width="25.7265625" style="3" customWidth="1"/>
    <col min="12804" max="12804" width="24" style="3" customWidth="1"/>
    <col min="12805" max="12813" width="12.7265625" style="3" customWidth="1"/>
    <col min="12814" max="13057" width="9.1796875" style="3"/>
    <col min="13058" max="13058" width="5.7265625" style="3" customWidth="1"/>
    <col min="13059" max="13059" width="25.7265625" style="3" customWidth="1"/>
    <col min="13060" max="13060" width="24" style="3" customWidth="1"/>
    <col min="13061" max="13069" width="12.7265625" style="3" customWidth="1"/>
    <col min="13070" max="13313" width="9.1796875" style="3"/>
    <col min="13314" max="13314" width="5.7265625" style="3" customWidth="1"/>
    <col min="13315" max="13315" width="25.7265625" style="3" customWidth="1"/>
    <col min="13316" max="13316" width="24" style="3" customWidth="1"/>
    <col min="13317" max="13325" width="12.7265625" style="3" customWidth="1"/>
    <col min="13326" max="13569" width="9.1796875" style="3"/>
    <col min="13570" max="13570" width="5.7265625" style="3" customWidth="1"/>
    <col min="13571" max="13571" width="25.7265625" style="3" customWidth="1"/>
    <col min="13572" max="13572" width="24" style="3" customWidth="1"/>
    <col min="13573" max="13581" width="12.7265625" style="3" customWidth="1"/>
    <col min="13582" max="13825" width="9.1796875" style="3"/>
    <col min="13826" max="13826" width="5.7265625" style="3" customWidth="1"/>
    <col min="13827" max="13827" width="25.7265625" style="3" customWidth="1"/>
    <col min="13828" max="13828" width="24" style="3" customWidth="1"/>
    <col min="13829" max="13837" width="12.7265625" style="3" customWidth="1"/>
    <col min="13838" max="14081" width="9.1796875" style="3"/>
    <col min="14082" max="14082" width="5.7265625" style="3" customWidth="1"/>
    <col min="14083" max="14083" width="25.7265625" style="3" customWidth="1"/>
    <col min="14084" max="14084" width="24" style="3" customWidth="1"/>
    <col min="14085" max="14093" width="12.7265625" style="3" customWidth="1"/>
    <col min="14094" max="14337" width="9.1796875" style="3"/>
    <col min="14338" max="14338" width="5.7265625" style="3" customWidth="1"/>
    <col min="14339" max="14339" width="25.7265625" style="3" customWidth="1"/>
    <col min="14340" max="14340" width="24" style="3" customWidth="1"/>
    <col min="14341" max="14349" width="12.7265625" style="3" customWidth="1"/>
    <col min="14350" max="14593" width="9.1796875" style="3"/>
    <col min="14594" max="14594" width="5.7265625" style="3" customWidth="1"/>
    <col min="14595" max="14595" width="25.7265625" style="3" customWidth="1"/>
    <col min="14596" max="14596" width="24" style="3" customWidth="1"/>
    <col min="14597" max="14605" width="12.7265625" style="3" customWidth="1"/>
    <col min="14606" max="14849" width="9.1796875" style="3"/>
    <col min="14850" max="14850" width="5.7265625" style="3" customWidth="1"/>
    <col min="14851" max="14851" width="25.7265625" style="3" customWidth="1"/>
    <col min="14852" max="14852" width="24" style="3" customWidth="1"/>
    <col min="14853" max="14861" width="12.7265625" style="3" customWidth="1"/>
    <col min="14862" max="15105" width="9.1796875" style="3"/>
    <col min="15106" max="15106" width="5.7265625" style="3" customWidth="1"/>
    <col min="15107" max="15107" width="25.7265625" style="3" customWidth="1"/>
    <col min="15108" max="15108" width="24" style="3" customWidth="1"/>
    <col min="15109" max="15117" width="12.7265625" style="3" customWidth="1"/>
    <col min="15118" max="15361" width="9.1796875" style="3"/>
    <col min="15362" max="15362" width="5.7265625" style="3" customWidth="1"/>
    <col min="15363" max="15363" width="25.7265625" style="3" customWidth="1"/>
    <col min="15364" max="15364" width="24" style="3" customWidth="1"/>
    <col min="15365" max="15373" width="12.7265625" style="3" customWidth="1"/>
    <col min="15374" max="15617" width="9.1796875" style="3"/>
    <col min="15618" max="15618" width="5.7265625" style="3" customWidth="1"/>
    <col min="15619" max="15619" width="25.7265625" style="3" customWidth="1"/>
    <col min="15620" max="15620" width="24" style="3" customWidth="1"/>
    <col min="15621" max="15629" width="12.7265625" style="3" customWidth="1"/>
    <col min="15630" max="15873" width="9.1796875" style="3"/>
    <col min="15874" max="15874" width="5.7265625" style="3" customWidth="1"/>
    <col min="15875" max="15875" width="25.7265625" style="3" customWidth="1"/>
    <col min="15876" max="15876" width="24" style="3" customWidth="1"/>
    <col min="15877" max="15885" width="12.7265625" style="3" customWidth="1"/>
    <col min="15886" max="16129" width="9.1796875" style="3"/>
    <col min="16130" max="16130" width="5.7265625" style="3" customWidth="1"/>
    <col min="16131" max="16131" width="25.7265625" style="3" customWidth="1"/>
    <col min="16132" max="16132" width="24" style="3" customWidth="1"/>
    <col min="16133" max="16141" width="12.7265625" style="3" customWidth="1"/>
    <col min="16142" max="16384" width="9.1796875" style="3"/>
  </cols>
  <sheetData>
    <row r="1" spans="1:13" x14ac:dyDescent="0.35">
      <c r="A1" s="1" t="s">
        <v>973</v>
      </c>
      <c r="B1" s="231"/>
      <c r="C1" s="231"/>
    </row>
    <row r="2" spans="1:13" x14ac:dyDescent="0.35">
      <c r="A2" s="230" t="s">
        <v>58</v>
      </c>
      <c r="B2" s="230"/>
      <c r="C2" s="230"/>
    </row>
    <row r="3" spans="1:13" x14ac:dyDescent="0.35">
      <c r="A3" s="4" t="s">
        <v>974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x14ac:dyDescent="0.35">
      <c r="A4" s="2"/>
      <c r="B4" s="2"/>
      <c r="C4" s="2"/>
      <c r="D4" s="2"/>
      <c r="E4" s="2"/>
      <c r="F4" s="2"/>
      <c r="G4" s="28" t="str">
        <f>'[3]1'!$E$5</f>
        <v>KABUPATEN/KOTA</v>
      </c>
      <c r="H4" s="7" t="str">
        <f>'65'!G5</f>
        <v>KEPULAUAN TALAUD</v>
      </c>
      <c r="I4" s="4"/>
      <c r="J4" s="4"/>
      <c r="K4" s="7"/>
      <c r="L4" s="4"/>
      <c r="M4" s="4"/>
    </row>
    <row r="5" spans="1:13" x14ac:dyDescent="0.35">
      <c r="A5" s="2"/>
      <c r="B5" s="2"/>
      <c r="C5" s="2"/>
      <c r="D5" s="2"/>
      <c r="E5" s="2"/>
      <c r="F5" s="2"/>
      <c r="G5" s="28" t="str">
        <f>'[3]1'!$E$6</f>
        <v>TAHUN</v>
      </c>
      <c r="H5" s="7">
        <f>'65'!G6</f>
        <v>2024</v>
      </c>
      <c r="I5" s="2"/>
      <c r="J5" s="4"/>
      <c r="K5" s="7"/>
      <c r="L5" s="4"/>
      <c r="M5" s="4"/>
    </row>
    <row r="6" spans="1:13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15" customHeight="1" x14ac:dyDescent="0.35">
      <c r="A7" s="1596" t="s">
        <v>5</v>
      </c>
      <c r="B7" s="1596" t="s">
        <v>6</v>
      </c>
      <c r="C7" s="10"/>
      <c r="D7" s="1596" t="s">
        <v>61</v>
      </c>
      <c r="E7" s="1598" t="s">
        <v>975</v>
      </c>
      <c r="F7" s="1599"/>
      <c r="G7" s="1599"/>
      <c r="H7" s="1599"/>
      <c r="I7" s="1599"/>
      <c r="J7" s="1599"/>
      <c r="K7" s="1599"/>
      <c r="L7" s="1599"/>
      <c r="M7" s="1600"/>
    </row>
    <row r="8" spans="1:13" ht="28.5" customHeight="1" x14ac:dyDescent="0.35">
      <c r="A8" s="1596"/>
      <c r="B8" s="1596"/>
      <c r="C8" s="10" t="s">
        <v>1615</v>
      </c>
      <c r="D8" s="1596"/>
      <c r="E8" s="1674" t="s">
        <v>976</v>
      </c>
      <c r="F8" s="1674"/>
      <c r="G8" s="1674"/>
      <c r="H8" s="1674" t="s">
        <v>977</v>
      </c>
      <c r="I8" s="1674"/>
      <c r="J8" s="1674"/>
      <c r="K8" s="1674" t="s">
        <v>8</v>
      </c>
      <c r="L8" s="1674"/>
      <c r="M8" s="1674"/>
    </row>
    <row r="9" spans="1:13" ht="18" customHeight="1" x14ac:dyDescent="0.35">
      <c r="A9" s="1597"/>
      <c r="B9" s="1597"/>
      <c r="C9" s="12"/>
      <c r="D9" s="1597"/>
      <c r="E9" s="546" t="s">
        <v>978</v>
      </c>
      <c r="F9" s="546" t="s">
        <v>979</v>
      </c>
      <c r="G9" s="546" t="s">
        <v>670</v>
      </c>
      <c r="H9" s="546" t="s">
        <v>978</v>
      </c>
      <c r="I9" s="546" t="s">
        <v>979</v>
      </c>
      <c r="J9" s="546" t="s">
        <v>670</v>
      </c>
      <c r="K9" s="546" t="s">
        <v>978</v>
      </c>
      <c r="L9" s="546" t="s">
        <v>979</v>
      </c>
      <c r="M9" s="546" t="s">
        <v>670</v>
      </c>
    </row>
    <row r="10" spans="1:13" s="15" customFormat="1" ht="11.5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</row>
    <row r="11" spans="1:13" x14ac:dyDescent="0.35">
      <c r="A11" s="33">
        <v>1</v>
      </c>
      <c r="B11" s="421" t="s">
        <v>592</v>
      </c>
      <c r="C11" s="1570" t="s">
        <v>1596</v>
      </c>
      <c r="D11" s="422" t="s">
        <v>592</v>
      </c>
      <c r="E11" s="517">
        <v>0</v>
      </c>
      <c r="F11" s="517">
        <v>0</v>
      </c>
      <c r="G11" s="455">
        <f>SUM(E11:F11)</f>
        <v>0</v>
      </c>
      <c r="H11" s="455">
        <v>0</v>
      </c>
      <c r="I11" s="302">
        <v>2</v>
      </c>
      <c r="J11" s="455">
        <f t="shared" ref="J11:J31" si="0">SUM(H11:I11)</f>
        <v>2</v>
      </c>
      <c r="K11" s="455">
        <f>SUM(E11,H11)</f>
        <v>0</v>
      </c>
      <c r="L11" s="455">
        <f>SUM(F11,I11)</f>
        <v>2</v>
      </c>
      <c r="M11" s="455">
        <f>SUM(K11:L11)</f>
        <v>2</v>
      </c>
    </row>
    <row r="12" spans="1:13" x14ac:dyDescent="0.35">
      <c r="A12" s="16">
        <v>2</v>
      </c>
      <c r="B12" s="426" t="s">
        <v>109</v>
      </c>
      <c r="C12" s="1571" t="s">
        <v>1597</v>
      </c>
      <c r="D12" s="427" t="s">
        <v>109</v>
      </c>
      <c r="E12" s="518">
        <v>0</v>
      </c>
      <c r="F12" s="302">
        <v>0</v>
      </c>
      <c r="G12" s="302">
        <f t="shared" ref="G12:G19" si="1">SUM(E12:F12)</f>
        <v>0</v>
      </c>
      <c r="H12" s="302">
        <v>0</v>
      </c>
      <c r="I12" s="302">
        <v>0</v>
      </c>
      <c r="J12" s="302">
        <f t="shared" si="0"/>
        <v>0</v>
      </c>
      <c r="K12" s="302">
        <f>SUM(E12,H12)</f>
        <v>0</v>
      </c>
      <c r="L12" s="302">
        <f t="shared" ref="L12:L31" si="2">SUM(F12,I12)</f>
        <v>0</v>
      </c>
      <c r="M12" s="302">
        <f t="shared" ref="M12:M19" si="3">SUM(K12:L12)</f>
        <v>0</v>
      </c>
    </row>
    <row r="13" spans="1:13" x14ac:dyDescent="0.35">
      <c r="A13" s="16">
        <v>3</v>
      </c>
      <c r="B13" s="426" t="s">
        <v>111</v>
      </c>
      <c r="C13" s="1571" t="s">
        <v>1598</v>
      </c>
      <c r="D13" s="427" t="s">
        <v>111</v>
      </c>
      <c r="E13" s="518">
        <v>0</v>
      </c>
      <c r="F13" s="302">
        <v>0</v>
      </c>
      <c r="G13" s="302">
        <f t="shared" si="1"/>
        <v>0</v>
      </c>
      <c r="H13" s="302">
        <v>0</v>
      </c>
      <c r="I13" s="302">
        <v>0</v>
      </c>
      <c r="J13" s="302">
        <f t="shared" si="0"/>
        <v>0</v>
      </c>
      <c r="K13" s="302">
        <f t="shared" ref="K13:K31" si="4">SUM(E13,H13)</f>
        <v>0</v>
      </c>
      <c r="L13" s="302">
        <f t="shared" si="2"/>
        <v>0</v>
      </c>
      <c r="M13" s="302">
        <f t="shared" si="3"/>
        <v>0</v>
      </c>
    </row>
    <row r="14" spans="1:13" x14ac:dyDescent="0.35">
      <c r="A14" s="16">
        <v>4</v>
      </c>
      <c r="B14" s="426" t="s">
        <v>113</v>
      </c>
      <c r="C14" s="1571" t="s">
        <v>1601</v>
      </c>
      <c r="D14" s="427" t="s">
        <v>113</v>
      </c>
      <c r="E14" s="518">
        <v>0</v>
      </c>
      <c r="F14" s="302">
        <v>0</v>
      </c>
      <c r="G14" s="302">
        <f t="shared" si="1"/>
        <v>0</v>
      </c>
      <c r="H14" s="302">
        <v>0</v>
      </c>
      <c r="I14" s="302">
        <v>1</v>
      </c>
      <c r="J14" s="302">
        <f t="shared" si="0"/>
        <v>1</v>
      </c>
      <c r="K14" s="302">
        <f t="shared" si="4"/>
        <v>0</v>
      </c>
      <c r="L14" s="302">
        <f t="shared" si="2"/>
        <v>1</v>
      </c>
      <c r="M14" s="302">
        <f t="shared" si="3"/>
        <v>1</v>
      </c>
    </row>
    <row r="15" spans="1:13" x14ac:dyDescent="0.35">
      <c r="A15" s="16">
        <v>5</v>
      </c>
      <c r="B15" s="426" t="s">
        <v>114</v>
      </c>
      <c r="C15" s="1571" t="s">
        <v>1599</v>
      </c>
      <c r="D15" s="427" t="s">
        <v>114</v>
      </c>
      <c r="E15" s="518">
        <v>0</v>
      </c>
      <c r="F15" s="302">
        <v>0</v>
      </c>
      <c r="G15" s="302">
        <f t="shared" si="1"/>
        <v>0</v>
      </c>
      <c r="H15" s="302">
        <v>0</v>
      </c>
      <c r="I15" s="302">
        <v>1</v>
      </c>
      <c r="J15" s="302">
        <f t="shared" si="0"/>
        <v>1</v>
      </c>
      <c r="K15" s="302">
        <f t="shared" si="4"/>
        <v>0</v>
      </c>
      <c r="L15" s="302">
        <f>SUM(F15,I15)</f>
        <v>1</v>
      </c>
      <c r="M15" s="302">
        <f t="shared" si="3"/>
        <v>1</v>
      </c>
    </row>
    <row r="16" spans="1:13" x14ac:dyDescent="0.35">
      <c r="A16" s="16">
        <v>6</v>
      </c>
      <c r="B16" s="426" t="s">
        <v>100</v>
      </c>
      <c r="C16" s="1571" t="s">
        <v>1609</v>
      </c>
      <c r="D16" s="427" t="s">
        <v>100</v>
      </c>
      <c r="E16" s="518">
        <v>0</v>
      </c>
      <c r="F16" s="302">
        <v>0</v>
      </c>
      <c r="G16" s="302">
        <f t="shared" si="1"/>
        <v>0</v>
      </c>
      <c r="H16" s="302">
        <v>0</v>
      </c>
      <c r="I16" s="302">
        <v>1</v>
      </c>
      <c r="J16" s="302">
        <f t="shared" si="0"/>
        <v>1</v>
      </c>
      <c r="K16" s="302">
        <f t="shared" si="4"/>
        <v>0</v>
      </c>
      <c r="L16" s="302">
        <f t="shared" si="2"/>
        <v>1</v>
      </c>
      <c r="M16" s="302">
        <f t="shared" si="3"/>
        <v>1</v>
      </c>
    </row>
    <row r="17" spans="1:13" x14ac:dyDescent="0.35">
      <c r="A17" s="16">
        <v>7</v>
      </c>
      <c r="B17" s="426" t="s">
        <v>112</v>
      </c>
      <c r="C17" s="1571" t="s">
        <v>1600</v>
      </c>
      <c r="D17" s="427" t="s">
        <v>112</v>
      </c>
      <c r="E17" s="518">
        <v>0</v>
      </c>
      <c r="F17" s="302">
        <v>0</v>
      </c>
      <c r="G17" s="302">
        <f t="shared" si="1"/>
        <v>0</v>
      </c>
      <c r="H17" s="302">
        <v>0</v>
      </c>
      <c r="I17" s="302">
        <v>2</v>
      </c>
      <c r="J17" s="302">
        <f t="shared" si="0"/>
        <v>2</v>
      </c>
      <c r="K17" s="302">
        <f t="shared" si="4"/>
        <v>0</v>
      </c>
      <c r="L17" s="302">
        <f t="shared" si="2"/>
        <v>2</v>
      </c>
      <c r="M17" s="302">
        <f t="shared" si="3"/>
        <v>2</v>
      </c>
    </row>
    <row r="18" spans="1:13" x14ac:dyDescent="0.35">
      <c r="A18" s="16">
        <v>8</v>
      </c>
      <c r="B18" s="426" t="s">
        <v>98</v>
      </c>
      <c r="C18" s="1571" t="s">
        <v>1602</v>
      </c>
      <c r="D18" s="427" t="s">
        <v>98</v>
      </c>
      <c r="E18" s="518">
        <v>0</v>
      </c>
      <c r="F18" s="302">
        <v>0</v>
      </c>
      <c r="G18" s="302">
        <f t="shared" si="1"/>
        <v>0</v>
      </c>
      <c r="H18" s="302">
        <v>1</v>
      </c>
      <c r="I18" s="302">
        <v>4</v>
      </c>
      <c r="J18" s="302">
        <f t="shared" si="0"/>
        <v>5</v>
      </c>
      <c r="K18" s="302">
        <f t="shared" si="4"/>
        <v>1</v>
      </c>
      <c r="L18" s="302">
        <f t="shared" si="2"/>
        <v>4</v>
      </c>
      <c r="M18" s="302">
        <f t="shared" si="3"/>
        <v>5</v>
      </c>
    </row>
    <row r="19" spans="1:13" x14ac:dyDescent="0.35">
      <c r="A19" s="16">
        <v>9</v>
      </c>
      <c r="B19" s="426" t="s">
        <v>99</v>
      </c>
      <c r="C19" s="1571" t="s">
        <v>1603</v>
      </c>
      <c r="D19" s="427" t="s">
        <v>593</v>
      </c>
      <c r="E19" s="518">
        <v>0</v>
      </c>
      <c r="F19" s="302">
        <v>0</v>
      </c>
      <c r="G19" s="302">
        <f t="shared" si="1"/>
        <v>0</v>
      </c>
      <c r="H19" s="302">
        <v>0</v>
      </c>
      <c r="I19" s="302">
        <v>0</v>
      </c>
      <c r="J19" s="302">
        <f t="shared" si="0"/>
        <v>0</v>
      </c>
      <c r="K19" s="302">
        <f t="shared" si="4"/>
        <v>0</v>
      </c>
      <c r="L19" s="302">
        <f t="shared" si="2"/>
        <v>0</v>
      </c>
      <c r="M19" s="302">
        <f t="shared" si="3"/>
        <v>0</v>
      </c>
    </row>
    <row r="20" spans="1:13" x14ac:dyDescent="0.35">
      <c r="A20" s="16">
        <v>10</v>
      </c>
      <c r="B20" s="426" t="s">
        <v>587</v>
      </c>
      <c r="C20" s="1571" t="s">
        <v>1604</v>
      </c>
      <c r="D20" s="427" t="s">
        <v>587</v>
      </c>
      <c r="E20" s="518">
        <v>0</v>
      </c>
      <c r="F20" s="302">
        <v>0</v>
      </c>
      <c r="G20" s="302">
        <f t="shared" ref="G20:G31" si="5">SUM(E20:F20)</f>
        <v>0</v>
      </c>
      <c r="H20" s="302">
        <v>0</v>
      </c>
      <c r="I20" s="302">
        <v>2</v>
      </c>
      <c r="J20" s="302">
        <f t="shared" si="0"/>
        <v>2</v>
      </c>
      <c r="K20" s="302">
        <f t="shared" si="4"/>
        <v>0</v>
      </c>
      <c r="L20" s="302">
        <f t="shared" si="2"/>
        <v>2</v>
      </c>
      <c r="M20" s="302">
        <f t="shared" ref="M20:M30" si="6">SUM(K20:L20)</f>
        <v>2</v>
      </c>
    </row>
    <row r="21" spans="1:13" x14ac:dyDescent="0.35">
      <c r="A21" s="16">
        <v>11</v>
      </c>
      <c r="B21" s="426" t="s">
        <v>106</v>
      </c>
      <c r="C21" s="1571" t="s">
        <v>1605</v>
      </c>
      <c r="D21" s="427" t="s">
        <v>590</v>
      </c>
      <c r="E21" s="518">
        <v>0</v>
      </c>
      <c r="F21" s="302">
        <v>0</v>
      </c>
      <c r="G21" s="302">
        <f t="shared" si="5"/>
        <v>0</v>
      </c>
      <c r="H21" s="302">
        <v>0</v>
      </c>
      <c r="I21" s="302">
        <v>0</v>
      </c>
      <c r="J21" s="302">
        <f t="shared" si="0"/>
        <v>0</v>
      </c>
      <c r="K21" s="302">
        <f t="shared" si="4"/>
        <v>0</v>
      </c>
      <c r="L21" s="302">
        <f t="shared" si="2"/>
        <v>0</v>
      </c>
      <c r="M21" s="302">
        <f t="shared" si="6"/>
        <v>0</v>
      </c>
    </row>
    <row r="22" spans="1:13" x14ac:dyDescent="0.35">
      <c r="A22" s="16">
        <v>12</v>
      </c>
      <c r="B22" s="426" t="s">
        <v>108</v>
      </c>
      <c r="C22" s="1571" t="s">
        <v>1606</v>
      </c>
      <c r="D22" s="427" t="s">
        <v>589</v>
      </c>
      <c r="E22" s="518">
        <v>0</v>
      </c>
      <c r="F22" s="302">
        <v>0</v>
      </c>
      <c r="G22" s="302">
        <f t="shared" si="5"/>
        <v>0</v>
      </c>
      <c r="H22" s="302">
        <v>0</v>
      </c>
      <c r="I22" s="302">
        <v>0</v>
      </c>
      <c r="J22" s="302">
        <f t="shared" si="0"/>
        <v>0</v>
      </c>
      <c r="K22" s="302">
        <f t="shared" si="4"/>
        <v>0</v>
      </c>
      <c r="L22" s="302">
        <f t="shared" si="2"/>
        <v>0</v>
      </c>
      <c r="M22" s="302">
        <f t="shared" si="6"/>
        <v>0</v>
      </c>
    </row>
    <row r="23" spans="1:13" x14ac:dyDescent="0.35">
      <c r="A23" s="16">
        <v>13</v>
      </c>
      <c r="B23" s="426" t="s">
        <v>101</v>
      </c>
      <c r="C23" s="1571" t="s">
        <v>1607</v>
      </c>
      <c r="D23" s="427" t="s">
        <v>101</v>
      </c>
      <c r="E23" s="518">
        <v>0</v>
      </c>
      <c r="F23" s="302">
        <v>0</v>
      </c>
      <c r="G23" s="302">
        <f t="shared" si="5"/>
        <v>0</v>
      </c>
      <c r="H23" s="302">
        <v>0</v>
      </c>
      <c r="I23" s="302">
        <v>0</v>
      </c>
      <c r="J23" s="302">
        <f t="shared" si="0"/>
        <v>0</v>
      </c>
      <c r="K23" s="302">
        <f t="shared" si="4"/>
        <v>0</v>
      </c>
      <c r="L23" s="302">
        <f t="shared" si="2"/>
        <v>0</v>
      </c>
      <c r="M23" s="302">
        <f t="shared" si="6"/>
        <v>0</v>
      </c>
    </row>
    <row r="24" spans="1:13" x14ac:dyDescent="0.35">
      <c r="A24" s="16">
        <v>14</v>
      </c>
      <c r="B24" s="426" t="s">
        <v>858</v>
      </c>
      <c r="C24" s="1571" t="s">
        <v>1608</v>
      </c>
      <c r="D24" s="427" t="s">
        <v>599</v>
      </c>
      <c r="E24" s="518">
        <v>0</v>
      </c>
      <c r="F24" s="302">
        <v>0</v>
      </c>
      <c r="G24" s="302">
        <f t="shared" si="5"/>
        <v>0</v>
      </c>
      <c r="H24" s="302">
        <v>0</v>
      </c>
      <c r="I24" s="302">
        <v>0</v>
      </c>
      <c r="J24" s="302">
        <f t="shared" si="0"/>
        <v>0</v>
      </c>
      <c r="K24" s="302">
        <f t="shared" si="4"/>
        <v>0</v>
      </c>
      <c r="L24" s="302">
        <f t="shared" si="2"/>
        <v>0</v>
      </c>
      <c r="M24" s="302">
        <f t="shared" si="6"/>
        <v>0</v>
      </c>
    </row>
    <row r="25" spans="1:13" x14ac:dyDescent="0.35">
      <c r="A25" s="16">
        <v>15</v>
      </c>
      <c r="B25" s="426" t="s">
        <v>104</v>
      </c>
      <c r="C25" s="1571" t="s">
        <v>1610</v>
      </c>
      <c r="D25" s="427" t="s">
        <v>104</v>
      </c>
      <c r="E25" s="518">
        <v>0</v>
      </c>
      <c r="F25" s="302">
        <v>0</v>
      </c>
      <c r="G25" s="302">
        <f t="shared" si="5"/>
        <v>0</v>
      </c>
      <c r="H25" s="302">
        <v>0</v>
      </c>
      <c r="I25" s="302">
        <v>0</v>
      </c>
      <c r="J25" s="302">
        <f t="shared" si="0"/>
        <v>0</v>
      </c>
      <c r="K25" s="302">
        <f t="shared" si="4"/>
        <v>0</v>
      </c>
      <c r="L25" s="302">
        <f t="shared" si="2"/>
        <v>0</v>
      </c>
      <c r="M25" s="302">
        <f t="shared" si="6"/>
        <v>0</v>
      </c>
    </row>
    <row r="26" spans="1:13" x14ac:dyDescent="0.35">
      <c r="A26" s="16">
        <v>16</v>
      </c>
      <c r="B26" s="426" t="s">
        <v>105</v>
      </c>
      <c r="C26" s="1571" t="s">
        <v>1611</v>
      </c>
      <c r="D26" s="427" t="s">
        <v>591</v>
      </c>
      <c r="E26" s="518">
        <v>0</v>
      </c>
      <c r="F26" s="302">
        <v>0</v>
      </c>
      <c r="G26" s="302">
        <f t="shared" si="5"/>
        <v>0</v>
      </c>
      <c r="H26" s="302">
        <v>0</v>
      </c>
      <c r="I26" s="302">
        <v>0</v>
      </c>
      <c r="J26" s="302">
        <f t="shared" si="0"/>
        <v>0</v>
      </c>
      <c r="K26" s="302">
        <f t="shared" si="4"/>
        <v>0</v>
      </c>
      <c r="L26" s="302">
        <f t="shared" si="2"/>
        <v>0</v>
      </c>
      <c r="M26" s="302">
        <f>SUM(K26:L26)</f>
        <v>0</v>
      </c>
    </row>
    <row r="27" spans="1:13" x14ac:dyDescent="0.35">
      <c r="A27" s="16">
        <v>17</v>
      </c>
      <c r="B27" s="426" t="s">
        <v>103</v>
      </c>
      <c r="C27" s="1571" t="s">
        <v>1612</v>
      </c>
      <c r="D27" s="427" t="s">
        <v>103</v>
      </c>
      <c r="E27" s="518">
        <v>0</v>
      </c>
      <c r="F27" s="302">
        <v>0</v>
      </c>
      <c r="G27" s="302">
        <f t="shared" si="5"/>
        <v>0</v>
      </c>
      <c r="H27" s="302">
        <v>0</v>
      </c>
      <c r="I27" s="302">
        <v>0</v>
      </c>
      <c r="J27" s="302">
        <f t="shared" si="0"/>
        <v>0</v>
      </c>
      <c r="K27" s="302">
        <f t="shared" si="4"/>
        <v>0</v>
      </c>
      <c r="L27" s="302">
        <f t="shared" si="2"/>
        <v>0</v>
      </c>
      <c r="M27" s="302">
        <f t="shared" si="6"/>
        <v>0</v>
      </c>
    </row>
    <row r="28" spans="1:13" x14ac:dyDescent="0.35">
      <c r="A28" s="16">
        <v>18</v>
      </c>
      <c r="B28" s="426" t="s">
        <v>115</v>
      </c>
      <c r="C28" s="1571" t="s">
        <v>1613</v>
      </c>
      <c r="D28" s="427" t="s">
        <v>594</v>
      </c>
      <c r="E28" s="518">
        <v>0</v>
      </c>
      <c r="F28" s="302">
        <v>0</v>
      </c>
      <c r="G28" s="302">
        <f t="shared" si="5"/>
        <v>0</v>
      </c>
      <c r="H28" s="302">
        <v>0</v>
      </c>
      <c r="I28" s="302">
        <v>0</v>
      </c>
      <c r="J28" s="302">
        <f t="shared" si="0"/>
        <v>0</v>
      </c>
      <c r="K28" s="302">
        <f t="shared" si="4"/>
        <v>0</v>
      </c>
      <c r="L28" s="302">
        <f t="shared" si="2"/>
        <v>0</v>
      </c>
      <c r="M28" s="302">
        <f t="shared" si="6"/>
        <v>0</v>
      </c>
    </row>
    <row r="29" spans="1:13" x14ac:dyDescent="0.35">
      <c r="A29" s="16">
        <v>19</v>
      </c>
      <c r="B29" s="426" t="s">
        <v>115</v>
      </c>
      <c r="C29" s="1571" t="s">
        <v>1613</v>
      </c>
      <c r="D29" s="427" t="s">
        <v>597</v>
      </c>
      <c r="E29" s="518">
        <v>0</v>
      </c>
      <c r="F29" s="302">
        <v>0</v>
      </c>
      <c r="G29" s="302">
        <f t="shared" si="5"/>
        <v>0</v>
      </c>
      <c r="H29" s="302">
        <v>0</v>
      </c>
      <c r="I29" s="302">
        <v>0</v>
      </c>
      <c r="J29" s="302">
        <f t="shared" si="0"/>
        <v>0</v>
      </c>
      <c r="K29" s="302">
        <f t="shared" si="4"/>
        <v>0</v>
      </c>
      <c r="L29" s="302">
        <f t="shared" si="2"/>
        <v>0</v>
      </c>
      <c r="M29" s="302">
        <f t="shared" si="6"/>
        <v>0</v>
      </c>
    </row>
    <row r="30" spans="1:13" x14ac:dyDescent="0.35">
      <c r="A30" s="16">
        <v>20</v>
      </c>
      <c r="B30" s="426" t="s">
        <v>115</v>
      </c>
      <c r="C30" s="1571" t="s">
        <v>1613</v>
      </c>
      <c r="D30" s="427" t="s">
        <v>595</v>
      </c>
      <c r="E30" s="518">
        <v>0</v>
      </c>
      <c r="F30" s="302">
        <v>0</v>
      </c>
      <c r="G30" s="302">
        <f t="shared" si="5"/>
        <v>0</v>
      </c>
      <c r="H30" s="302">
        <v>0</v>
      </c>
      <c r="I30" s="302">
        <v>0</v>
      </c>
      <c r="J30" s="302">
        <f t="shared" si="0"/>
        <v>0</v>
      </c>
      <c r="K30" s="302">
        <f t="shared" si="4"/>
        <v>0</v>
      </c>
      <c r="L30" s="302">
        <f t="shared" si="2"/>
        <v>0</v>
      </c>
      <c r="M30" s="302">
        <f t="shared" si="6"/>
        <v>0</v>
      </c>
    </row>
    <row r="31" spans="1:13" x14ac:dyDescent="0.35">
      <c r="A31" s="16">
        <v>21</v>
      </c>
      <c r="B31" s="322" t="s">
        <v>116</v>
      </c>
      <c r="C31" s="1571" t="s">
        <v>1614</v>
      </c>
      <c r="D31" s="427" t="s">
        <v>116</v>
      </c>
      <c r="E31" s="518">
        <v>0</v>
      </c>
      <c r="F31" s="302">
        <v>0</v>
      </c>
      <c r="G31" s="302">
        <f t="shared" si="5"/>
        <v>0</v>
      </c>
      <c r="H31" s="302">
        <v>0</v>
      </c>
      <c r="I31" s="302">
        <v>0</v>
      </c>
      <c r="J31" s="302">
        <f t="shared" si="0"/>
        <v>0</v>
      </c>
      <c r="K31" s="302">
        <f t="shared" si="4"/>
        <v>0</v>
      </c>
      <c r="L31" s="302">
        <f t="shared" si="2"/>
        <v>0</v>
      </c>
      <c r="M31" s="302">
        <f t="shared" ref="M31" si="7">SUM(K31:L31)</f>
        <v>0</v>
      </c>
    </row>
    <row r="32" spans="1:13" x14ac:dyDescent="0.35">
      <c r="A32" s="16"/>
      <c r="B32" s="17"/>
      <c r="C32" s="17"/>
      <c r="D32" s="17"/>
      <c r="E32" s="547"/>
      <c r="F32" s="547"/>
      <c r="G32" s="547"/>
      <c r="H32" s="253"/>
      <c r="I32" s="253"/>
      <c r="J32" s="253"/>
      <c r="K32" s="253"/>
      <c r="L32" s="253"/>
      <c r="M32" s="253"/>
    </row>
    <row r="33" spans="1:13" x14ac:dyDescent="0.35">
      <c r="A33" s="16"/>
      <c r="B33" s="17"/>
      <c r="C33" s="17"/>
      <c r="D33" s="17"/>
      <c r="E33" s="547"/>
      <c r="F33" s="547"/>
      <c r="G33" s="547"/>
      <c r="H33" s="253"/>
      <c r="I33" s="253"/>
      <c r="J33" s="253"/>
      <c r="K33" s="253"/>
      <c r="L33" s="253"/>
      <c r="M33" s="253"/>
    </row>
    <row r="34" spans="1:13" x14ac:dyDescent="0.35">
      <c r="A34" s="16"/>
      <c r="B34" s="17"/>
      <c r="C34" s="17"/>
      <c r="D34" s="17"/>
      <c r="E34" s="547"/>
      <c r="F34" s="547"/>
      <c r="G34" s="547"/>
      <c r="H34" s="253"/>
      <c r="I34" s="253"/>
      <c r="J34" s="253"/>
      <c r="K34" s="253"/>
      <c r="L34" s="253"/>
      <c r="M34" s="253"/>
    </row>
    <row r="35" spans="1:13" x14ac:dyDescent="0.35">
      <c r="A35" s="16"/>
      <c r="B35" s="17"/>
      <c r="C35" s="17"/>
      <c r="D35" s="17"/>
      <c r="E35" s="547"/>
      <c r="F35" s="547"/>
      <c r="G35" s="547"/>
      <c r="H35" s="393"/>
      <c r="I35" s="253"/>
      <c r="J35" s="393"/>
      <c r="K35" s="393"/>
      <c r="L35" s="253"/>
      <c r="M35" s="393"/>
    </row>
    <row r="36" spans="1:13" ht="20.149999999999999" customHeight="1" x14ac:dyDescent="0.35">
      <c r="A36" s="246" t="s">
        <v>713</v>
      </c>
      <c r="B36" s="432"/>
      <c r="C36" s="433"/>
      <c r="D36" s="525"/>
      <c r="E36" s="247">
        <f t="shared" ref="E36:M36" si="8">SUM(E11:E35)</f>
        <v>0</v>
      </c>
      <c r="F36" s="247">
        <f t="shared" si="8"/>
        <v>0</v>
      </c>
      <c r="G36" s="247">
        <f t="shared" si="8"/>
        <v>0</v>
      </c>
      <c r="H36" s="247">
        <f t="shared" si="8"/>
        <v>1</v>
      </c>
      <c r="I36" s="247">
        <f t="shared" si="8"/>
        <v>13</v>
      </c>
      <c r="J36" s="247">
        <f t="shared" si="8"/>
        <v>14</v>
      </c>
      <c r="K36" s="247">
        <f t="shared" si="8"/>
        <v>1</v>
      </c>
      <c r="L36" s="247">
        <f t="shared" si="8"/>
        <v>13</v>
      </c>
      <c r="M36" s="247">
        <f t="shared" si="8"/>
        <v>14</v>
      </c>
    </row>
    <row r="37" spans="1:13" ht="17.25" customHeight="1" thickBot="1" x14ac:dyDescent="0.4">
      <c r="A37" s="508" t="s">
        <v>980</v>
      </c>
      <c r="B37" s="548"/>
      <c r="C37" s="548"/>
      <c r="D37" s="548"/>
      <c r="E37" s="549"/>
      <c r="F37" s="550"/>
      <c r="G37" s="550"/>
      <c r="H37" s="551"/>
      <c r="I37" s="551"/>
      <c r="J37" s="551"/>
      <c r="K37" s="552"/>
      <c r="L37" s="553"/>
      <c r="M37" s="554" t="e">
        <f>M36/'[3]2'!E28*10000</f>
        <v>#DIV/0!</v>
      </c>
    </row>
    <row r="38" spans="1:13" x14ac:dyDescent="0.35">
      <c r="B38" s="231"/>
      <c r="C38" s="231"/>
      <c r="D38" s="231"/>
      <c r="E38" s="532"/>
      <c r="F38" s="545"/>
      <c r="G38" s="532"/>
      <c r="H38" s="545"/>
      <c r="I38" s="532"/>
      <c r="J38" s="304"/>
      <c r="K38" s="545"/>
      <c r="L38" s="532"/>
      <c r="M38" s="304"/>
    </row>
    <row r="39" spans="1:13" x14ac:dyDescent="0.35">
      <c r="A39" s="27" t="s">
        <v>817</v>
      </c>
    </row>
    <row r="40" spans="1:13" x14ac:dyDescent="0.35">
      <c r="A40" s="3" t="s">
        <v>58</v>
      </c>
    </row>
  </sheetData>
  <sheetProtection algorithmName="SHA-512" hashValue="e0YXxhZft/Mb9UcLX9QUn3L1SxZZxdJ21s8igYaaNVHzcfUzEy4CdBPG5tjMWr0aUtF+Sk/4MYOduQgcKeLYDQ==" saltValue="nCFloo/0rI8i8h6jSj1zbQ==" spinCount="100000" sheet="1" objects="1" scenarios="1" sort="0" autoFilter="0" pivotTables="0"/>
  <mergeCells count="7">
    <mergeCell ref="A7:A9"/>
    <mergeCell ref="B7:B9"/>
    <mergeCell ref="D7:D9"/>
    <mergeCell ref="E7:M7"/>
    <mergeCell ref="E8:G8"/>
    <mergeCell ref="H8:J8"/>
    <mergeCell ref="K8:M8"/>
  </mergeCells>
  <pageMargins left="0.7" right="0.7" top="0.75" bottom="0.75" header="0.3" footer="0.3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S44"/>
  <sheetViews>
    <sheetView zoomScale="70" zoomScaleNormal="70" workbookViewId="0">
      <selection activeCell="F12" sqref="F12"/>
    </sheetView>
  </sheetViews>
  <sheetFormatPr defaultColWidth="9.1796875" defaultRowHeight="15.5" x14ac:dyDescent="0.35"/>
  <cols>
    <col min="1" max="1" width="5.7265625" style="3" customWidth="1"/>
    <col min="2" max="4" width="19.7265625" style="3" customWidth="1"/>
    <col min="5" max="5" width="15.54296875" style="3" customWidth="1"/>
    <col min="6" max="6" width="15.453125" style="3" customWidth="1"/>
    <col min="7" max="7" width="11.26953125" style="3" customWidth="1"/>
    <col min="8" max="8" width="15" style="3" customWidth="1"/>
    <col min="9" max="9" width="16.81640625" style="3" customWidth="1"/>
    <col min="10" max="10" width="15.26953125" style="3" customWidth="1"/>
    <col min="11" max="257" width="9.1796875" style="3"/>
    <col min="258" max="258" width="5.7265625" style="3" customWidth="1"/>
    <col min="259" max="260" width="19.7265625" style="3" customWidth="1"/>
    <col min="261" max="261" width="14.54296875" style="3" customWidth="1"/>
    <col min="262" max="262" width="14" style="3" customWidth="1"/>
    <col min="263" max="263" width="11.26953125" style="3" customWidth="1"/>
    <col min="264" max="264" width="15" style="3" customWidth="1"/>
    <col min="265" max="265" width="13.7265625" style="3" customWidth="1"/>
    <col min="266" max="266" width="15.26953125" style="3" customWidth="1"/>
    <col min="267" max="513" width="9.1796875" style="3"/>
    <col min="514" max="514" width="5.7265625" style="3" customWidth="1"/>
    <col min="515" max="516" width="19.7265625" style="3" customWidth="1"/>
    <col min="517" max="517" width="14.54296875" style="3" customWidth="1"/>
    <col min="518" max="518" width="14" style="3" customWidth="1"/>
    <col min="519" max="519" width="11.26953125" style="3" customWidth="1"/>
    <col min="520" max="520" width="15" style="3" customWidth="1"/>
    <col min="521" max="521" width="13.7265625" style="3" customWidth="1"/>
    <col min="522" max="522" width="15.26953125" style="3" customWidth="1"/>
    <col min="523" max="769" width="9.1796875" style="3"/>
    <col min="770" max="770" width="5.7265625" style="3" customWidth="1"/>
    <col min="771" max="772" width="19.7265625" style="3" customWidth="1"/>
    <col min="773" max="773" width="14.54296875" style="3" customWidth="1"/>
    <col min="774" max="774" width="14" style="3" customWidth="1"/>
    <col min="775" max="775" width="11.26953125" style="3" customWidth="1"/>
    <col min="776" max="776" width="15" style="3" customWidth="1"/>
    <col min="777" max="777" width="13.7265625" style="3" customWidth="1"/>
    <col min="778" max="778" width="15.26953125" style="3" customWidth="1"/>
    <col min="779" max="1025" width="9.1796875" style="3"/>
    <col min="1026" max="1026" width="5.7265625" style="3" customWidth="1"/>
    <col min="1027" max="1028" width="19.7265625" style="3" customWidth="1"/>
    <col min="1029" max="1029" width="14.54296875" style="3" customWidth="1"/>
    <col min="1030" max="1030" width="14" style="3" customWidth="1"/>
    <col min="1031" max="1031" width="11.26953125" style="3" customWidth="1"/>
    <col min="1032" max="1032" width="15" style="3" customWidth="1"/>
    <col min="1033" max="1033" width="13.7265625" style="3" customWidth="1"/>
    <col min="1034" max="1034" width="15.26953125" style="3" customWidth="1"/>
    <col min="1035" max="1281" width="9.1796875" style="3"/>
    <col min="1282" max="1282" width="5.7265625" style="3" customWidth="1"/>
    <col min="1283" max="1284" width="19.7265625" style="3" customWidth="1"/>
    <col min="1285" max="1285" width="14.54296875" style="3" customWidth="1"/>
    <col min="1286" max="1286" width="14" style="3" customWidth="1"/>
    <col min="1287" max="1287" width="11.26953125" style="3" customWidth="1"/>
    <col min="1288" max="1288" width="15" style="3" customWidth="1"/>
    <col min="1289" max="1289" width="13.7265625" style="3" customWidth="1"/>
    <col min="1290" max="1290" width="15.26953125" style="3" customWidth="1"/>
    <col min="1291" max="1537" width="9.1796875" style="3"/>
    <col min="1538" max="1538" width="5.7265625" style="3" customWidth="1"/>
    <col min="1539" max="1540" width="19.7265625" style="3" customWidth="1"/>
    <col min="1541" max="1541" width="14.54296875" style="3" customWidth="1"/>
    <col min="1542" max="1542" width="14" style="3" customWidth="1"/>
    <col min="1543" max="1543" width="11.26953125" style="3" customWidth="1"/>
    <col min="1544" max="1544" width="15" style="3" customWidth="1"/>
    <col min="1545" max="1545" width="13.7265625" style="3" customWidth="1"/>
    <col min="1546" max="1546" width="15.26953125" style="3" customWidth="1"/>
    <col min="1547" max="1793" width="9.1796875" style="3"/>
    <col min="1794" max="1794" width="5.7265625" style="3" customWidth="1"/>
    <col min="1795" max="1796" width="19.7265625" style="3" customWidth="1"/>
    <col min="1797" max="1797" width="14.54296875" style="3" customWidth="1"/>
    <col min="1798" max="1798" width="14" style="3" customWidth="1"/>
    <col min="1799" max="1799" width="11.26953125" style="3" customWidth="1"/>
    <col min="1800" max="1800" width="15" style="3" customWidth="1"/>
    <col min="1801" max="1801" width="13.7265625" style="3" customWidth="1"/>
    <col min="1802" max="1802" width="15.26953125" style="3" customWidth="1"/>
    <col min="1803" max="2049" width="9.1796875" style="3"/>
    <col min="2050" max="2050" width="5.7265625" style="3" customWidth="1"/>
    <col min="2051" max="2052" width="19.7265625" style="3" customWidth="1"/>
    <col min="2053" max="2053" width="14.54296875" style="3" customWidth="1"/>
    <col min="2054" max="2054" width="14" style="3" customWidth="1"/>
    <col min="2055" max="2055" width="11.26953125" style="3" customWidth="1"/>
    <col min="2056" max="2056" width="15" style="3" customWidth="1"/>
    <col min="2057" max="2057" width="13.7265625" style="3" customWidth="1"/>
    <col min="2058" max="2058" width="15.26953125" style="3" customWidth="1"/>
    <col min="2059" max="2305" width="9.1796875" style="3"/>
    <col min="2306" max="2306" width="5.7265625" style="3" customWidth="1"/>
    <col min="2307" max="2308" width="19.7265625" style="3" customWidth="1"/>
    <col min="2309" max="2309" width="14.54296875" style="3" customWidth="1"/>
    <col min="2310" max="2310" width="14" style="3" customWidth="1"/>
    <col min="2311" max="2311" width="11.26953125" style="3" customWidth="1"/>
    <col min="2312" max="2312" width="15" style="3" customWidth="1"/>
    <col min="2313" max="2313" width="13.7265625" style="3" customWidth="1"/>
    <col min="2314" max="2314" width="15.26953125" style="3" customWidth="1"/>
    <col min="2315" max="2561" width="9.1796875" style="3"/>
    <col min="2562" max="2562" width="5.7265625" style="3" customWidth="1"/>
    <col min="2563" max="2564" width="19.7265625" style="3" customWidth="1"/>
    <col min="2565" max="2565" width="14.54296875" style="3" customWidth="1"/>
    <col min="2566" max="2566" width="14" style="3" customWidth="1"/>
    <col min="2567" max="2567" width="11.26953125" style="3" customWidth="1"/>
    <col min="2568" max="2568" width="15" style="3" customWidth="1"/>
    <col min="2569" max="2569" width="13.7265625" style="3" customWidth="1"/>
    <col min="2570" max="2570" width="15.26953125" style="3" customWidth="1"/>
    <col min="2571" max="2817" width="9.1796875" style="3"/>
    <col min="2818" max="2818" width="5.7265625" style="3" customWidth="1"/>
    <col min="2819" max="2820" width="19.7265625" style="3" customWidth="1"/>
    <col min="2821" max="2821" width="14.54296875" style="3" customWidth="1"/>
    <col min="2822" max="2822" width="14" style="3" customWidth="1"/>
    <col min="2823" max="2823" width="11.26953125" style="3" customWidth="1"/>
    <col min="2824" max="2824" width="15" style="3" customWidth="1"/>
    <col min="2825" max="2825" width="13.7265625" style="3" customWidth="1"/>
    <col min="2826" max="2826" width="15.26953125" style="3" customWidth="1"/>
    <col min="2827" max="3073" width="9.1796875" style="3"/>
    <col min="3074" max="3074" width="5.7265625" style="3" customWidth="1"/>
    <col min="3075" max="3076" width="19.7265625" style="3" customWidth="1"/>
    <col min="3077" max="3077" width="14.54296875" style="3" customWidth="1"/>
    <col min="3078" max="3078" width="14" style="3" customWidth="1"/>
    <col min="3079" max="3079" width="11.26953125" style="3" customWidth="1"/>
    <col min="3080" max="3080" width="15" style="3" customWidth="1"/>
    <col min="3081" max="3081" width="13.7265625" style="3" customWidth="1"/>
    <col min="3082" max="3082" width="15.26953125" style="3" customWidth="1"/>
    <col min="3083" max="3329" width="9.1796875" style="3"/>
    <col min="3330" max="3330" width="5.7265625" style="3" customWidth="1"/>
    <col min="3331" max="3332" width="19.7265625" style="3" customWidth="1"/>
    <col min="3333" max="3333" width="14.54296875" style="3" customWidth="1"/>
    <col min="3334" max="3334" width="14" style="3" customWidth="1"/>
    <col min="3335" max="3335" width="11.26953125" style="3" customWidth="1"/>
    <col min="3336" max="3336" width="15" style="3" customWidth="1"/>
    <col min="3337" max="3337" width="13.7265625" style="3" customWidth="1"/>
    <col min="3338" max="3338" width="15.26953125" style="3" customWidth="1"/>
    <col min="3339" max="3585" width="9.1796875" style="3"/>
    <col min="3586" max="3586" width="5.7265625" style="3" customWidth="1"/>
    <col min="3587" max="3588" width="19.7265625" style="3" customWidth="1"/>
    <col min="3589" max="3589" width="14.54296875" style="3" customWidth="1"/>
    <col min="3590" max="3590" width="14" style="3" customWidth="1"/>
    <col min="3591" max="3591" width="11.26953125" style="3" customWidth="1"/>
    <col min="3592" max="3592" width="15" style="3" customWidth="1"/>
    <col min="3593" max="3593" width="13.7265625" style="3" customWidth="1"/>
    <col min="3594" max="3594" width="15.26953125" style="3" customWidth="1"/>
    <col min="3595" max="3841" width="9.1796875" style="3"/>
    <col min="3842" max="3842" width="5.7265625" style="3" customWidth="1"/>
    <col min="3843" max="3844" width="19.7265625" style="3" customWidth="1"/>
    <col min="3845" max="3845" width="14.54296875" style="3" customWidth="1"/>
    <col min="3846" max="3846" width="14" style="3" customWidth="1"/>
    <col min="3847" max="3847" width="11.26953125" style="3" customWidth="1"/>
    <col min="3848" max="3848" width="15" style="3" customWidth="1"/>
    <col min="3849" max="3849" width="13.7265625" style="3" customWidth="1"/>
    <col min="3850" max="3850" width="15.26953125" style="3" customWidth="1"/>
    <col min="3851" max="4097" width="9.1796875" style="3"/>
    <col min="4098" max="4098" width="5.7265625" style="3" customWidth="1"/>
    <col min="4099" max="4100" width="19.7265625" style="3" customWidth="1"/>
    <col min="4101" max="4101" width="14.54296875" style="3" customWidth="1"/>
    <col min="4102" max="4102" width="14" style="3" customWidth="1"/>
    <col min="4103" max="4103" width="11.26953125" style="3" customWidth="1"/>
    <col min="4104" max="4104" width="15" style="3" customWidth="1"/>
    <col min="4105" max="4105" width="13.7265625" style="3" customWidth="1"/>
    <col min="4106" max="4106" width="15.26953125" style="3" customWidth="1"/>
    <col min="4107" max="4353" width="9.1796875" style="3"/>
    <col min="4354" max="4354" width="5.7265625" style="3" customWidth="1"/>
    <col min="4355" max="4356" width="19.7265625" style="3" customWidth="1"/>
    <col min="4357" max="4357" width="14.54296875" style="3" customWidth="1"/>
    <col min="4358" max="4358" width="14" style="3" customWidth="1"/>
    <col min="4359" max="4359" width="11.26953125" style="3" customWidth="1"/>
    <col min="4360" max="4360" width="15" style="3" customWidth="1"/>
    <col min="4361" max="4361" width="13.7265625" style="3" customWidth="1"/>
    <col min="4362" max="4362" width="15.26953125" style="3" customWidth="1"/>
    <col min="4363" max="4609" width="9.1796875" style="3"/>
    <col min="4610" max="4610" width="5.7265625" style="3" customWidth="1"/>
    <col min="4611" max="4612" width="19.7265625" style="3" customWidth="1"/>
    <col min="4613" max="4613" width="14.54296875" style="3" customWidth="1"/>
    <col min="4614" max="4614" width="14" style="3" customWidth="1"/>
    <col min="4615" max="4615" width="11.26953125" style="3" customWidth="1"/>
    <col min="4616" max="4616" width="15" style="3" customWidth="1"/>
    <col min="4617" max="4617" width="13.7265625" style="3" customWidth="1"/>
    <col min="4618" max="4618" width="15.26953125" style="3" customWidth="1"/>
    <col min="4619" max="4865" width="9.1796875" style="3"/>
    <col min="4866" max="4866" width="5.7265625" style="3" customWidth="1"/>
    <col min="4867" max="4868" width="19.7265625" style="3" customWidth="1"/>
    <col min="4869" max="4869" width="14.54296875" style="3" customWidth="1"/>
    <col min="4870" max="4870" width="14" style="3" customWidth="1"/>
    <col min="4871" max="4871" width="11.26953125" style="3" customWidth="1"/>
    <col min="4872" max="4872" width="15" style="3" customWidth="1"/>
    <col min="4873" max="4873" width="13.7265625" style="3" customWidth="1"/>
    <col min="4874" max="4874" width="15.26953125" style="3" customWidth="1"/>
    <col min="4875" max="5121" width="9.1796875" style="3"/>
    <col min="5122" max="5122" width="5.7265625" style="3" customWidth="1"/>
    <col min="5123" max="5124" width="19.7265625" style="3" customWidth="1"/>
    <col min="5125" max="5125" width="14.54296875" style="3" customWidth="1"/>
    <col min="5126" max="5126" width="14" style="3" customWidth="1"/>
    <col min="5127" max="5127" width="11.26953125" style="3" customWidth="1"/>
    <col min="5128" max="5128" width="15" style="3" customWidth="1"/>
    <col min="5129" max="5129" width="13.7265625" style="3" customWidth="1"/>
    <col min="5130" max="5130" width="15.26953125" style="3" customWidth="1"/>
    <col min="5131" max="5377" width="9.1796875" style="3"/>
    <col min="5378" max="5378" width="5.7265625" style="3" customWidth="1"/>
    <col min="5379" max="5380" width="19.7265625" style="3" customWidth="1"/>
    <col min="5381" max="5381" width="14.54296875" style="3" customWidth="1"/>
    <col min="5382" max="5382" width="14" style="3" customWidth="1"/>
    <col min="5383" max="5383" width="11.26953125" style="3" customWidth="1"/>
    <col min="5384" max="5384" width="15" style="3" customWidth="1"/>
    <col min="5385" max="5385" width="13.7265625" style="3" customWidth="1"/>
    <col min="5386" max="5386" width="15.26953125" style="3" customWidth="1"/>
    <col min="5387" max="5633" width="9.1796875" style="3"/>
    <col min="5634" max="5634" width="5.7265625" style="3" customWidth="1"/>
    <col min="5635" max="5636" width="19.7265625" style="3" customWidth="1"/>
    <col min="5637" max="5637" width="14.54296875" style="3" customWidth="1"/>
    <col min="5638" max="5638" width="14" style="3" customWidth="1"/>
    <col min="5639" max="5639" width="11.26953125" style="3" customWidth="1"/>
    <col min="5640" max="5640" width="15" style="3" customWidth="1"/>
    <col min="5641" max="5641" width="13.7265625" style="3" customWidth="1"/>
    <col min="5642" max="5642" width="15.26953125" style="3" customWidth="1"/>
    <col min="5643" max="5889" width="9.1796875" style="3"/>
    <col min="5890" max="5890" width="5.7265625" style="3" customWidth="1"/>
    <col min="5891" max="5892" width="19.7265625" style="3" customWidth="1"/>
    <col min="5893" max="5893" width="14.54296875" style="3" customWidth="1"/>
    <col min="5894" max="5894" width="14" style="3" customWidth="1"/>
    <col min="5895" max="5895" width="11.26953125" style="3" customWidth="1"/>
    <col min="5896" max="5896" width="15" style="3" customWidth="1"/>
    <col min="5897" max="5897" width="13.7265625" style="3" customWidth="1"/>
    <col min="5898" max="5898" width="15.26953125" style="3" customWidth="1"/>
    <col min="5899" max="6145" width="9.1796875" style="3"/>
    <col min="6146" max="6146" width="5.7265625" style="3" customWidth="1"/>
    <col min="6147" max="6148" width="19.7265625" style="3" customWidth="1"/>
    <col min="6149" max="6149" width="14.54296875" style="3" customWidth="1"/>
    <col min="6150" max="6150" width="14" style="3" customWidth="1"/>
    <col min="6151" max="6151" width="11.26953125" style="3" customWidth="1"/>
    <col min="6152" max="6152" width="15" style="3" customWidth="1"/>
    <col min="6153" max="6153" width="13.7265625" style="3" customWidth="1"/>
    <col min="6154" max="6154" width="15.26953125" style="3" customWidth="1"/>
    <col min="6155" max="6401" width="9.1796875" style="3"/>
    <col min="6402" max="6402" width="5.7265625" style="3" customWidth="1"/>
    <col min="6403" max="6404" width="19.7265625" style="3" customWidth="1"/>
    <col min="6405" max="6405" width="14.54296875" style="3" customWidth="1"/>
    <col min="6406" max="6406" width="14" style="3" customWidth="1"/>
    <col min="6407" max="6407" width="11.26953125" style="3" customWidth="1"/>
    <col min="6408" max="6408" width="15" style="3" customWidth="1"/>
    <col min="6409" max="6409" width="13.7265625" style="3" customWidth="1"/>
    <col min="6410" max="6410" width="15.26953125" style="3" customWidth="1"/>
    <col min="6411" max="6657" width="9.1796875" style="3"/>
    <col min="6658" max="6658" width="5.7265625" style="3" customWidth="1"/>
    <col min="6659" max="6660" width="19.7265625" style="3" customWidth="1"/>
    <col min="6661" max="6661" width="14.54296875" style="3" customWidth="1"/>
    <col min="6662" max="6662" width="14" style="3" customWidth="1"/>
    <col min="6663" max="6663" width="11.26953125" style="3" customWidth="1"/>
    <col min="6664" max="6664" width="15" style="3" customWidth="1"/>
    <col min="6665" max="6665" width="13.7265625" style="3" customWidth="1"/>
    <col min="6666" max="6666" width="15.26953125" style="3" customWidth="1"/>
    <col min="6667" max="6913" width="9.1796875" style="3"/>
    <col min="6914" max="6914" width="5.7265625" style="3" customWidth="1"/>
    <col min="6915" max="6916" width="19.7265625" style="3" customWidth="1"/>
    <col min="6917" max="6917" width="14.54296875" style="3" customWidth="1"/>
    <col min="6918" max="6918" width="14" style="3" customWidth="1"/>
    <col min="6919" max="6919" width="11.26953125" style="3" customWidth="1"/>
    <col min="6920" max="6920" width="15" style="3" customWidth="1"/>
    <col min="6921" max="6921" width="13.7265625" style="3" customWidth="1"/>
    <col min="6922" max="6922" width="15.26953125" style="3" customWidth="1"/>
    <col min="6923" max="7169" width="9.1796875" style="3"/>
    <col min="7170" max="7170" width="5.7265625" style="3" customWidth="1"/>
    <col min="7171" max="7172" width="19.7265625" style="3" customWidth="1"/>
    <col min="7173" max="7173" width="14.54296875" style="3" customWidth="1"/>
    <col min="7174" max="7174" width="14" style="3" customWidth="1"/>
    <col min="7175" max="7175" width="11.26953125" style="3" customWidth="1"/>
    <col min="7176" max="7176" width="15" style="3" customWidth="1"/>
    <col min="7177" max="7177" width="13.7265625" style="3" customWidth="1"/>
    <col min="7178" max="7178" width="15.26953125" style="3" customWidth="1"/>
    <col min="7179" max="7425" width="9.1796875" style="3"/>
    <col min="7426" max="7426" width="5.7265625" style="3" customWidth="1"/>
    <col min="7427" max="7428" width="19.7265625" style="3" customWidth="1"/>
    <col min="7429" max="7429" width="14.54296875" style="3" customWidth="1"/>
    <col min="7430" max="7430" width="14" style="3" customWidth="1"/>
    <col min="7431" max="7431" width="11.26953125" style="3" customWidth="1"/>
    <col min="7432" max="7432" width="15" style="3" customWidth="1"/>
    <col min="7433" max="7433" width="13.7265625" style="3" customWidth="1"/>
    <col min="7434" max="7434" width="15.26953125" style="3" customWidth="1"/>
    <col min="7435" max="7681" width="9.1796875" style="3"/>
    <col min="7682" max="7682" width="5.7265625" style="3" customWidth="1"/>
    <col min="7683" max="7684" width="19.7265625" style="3" customWidth="1"/>
    <col min="7685" max="7685" width="14.54296875" style="3" customWidth="1"/>
    <col min="7686" max="7686" width="14" style="3" customWidth="1"/>
    <col min="7687" max="7687" width="11.26953125" style="3" customWidth="1"/>
    <col min="7688" max="7688" width="15" style="3" customWidth="1"/>
    <col min="7689" max="7689" width="13.7265625" style="3" customWidth="1"/>
    <col min="7690" max="7690" width="15.26953125" style="3" customWidth="1"/>
    <col min="7691" max="7937" width="9.1796875" style="3"/>
    <col min="7938" max="7938" width="5.7265625" style="3" customWidth="1"/>
    <col min="7939" max="7940" width="19.7265625" style="3" customWidth="1"/>
    <col min="7941" max="7941" width="14.54296875" style="3" customWidth="1"/>
    <col min="7942" max="7942" width="14" style="3" customWidth="1"/>
    <col min="7943" max="7943" width="11.26953125" style="3" customWidth="1"/>
    <col min="7944" max="7944" width="15" style="3" customWidth="1"/>
    <col min="7945" max="7945" width="13.7265625" style="3" customWidth="1"/>
    <col min="7946" max="7946" width="15.26953125" style="3" customWidth="1"/>
    <col min="7947" max="8193" width="9.1796875" style="3"/>
    <col min="8194" max="8194" width="5.7265625" style="3" customWidth="1"/>
    <col min="8195" max="8196" width="19.7265625" style="3" customWidth="1"/>
    <col min="8197" max="8197" width="14.54296875" style="3" customWidth="1"/>
    <col min="8198" max="8198" width="14" style="3" customWidth="1"/>
    <col min="8199" max="8199" width="11.26953125" style="3" customWidth="1"/>
    <col min="8200" max="8200" width="15" style="3" customWidth="1"/>
    <col min="8201" max="8201" width="13.7265625" style="3" customWidth="1"/>
    <col min="8202" max="8202" width="15.26953125" style="3" customWidth="1"/>
    <col min="8203" max="8449" width="9.1796875" style="3"/>
    <col min="8450" max="8450" width="5.7265625" style="3" customWidth="1"/>
    <col min="8451" max="8452" width="19.7265625" style="3" customWidth="1"/>
    <col min="8453" max="8453" width="14.54296875" style="3" customWidth="1"/>
    <col min="8454" max="8454" width="14" style="3" customWidth="1"/>
    <col min="8455" max="8455" width="11.26953125" style="3" customWidth="1"/>
    <col min="8456" max="8456" width="15" style="3" customWidth="1"/>
    <col min="8457" max="8457" width="13.7265625" style="3" customWidth="1"/>
    <col min="8458" max="8458" width="15.26953125" style="3" customWidth="1"/>
    <col min="8459" max="8705" width="9.1796875" style="3"/>
    <col min="8706" max="8706" width="5.7265625" style="3" customWidth="1"/>
    <col min="8707" max="8708" width="19.7265625" style="3" customWidth="1"/>
    <col min="8709" max="8709" width="14.54296875" style="3" customWidth="1"/>
    <col min="8710" max="8710" width="14" style="3" customWidth="1"/>
    <col min="8711" max="8711" width="11.26953125" style="3" customWidth="1"/>
    <col min="8712" max="8712" width="15" style="3" customWidth="1"/>
    <col min="8713" max="8713" width="13.7265625" style="3" customWidth="1"/>
    <col min="8714" max="8714" width="15.26953125" style="3" customWidth="1"/>
    <col min="8715" max="8961" width="9.1796875" style="3"/>
    <col min="8962" max="8962" width="5.7265625" style="3" customWidth="1"/>
    <col min="8963" max="8964" width="19.7265625" style="3" customWidth="1"/>
    <col min="8965" max="8965" width="14.54296875" style="3" customWidth="1"/>
    <col min="8966" max="8966" width="14" style="3" customWidth="1"/>
    <col min="8967" max="8967" width="11.26953125" style="3" customWidth="1"/>
    <col min="8968" max="8968" width="15" style="3" customWidth="1"/>
    <col min="8969" max="8969" width="13.7265625" style="3" customWidth="1"/>
    <col min="8970" max="8970" width="15.26953125" style="3" customWidth="1"/>
    <col min="8971" max="9217" width="9.1796875" style="3"/>
    <col min="9218" max="9218" width="5.7265625" style="3" customWidth="1"/>
    <col min="9219" max="9220" width="19.7265625" style="3" customWidth="1"/>
    <col min="9221" max="9221" width="14.54296875" style="3" customWidth="1"/>
    <col min="9222" max="9222" width="14" style="3" customWidth="1"/>
    <col min="9223" max="9223" width="11.26953125" style="3" customWidth="1"/>
    <col min="9224" max="9224" width="15" style="3" customWidth="1"/>
    <col min="9225" max="9225" width="13.7265625" style="3" customWidth="1"/>
    <col min="9226" max="9226" width="15.26953125" style="3" customWidth="1"/>
    <col min="9227" max="9473" width="9.1796875" style="3"/>
    <col min="9474" max="9474" width="5.7265625" style="3" customWidth="1"/>
    <col min="9475" max="9476" width="19.7265625" style="3" customWidth="1"/>
    <col min="9477" max="9477" width="14.54296875" style="3" customWidth="1"/>
    <col min="9478" max="9478" width="14" style="3" customWidth="1"/>
    <col min="9479" max="9479" width="11.26953125" style="3" customWidth="1"/>
    <col min="9480" max="9480" width="15" style="3" customWidth="1"/>
    <col min="9481" max="9481" width="13.7265625" style="3" customWidth="1"/>
    <col min="9482" max="9482" width="15.26953125" style="3" customWidth="1"/>
    <col min="9483" max="9729" width="9.1796875" style="3"/>
    <col min="9730" max="9730" width="5.7265625" style="3" customWidth="1"/>
    <col min="9731" max="9732" width="19.7265625" style="3" customWidth="1"/>
    <col min="9733" max="9733" width="14.54296875" style="3" customWidth="1"/>
    <col min="9734" max="9734" width="14" style="3" customWidth="1"/>
    <col min="9735" max="9735" width="11.26953125" style="3" customWidth="1"/>
    <col min="9736" max="9736" width="15" style="3" customWidth="1"/>
    <col min="9737" max="9737" width="13.7265625" style="3" customWidth="1"/>
    <col min="9738" max="9738" width="15.26953125" style="3" customWidth="1"/>
    <col min="9739" max="9985" width="9.1796875" style="3"/>
    <col min="9986" max="9986" width="5.7265625" style="3" customWidth="1"/>
    <col min="9987" max="9988" width="19.7265625" style="3" customWidth="1"/>
    <col min="9989" max="9989" width="14.54296875" style="3" customWidth="1"/>
    <col min="9990" max="9990" width="14" style="3" customWidth="1"/>
    <col min="9991" max="9991" width="11.26953125" style="3" customWidth="1"/>
    <col min="9992" max="9992" width="15" style="3" customWidth="1"/>
    <col min="9993" max="9993" width="13.7265625" style="3" customWidth="1"/>
    <col min="9994" max="9994" width="15.26953125" style="3" customWidth="1"/>
    <col min="9995" max="10241" width="9.1796875" style="3"/>
    <col min="10242" max="10242" width="5.7265625" style="3" customWidth="1"/>
    <col min="10243" max="10244" width="19.7265625" style="3" customWidth="1"/>
    <col min="10245" max="10245" width="14.54296875" style="3" customWidth="1"/>
    <col min="10246" max="10246" width="14" style="3" customWidth="1"/>
    <col min="10247" max="10247" width="11.26953125" style="3" customWidth="1"/>
    <col min="10248" max="10248" width="15" style="3" customWidth="1"/>
    <col min="10249" max="10249" width="13.7265625" style="3" customWidth="1"/>
    <col min="10250" max="10250" width="15.26953125" style="3" customWidth="1"/>
    <col min="10251" max="10497" width="9.1796875" style="3"/>
    <col min="10498" max="10498" width="5.7265625" style="3" customWidth="1"/>
    <col min="10499" max="10500" width="19.7265625" style="3" customWidth="1"/>
    <col min="10501" max="10501" width="14.54296875" style="3" customWidth="1"/>
    <col min="10502" max="10502" width="14" style="3" customWidth="1"/>
    <col min="10503" max="10503" width="11.26953125" style="3" customWidth="1"/>
    <col min="10504" max="10504" width="15" style="3" customWidth="1"/>
    <col min="10505" max="10505" width="13.7265625" style="3" customWidth="1"/>
    <col min="10506" max="10506" width="15.26953125" style="3" customWidth="1"/>
    <col min="10507" max="10753" width="9.1796875" style="3"/>
    <col min="10754" max="10754" width="5.7265625" style="3" customWidth="1"/>
    <col min="10755" max="10756" width="19.7265625" style="3" customWidth="1"/>
    <col min="10757" max="10757" width="14.54296875" style="3" customWidth="1"/>
    <col min="10758" max="10758" width="14" style="3" customWidth="1"/>
    <col min="10759" max="10759" width="11.26953125" style="3" customWidth="1"/>
    <col min="10760" max="10760" width="15" style="3" customWidth="1"/>
    <col min="10761" max="10761" width="13.7265625" style="3" customWidth="1"/>
    <col min="10762" max="10762" width="15.26953125" style="3" customWidth="1"/>
    <col min="10763" max="11009" width="9.1796875" style="3"/>
    <col min="11010" max="11010" width="5.7265625" style="3" customWidth="1"/>
    <col min="11011" max="11012" width="19.7265625" style="3" customWidth="1"/>
    <col min="11013" max="11013" width="14.54296875" style="3" customWidth="1"/>
    <col min="11014" max="11014" width="14" style="3" customWidth="1"/>
    <col min="11015" max="11015" width="11.26953125" style="3" customWidth="1"/>
    <col min="11016" max="11016" width="15" style="3" customWidth="1"/>
    <col min="11017" max="11017" width="13.7265625" style="3" customWidth="1"/>
    <col min="11018" max="11018" width="15.26953125" style="3" customWidth="1"/>
    <col min="11019" max="11265" width="9.1796875" style="3"/>
    <col min="11266" max="11266" width="5.7265625" style="3" customWidth="1"/>
    <col min="11267" max="11268" width="19.7265625" style="3" customWidth="1"/>
    <col min="11269" max="11269" width="14.54296875" style="3" customWidth="1"/>
    <col min="11270" max="11270" width="14" style="3" customWidth="1"/>
    <col min="11271" max="11271" width="11.26953125" style="3" customWidth="1"/>
    <col min="11272" max="11272" width="15" style="3" customWidth="1"/>
    <col min="11273" max="11273" width="13.7265625" style="3" customWidth="1"/>
    <col min="11274" max="11274" width="15.26953125" style="3" customWidth="1"/>
    <col min="11275" max="11521" width="9.1796875" style="3"/>
    <col min="11522" max="11522" width="5.7265625" style="3" customWidth="1"/>
    <col min="11523" max="11524" width="19.7265625" style="3" customWidth="1"/>
    <col min="11525" max="11525" width="14.54296875" style="3" customWidth="1"/>
    <col min="11526" max="11526" width="14" style="3" customWidth="1"/>
    <col min="11527" max="11527" width="11.26953125" style="3" customWidth="1"/>
    <col min="11528" max="11528" width="15" style="3" customWidth="1"/>
    <col min="11529" max="11529" width="13.7265625" style="3" customWidth="1"/>
    <col min="11530" max="11530" width="15.26953125" style="3" customWidth="1"/>
    <col min="11531" max="11777" width="9.1796875" style="3"/>
    <col min="11778" max="11778" width="5.7265625" style="3" customWidth="1"/>
    <col min="11779" max="11780" width="19.7265625" style="3" customWidth="1"/>
    <col min="11781" max="11781" width="14.54296875" style="3" customWidth="1"/>
    <col min="11782" max="11782" width="14" style="3" customWidth="1"/>
    <col min="11783" max="11783" width="11.26953125" style="3" customWidth="1"/>
    <col min="11784" max="11784" width="15" style="3" customWidth="1"/>
    <col min="11785" max="11785" width="13.7265625" style="3" customWidth="1"/>
    <col min="11786" max="11786" width="15.26953125" style="3" customWidth="1"/>
    <col min="11787" max="12033" width="9.1796875" style="3"/>
    <col min="12034" max="12034" width="5.7265625" style="3" customWidth="1"/>
    <col min="12035" max="12036" width="19.7265625" style="3" customWidth="1"/>
    <col min="12037" max="12037" width="14.54296875" style="3" customWidth="1"/>
    <col min="12038" max="12038" width="14" style="3" customWidth="1"/>
    <col min="12039" max="12039" width="11.26953125" style="3" customWidth="1"/>
    <col min="12040" max="12040" width="15" style="3" customWidth="1"/>
    <col min="12041" max="12041" width="13.7265625" style="3" customWidth="1"/>
    <col min="12042" max="12042" width="15.26953125" style="3" customWidth="1"/>
    <col min="12043" max="12289" width="9.1796875" style="3"/>
    <col min="12290" max="12290" width="5.7265625" style="3" customWidth="1"/>
    <col min="12291" max="12292" width="19.7265625" style="3" customWidth="1"/>
    <col min="12293" max="12293" width="14.54296875" style="3" customWidth="1"/>
    <col min="12294" max="12294" width="14" style="3" customWidth="1"/>
    <col min="12295" max="12295" width="11.26953125" style="3" customWidth="1"/>
    <col min="12296" max="12296" width="15" style="3" customWidth="1"/>
    <col min="12297" max="12297" width="13.7265625" style="3" customWidth="1"/>
    <col min="12298" max="12298" width="15.26953125" style="3" customWidth="1"/>
    <col min="12299" max="12545" width="9.1796875" style="3"/>
    <col min="12546" max="12546" width="5.7265625" style="3" customWidth="1"/>
    <col min="12547" max="12548" width="19.7265625" style="3" customWidth="1"/>
    <col min="12549" max="12549" width="14.54296875" style="3" customWidth="1"/>
    <col min="12550" max="12550" width="14" style="3" customWidth="1"/>
    <col min="12551" max="12551" width="11.26953125" style="3" customWidth="1"/>
    <col min="12552" max="12552" width="15" style="3" customWidth="1"/>
    <col min="12553" max="12553" width="13.7265625" style="3" customWidth="1"/>
    <col min="12554" max="12554" width="15.26953125" style="3" customWidth="1"/>
    <col min="12555" max="12801" width="9.1796875" style="3"/>
    <col min="12802" max="12802" width="5.7265625" style="3" customWidth="1"/>
    <col min="12803" max="12804" width="19.7265625" style="3" customWidth="1"/>
    <col min="12805" max="12805" width="14.54296875" style="3" customWidth="1"/>
    <col min="12806" max="12806" width="14" style="3" customWidth="1"/>
    <col min="12807" max="12807" width="11.26953125" style="3" customWidth="1"/>
    <col min="12808" max="12808" width="15" style="3" customWidth="1"/>
    <col min="12809" max="12809" width="13.7265625" style="3" customWidth="1"/>
    <col min="12810" max="12810" width="15.26953125" style="3" customWidth="1"/>
    <col min="12811" max="13057" width="9.1796875" style="3"/>
    <col min="13058" max="13058" width="5.7265625" style="3" customWidth="1"/>
    <col min="13059" max="13060" width="19.7265625" style="3" customWidth="1"/>
    <col min="13061" max="13061" width="14.54296875" style="3" customWidth="1"/>
    <col min="13062" max="13062" width="14" style="3" customWidth="1"/>
    <col min="13063" max="13063" width="11.26953125" style="3" customWidth="1"/>
    <col min="13064" max="13064" width="15" style="3" customWidth="1"/>
    <col min="13065" max="13065" width="13.7265625" style="3" customWidth="1"/>
    <col min="13066" max="13066" width="15.26953125" style="3" customWidth="1"/>
    <col min="13067" max="13313" width="9.1796875" style="3"/>
    <col min="13314" max="13314" width="5.7265625" style="3" customWidth="1"/>
    <col min="13315" max="13316" width="19.7265625" style="3" customWidth="1"/>
    <col min="13317" max="13317" width="14.54296875" style="3" customWidth="1"/>
    <col min="13318" max="13318" width="14" style="3" customWidth="1"/>
    <col min="13319" max="13319" width="11.26953125" style="3" customWidth="1"/>
    <col min="13320" max="13320" width="15" style="3" customWidth="1"/>
    <col min="13321" max="13321" width="13.7265625" style="3" customWidth="1"/>
    <col min="13322" max="13322" width="15.26953125" style="3" customWidth="1"/>
    <col min="13323" max="13569" width="9.1796875" style="3"/>
    <col min="13570" max="13570" width="5.7265625" style="3" customWidth="1"/>
    <col min="13571" max="13572" width="19.7265625" style="3" customWidth="1"/>
    <col min="13573" max="13573" width="14.54296875" style="3" customWidth="1"/>
    <col min="13574" max="13574" width="14" style="3" customWidth="1"/>
    <col min="13575" max="13575" width="11.26953125" style="3" customWidth="1"/>
    <col min="13576" max="13576" width="15" style="3" customWidth="1"/>
    <col min="13577" max="13577" width="13.7265625" style="3" customWidth="1"/>
    <col min="13578" max="13578" width="15.26953125" style="3" customWidth="1"/>
    <col min="13579" max="13825" width="9.1796875" style="3"/>
    <col min="13826" max="13826" width="5.7265625" style="3" customWidth="1"/>
    <col min="13827" max="13828" width="19.7265625" style="3" customWidth="1"/>
    <col min="13829" max="13829" width="14.54296875" style="3" customWidth="1"/>
    <col min="13830" max="13830" width="14" style="3" customWidth="1"/>
    <col min="13831" max="13831" width="11.26953125" style="3" customWidth="1"/>
    <col min="13832" max="13832" width="15" style="3" customWidth="1"/>
    <col min="13833" max="13833" width="13.7265625" style="3" customWidth="1"/>
    <col min="13834" max="13834" width="15.26953125" style="3" customWidth="1"/>
    <col min="13835" max="14081" width="9.1796875" style="3"/>
    <col min="14082" max="14082" width="5.7265625" style="3" customWidth="1"/>
    <col min="14083" max="14084" width="19.7265625" style="3" customWidth="1"/>
    <col min="14085" max="14085" width="14.54296875" style="3" customWidth="1"/>
    <col min="14086" max="14086" width="14" style="3" customWidth="1"/>
    <col min="14087" max="14087" width="11.26953125" style="3" customWidth="1"/>
    <col min="14088" max="14088" width="15" style="3" customWidth="1"/>
    <col min="14089" max="14089" width="13.7265625" style="3" customWidth="1"/>
    <col min="14090" max="14090" width="15.26953125" style="3" customWidth="1"/>
    <col min="14091" max="14337" width="9.1796875" style="3"/>
    <col min="14338" max="14338" width="5.7265625" style="3" customWidth="1"/>
    <col min="14339" max="14340" width="19.7265625" style="3" customWidth="1"/>
    <col min="14341" max="14341" width="14.54296875" style="3" customWidth="1"/>
    <col min="14342" max="14342" width="14" style="3" customWidth="1"/>
    <col min="14343" max="14343" width="11.26953125" style="3" customWidth="1"/>
    <col min="14344" max="14344" width="15" style="3" customWidth="1"/>
    <col min="14345" max="14345" width="13.7265625" style="3" customWidth="1"/>
    <col min="14346" max="14346" width="15.26953125" style="3" customWidth="1"/>
    <col min="14347" max="14593" width="9.1796875" style="3"/>
    <col min="14594" max="14594" width="5.7265625" style="3" customWidth="1"/>
    <col min="14595" max="14596" width="19.7265625" style="3" customWidth="1"/>
    <col min="14597" max="14597" width="14.54296875" style="3" customWidth="1"/>
    <col min="14598" max="14598" width="14" style="3" customWidth="1"/>
    <col min="14599" max="14599" width="11.26953125" style="3" customWidth="1"/>
    <col min="14600" max="14600" width="15" style="3" customWidth="1"/>
    <col min="14601" max="14601" width="13.7265625" style="3" customWidth="1"/>
    <col min="14602" max="14602" width="15.26953125" style="3" customWidth="1"/>
    <col min="14603" max="14849" width="9.1796875" style="3"/>
    <col min="14850" max="14850" width="5.7265625" style="3" customWidth="1"/>
    <col min="14851" max="14852" width="19.7265625" style="3" customWidth="1"/>
    <col min="14853" max="14853" width="14.54296875" style="3" customWidth="1"/>
    <col min="14854" max="14854" width="14" style="3" customWidth="1"/>
    <col min="14855" max="14855" width="11.26953125" style="3" customWidth="1"/>
    <col min="14856" max="14856" width="15" style="3" customWidth="1"/>
    <col min="14857" max="14857" width="13.7265625" style="3" customWidth="1"/>
    <col min="14858" max="14858" width="15.26953125" style="3" customWidth="1"/>
    <col min="14859" max="15105" width="9.1796875" style="3"/>
    <col min="15106" max="15106" width="5.7265625" style="3" customWidth="1"/>
    <col min="15107" max="15108" width="19.7265625" style="3" customWidth="1"/>
    <col min="15109" max="15109" width="14.54296875" style="3" customWidth="1"/>
    <col min="15110" max="15110" width="14" style="3" customWidth="1"/>
    <col min="15111" max="15111" width="11.26953125" style="3" customWidth="1"/>
    <col min="15112" max="15112" width="15" style="3" customWidth="1"/>
    <col min="15113" max="15113" width="13.7265625" style="3" customWidth="1"/>
    <col min="15114" max="15114" width="15.26953125" style="3" customWidth="1"/>
    <col min="15115" max="15361" width="9.1796875" style="3"/>
    <col min="15362" max="15362" width="5.7265625" style="3" customWidth="1"/>
    <col min="15363" max="15364" width="19.7265625" style="3" customWidth="1"/>
    <col min="15365" max="15365" width="14.54296875" style="3" customWidth="1"/>
    <col min="15366" max="15366" width="14" style="3" customWidth="1"/>
    <col min="15367" max="15367" width="11.26953125" style="3" customWidth="1"/>
    <col min="15368" max="15368" width="15" style="3" customWidth="1"/>
    <col min="15369" max="15369" width="13.7265625" style="3" customWidth="1"/>
    <col min="15370" max="15370" width="15.26953125" style="3" customWidth="1"/>
    <col min="15371" max="15617" width="9.1796875" style="3"/>
    <col min="15618" max="15618" width="5.7265625" style="3" customWidth="1"/>
    <col min="15619" max="15620" width="19.7265625" style="3" customWidth="1"/>
    <col min="15621" max="15621" width="14.54296875" style="3" customWidth="1"/>
    <col min="15622" max="15622" width="14" style="3" customWidth="1"/>
    <col min="15623" max="15623" width="11.26953125" style="3" customWidth="1"/>
    <col min="15624" max="15624" width="15" style="3" customWidth="1"/>
    <col min="15625" max="15625" width="13.7265625" style="3" customWidth="1"/>
    <col min="15626" max="15626" width="15.26953125" style="3" customWidth="1"/>
    <col min="15627" max="15873" width="9.1796875" style="3"/>
    <col min="15874" max="15874" width="5.7265625" style="3" customWidth="1"/>
    <col min="15875" max="15876" width="19.7265625" style="3" customWidth="1"/>
    <col min="15877" max="15877" width="14.54296875" style="3" customWidth="1"/>
    <col min="15878" max="15878" width="14" style="3" customWidth="1"/>
    <col min="15879" max="15879" width="11.26953125" style="3" customWidth="1"/>
    <col min="15880" max="15880" width="15" style="3" customWidth="1"/>
    <col min="15881" max="15881" width="13.7265625" style="3" customWidth="1"/>
    <col min="15882" max="15882" width="15.26953125" style="3" customWidth="1"/>
    <col min="15883" max="16129" width="9.1796875" style="3"/>
    <col min="16130" max="16130" width="5.7265625" style="3" customWidth="1"/>
    <col min="16131" max="16132" width="19.7265625" style="3" customWidth="1"/>
    <col min="16133" max="16133" width="14.54296875" style="3" customWidth="1"/>
    <col min="16134" max="16134" width="14" style="3" customWidth="1"/>
    <col min="16135" max="16135" width="11.26953125" style="3" customWidth="1"/>
    <col min="16136" max="16136" width="15" style="3" customWidth="1"/>
    <col min="16137" max="16137" width="13.7265625" style="3" customWidth="1"/>
    <col min="16138" max="16138" width="15.26953125" style="3" customWidth="1"/>
    <col min="16139" max="16384" width="9.1796875" style="3"/>
  </cols>
  <sheetData>
    <row r="1" spans="1:19" x14ac:dyDescent="0.35">
      <c r="A1" s="1" t="s">
        <v>981</v>
      </c>
      <c r="B1" s="231"/>
      <c r="C1" s="231"/>
    </row>
    <row r="2" spans="1:19" x14ac:dyDescent="0.35">
      <c r="A2" s="230" t="s">
        <v>58</v>
      </c>
      <c r="B2" s="230"/>
      <c r="C2" s="230"/>
    </row>
    <row r="3" spans="1:19" x14ac:dyDescent="0.35">
      <c r="A3" s="555" t="s">
        <v>982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9" x14ac:dyDescent="0.35">
      <c r="A4" s="2"/>
      <c r="B4" s="2"/>
      <c r="C4" s="2"/>
      <c r="D4" s="2"/>
      <c r="E4" s="2"/>
      <c r="F4" s="28" t="str">
        <f>'[3]1'!$E$5</f>
        <v>KABUPATEN/KOTA</v>
      </c>
      <c r="G4" s="7" t="str">
        <f>'66'!H4</f>
        <v>KEPULAUAN TALAUD</v>
      </c>
      <c r="H4" s="4"/>
      <c r="I4" s="4"/>
      <c r="J4" s="4"/>
    </row>
    <row r="5" spans="1:19" x14ac:dyDescent="0.35">
      <c r="A5" s="2"/>
      <c r="B5" s="2"/>
      <c r="C5" s="2"/>
      <c r="D5" s="2"/>
      <c r="E5" s="2"/>
      <c r="F5" s="28" t="str">
        <f>'[3]1'!$E$6</f>
        <v>TAHUN</v>
      </c>
      <c r="G5" s="7">
        <f>'66'!H5</f>
        <v>2024</v>
      </c>
      <c r="H5" s="4"/>
      <c r="I5" s="4"/>
      <c r="J5" s="4"/>
    </row>
    <row r="6" spans="1:19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</row>
    <row r="7" spans="1:19" x14ac:dyDescent="0.35">
      <c r="A7" s="1677" t="s">
        <v>5</v>
      </c>
      <c r="B7" s="1618" t="s">
        <v>6</v>
      </c>
      <c r="C7" s="130"/>
      <c r="D7" s="1618" t="s">
        <v>61</v>
      </c>
      <c r="E7" s="1675" t="s">
        <v>983</v>
      </c>
      <c r="F7" s="1676"/>
      <c r="G7" s="1677"/>
      <c r="H7" s="1675" t="s">
        <v>984</v>
      </c>
      <c r="I7" s="1676"/>
      <c r="J7" s="1677"/>
    </row>
    <row r="8" spans="1:19" ht="15" customHeight="1" x14ac:dyDescent="0.35">
      <c r="A8" s="1736"/>
      <c r="B8" s="1596"/>
      <c r="C8" s="10" t="s">
        <v>1595</v>
      </c>
      <c r="D8" s="1596"/>
      <c r="E8" s="60" t="s">
        <v>4</v>
      </c>
      <c r="F8" s="556">
        <f>G5-1</f>
        <v>2023</v>
      </c>
      <c r="G8" s="557"/>
      <c r="H8" s="126" t="s">
        <v>4</v>
      </c>
      <c r="I8" s="558">
        <f>G5-2</f>
        <v>2022</v>
      </c>
      <c r="J8" s="559"/>
    </row>
    <row r="9" spans="1:19" ht="26.65" customHeight="1" x14ac:dyDescent="0.35">
      <c r="A9" s="1736"/>
      <c r="B9" s="1596"/>
      <c r="C9" s="10" t="s">
        <v>6</v>
      </c>
      <c r="D9" s="1596"/>
      <c r="E9" s="1859" t="s">
        <v>985</v>
      </c>
      <c r="F9" s="1678" t="s">
        <v>986</v>
      </c>
      <c r="G9" s="1678" t="s">
        <v>987</v>
      </c>
      <c r="H9" s="1859" t="s">
        <v>988</v>
      </c>
      <c r="I9" s="1678" t="s">
        <v>986</v>
      </c>
      <c r="J9" s="1678" t="s">
        <v>989</v>
      </c>
    </row>
    <row r="10" spans="1:19" ht="28.9" customHeight="1" x14ac:dyDescent="0.35">
      <c r="A10" s="1736"/>
      <c r="B10" s="1596"/>
      <c r="C10" s="10"/>
      <c r="D10" s="1596"/>
      <c r="E10" s="1606"/>
      <c r="F10" s="1678"/>
      <c r="G10" s="1678"/>
      <c r="H10" s="1606"/>
      <c r="I10" s="1678"/>
      <c r="J10" s="1678"/>
      <c r="S10" s="2"/>
    </row>
    <row r="11" spans="1:19" s="15" customFormat="1" ht="11.5" x14ac:dyDescent="0.35">
      <c r="A11" s="13">
        <v>1</v>
      </c>
      <c r="B11" s="13">
        <v>2</v>
      </c>
      <c r="C11" s="13"/>
      <c r="D11" s="13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296"/>
      <c r="L11" s="296"/>
      <c r="M11" s="296"/>
    </row>
    <row r="12" spans="1:19" x14ac:dyDescent="0.35">
      <c r="A12" s="33">
        <v>1</v>
      </c>
      <c r="B12" s="421" t="s">
        <v>592</v>
      </c>
      <c r="C12" s="1570" t="s">
        <v>1596</v>
      </c>
      <c r="D12" s="422" t="s">
        <v>592</v>
      </c>
      <c r="E12" s="455">
        <v>0</v>
      </c>
      <c r="F12" s="517">
        <v>0</v>
      </c>
      <c r="G12" s="425">
        <v>0</v>
      </c>
      <c r="H12" s="302">
        <v>0</v>
      </c>
      <c r="I12" s="302">
        <v>0</v>
      </c>
      <c r="J12" s="425">
        <v>0</v>
      </c>
    </row>
    <row r="13" spans="1:19" x14ac:dyDescent="0.35">
      <c r="A13" s="16">
        <v>2</v>
      </c>
      <c r="B13" s="426" t="s">
        <v>109</v>
      </c>
      <c r="C13" s="1571" t="s">
        <v>1597</v>
      </c>
      <c r="D13" s="427" t="s">
        <v>109</v>
      </c>
      <c r="E13" s="302">
        <v>0</v>
      </c>
      <c r="F13" s="518">
        <v>0</v>
      </c>
      <c r="G13" s="425">
        <v>0</v>
      </c>
      <c r="H13" s="302">
        <v>8</v>
      </c>
      <c r="I13" s="302">
        <v>8</v>
      </c>
      <c r="J13" s="425">
        <f t="shared" ref="J12:J32" si="0">I13/H13*100</f>
        <v>100</v>
      </c>
    </row>
    <row r="14" spans="1:19" x14ac:dyDescent="0.35">
      <c r="A14" s="16">
        <v>3</v>
      </c>
      <c r="B14" s="426" t="s">
        <v>111</v>
      </c>
      <c r="C14" s="1571" t="s">
        <v>1598</v>
      </c>
      <c r="D14" s="427" t="s">
        <v>111</v>
      </c>
      <c r="E14" s="302">
        <v>0</v>
      </c>
      <c r="F14" s="518">
        <v>0</v>
      </c>
      <c r="G14" s="425">
        <v>0</v>
      </c>
      <c r="H14" s="302">
        <v>0</v>
      </c>
      <c r="I14" s="302">
        <v>0</v>
      </c>
      <c r="J14" s="425">
        <v>0</v>
      </c>
    </row>
    <row r="15" spans="1:19" x14ac:dyDescent="0.35">
      <c r="A15" s="16">
        <v>4</v>
      </c>
      <c r="B15" s="426" t="s">
        <v>113</v>
      </c>
      <c r="C15" s="1571" t="s">
        <v>1601</v>
      </c>
      <c r="D15" s="427" t="s">
        <v>113</v>
      </c>
      <c r="E15" s="302">
        <v>0</v>
      </c>
      <c r="F15" s="518">
        <v>0</v>
      </c>
      <c r="G15" s="425">
        <v>0</v>
      </c>
      <c r="H15" s="302">
        <v>0</v>
      </c>
      <c r="I15" s="302">
        <v>0</v>
      </c>
      <c r="J15" s="425">
        <v>0</v>
      </c>
    </row>
    <row r="16" spans="1:19" x14ac:dyDescent="0.35">
      <c r="A16" s="16">
        <v>5</v>
      </c>
      <c r="B16" s="426" t="s">
        <v>114</v>
      </c>
      <c r="C16" s="1571" t="s">
        <v>1599</v>
      </c>
      <c r="D16" s="427" t="s">
        <v>114</v>
      </c>
      <c r="E16" s="302">
        <v>0</v>
      </c>
      <c r="F16" s="518">
        <v>0</v>
      </c>
      <c r="G16" s="425">
        <v>0</v>
      </c>
      <c r="H16" s="302">
        <v>0</v>
      </c>
      <c r="I16" s="302">
        <v>0</v>
      </c>
      <c r="J16" s="425">
        <v>0</v>
      </c>
    </row>
    <row r="17" spans="1:10" x14ac:dyDescent="0.35">
      <c r="A17" s="16">
        <v>6</v>
      </c>
      <c r="B17" s="426" t="s">
        <v>100</v>
      </c>
      <c r="C17" s="1571" t="s">
        <v>1609</v>
      </c>
      <c r="D17" s="427" t="s">
        <v>100</v>
      </c>
      <c r="E17" s="302">
        <v>0</v>
      </c>
      <c r="F17" s="518">
        <v>0</v>
      </c>
      <c r="G17" s="425">
        <v>0</v>
      </c>
      <c r="H17" s="302">
        <v>0</v>
      </c>
      <c r="I17" s="302">
        <v>0</v>
      </c>
      <c r="J17" s="425">
        <v>0</v>
      </c>
    </row>
    <row r="18" spans="1:10" x14ac:dyDescent="0.35">
      <c r="A18" s="16">
        <v>7</v>
      </c>
      <c r="B18" s="426" t="s">
        <v>112</v>
      </c>
      <c r="C18" s="1571" t="s">
        <v>1600</v>
      </c>
      <c r="D18" s="427" t="s">
        <v>112</v>
      </c>
      <c r="E18" s="302">
        <v>0</v>
      </c>
      <c r="F18" s="518">
        <v>0</v>
      </c>
      <c r="G18" s="425">
        <v>0</v>
      </c>
      <c r="H18" s="302">
        <v>0</v>
      </c>
      <c r="I18" s="302">
        <v>0</v>
      </c>
      <c r="J18" s="425">
        <v>0</v>
      </c>
    </row>
    <row r="19" spans="1:10" x14ac:dyDescent="0.35">
      <c r="A19" s="16">
        <v>8</v>
      </c>
      <c r="B19" s="426" t="s">
        <v>98</v>
      </c>
      <c r="C19" s="1571" t="s">
        <v>1602</v>
      </c>
      <c r="D19" s="427" t="s">
        <v>98</v>
      </c>
      <c r="E19" s="302">
        <v>0</v>
      </c>
      <c r="F19" s="518">
        <v>0</v>
      </c>
      <c r="G19" s="425">
        <v>0</v>
      </c>
      <c r="H19" s="302">
        <v>6</v>
      </c>
      <c r="I19" s="302">
        <v>6</v>
      </c>
      <c r="J19" s="425">
        <f t="shared" si="0"/>
        <v>100</v>
      </c>
    </row>
    <row r="20" spans="1:10" x14ac:dyDescent="0.35">
      <c r="A20" s="16">
        <v>9</v>
      </c>
      <c r="B20" s="426" t="s">
        <v>99</v>
      </c>
      <c r="C20" s="1571" t="s">
        <v>1603</v>
      </c>
      <c r="D20" s="427" t="s">
        <v>593</v>
      </c>
      <c r="E20" s="302">
        <v>0</v>
      </c>
      <c r="F20" s="518">
        <v>0</v>
      </c>
      <c r="G20" s="425">
        <v>0</v>
      </c>
      <c r="H20" s="302">
        <v>1</v>
      </c>
      <c r="I20" s="302">
        <v>1</v>
      </c>
      <c r="J20" s="425">
        <f t="shared" si="0"/>
        <v>100</v>
      </c>
    </row>
    <row r="21" spans="1:10" x14ac:dyDescent="0.35">
      <c r="A21" s="16">
        <v>10</v>
      </c>
      <c r="B21" s="426" t="s">
        <v>587</v>
      </c>
      <c r="C21" s="1571" t="s">
        <v>1604</v>
      </c>
      <c r="D21" s="427" t="s">
        <v>587</v>
      </c>
      <c r="E21" s="302">
        <v>0</v>
      </c>
      <c r="F21" s="518">
        <v>0</v>
      </c>
      <c r="G21" s="425">
        <v>0</v>
      </c>
      <c r="H21" s="302">
        <v>1</v>
      </c>
      <c r="I21" s="302">
        <v>1</v>
      </c>
      <c r="J21" s="425">
        <f t="shared" si="0"/>
        <v>100</v>
      </c>
    </row>
    <row r="22" spans="1:10" x14ac:dyDescent="0.35">
      <c r="A22" s="16">
        <v>11</v>
      </c>
      <c r="B22" s="426" t="s">
        <v>106</v>
      </c>
      <c r="C22" s="1571" t="s">
        <v>1605</v>
      </c>
      <c r="D22" s="427" t="s">
        <v>590</v>
      </c>
      <c r="E22" s="302">
        <v>0</v>
      </c>
      <c r="F22" s="518">
        <v>0</v>
      </c>
      <c r="G22" s="425">
        <v>0</v>
      </c>
      <c r="H22" s="302">
        <v>0</v>
      </c>
      <c r="I22" s="302">
        <v>0</v>
      </c>
      <c r="J22" s="425">
        <v>0</v>
      </c>
    </row>
    <row r="23" spans="1:10" x14ac:dyDescent="0.35">
      <c r="A23" s="16">
        <v>12</v>
      </c>
      <c r="B23" s="426" t="s">
        <v>108</v>
      </c>
      <c r="C23" s="1571" t="s">
        <v>1606</v>
      </c>
      <c r="D23" s="427" t="s">
        <v>589</v>
      </c>
      <c r="E23" s="302">
        <v>0</v>
      </c>
      <c r="F23" s="518">
        <v>0</v>
      </c>
      <c r="G23" s="425">
        <v>0</v>
      </c>
      <c r="H23" s="302">
        <v>0</v>
      </c>
      <c r="I23" s="302">
        <v>0</v>
      </c>
      <c r="J23" s="425">
        <v>0</v>
      </c>
    </row>
    <row r="24" spans="1:10" x14ac:dyDescent="0.35">
      <c r="A24" s="16">
        <v>13</v>
      </c>
      <c r="B24" s="426" t="s">
        <v>101</v>
      </c>
      <c r="C24" s="1571" t="s">
        <v>1607</v>
      </c>
      <c r="D24" s="427" t="s">
        <v>101</v>
      </c>
      <c r="E24" s="302">
        <v>0</v>
      </c>
      <c r="F24" s="518">
        <v>0</v>
      </c>
      <c r="G24" s="425">
        <v>0</v>
      </c>
      <c r="H24" s="302">
        <v>0</v>
      </c>
      <c r="I24" s="302">
        <v>0</v>
      </c>
      <c r="J24" s="425">
        <v>0</v>
      </c>
    </row>
    <row r="25" spans="1:10" x14ac:dyDescent="0.35">
      <c r="A25" s="16">
        <v>14</v>
      </c>
      <c r="B25" s="426" t="s">
        <v>858</v>
      </c>
      <c r="C25" s="1571" t="s">
        <v>1608</v>
      </c>
      <c r="D25" s="427" t="s">
        <v>599</v>
      </c>
      <c r="E25" s="302">
        <v>0</v>
      </c>
      <c r="F25" s="518">
        <v>0</v>
      </c>
      <c r="G25" s="425">
        <v>0</v>
      </c>
      <c r="H25" s="302">
        <v>0</v>
      </c>
      <c r="I25" s="302">
        <v>0</v>
      </c>
      <c r="J25" s="425">
        <v>0</v>
      </c>
    </row>
    <row r="26" spans="1:10" x14ac:dyDescent="0.35">
      <c r="A26" s="16">
        <v>15</v>
      </c>
      <c r="B26" s="426" t="s">
        <v>104</v>
      </c>
      <c r="C26" s="1571" t="s">
        <v>1610</v>
      </c>
      <c r="D26" s="427" t="s">
        <v>104</v>
      </c>
      <c r="E26" s="302">
        <v>0</v>
      </c>
      <c r="F26" s="518">
        <v>0</v>
      </c>
      <c r="G26" s="425">
        <v>0</v>
      </c>
      <c r="H26" s="302">
        <v>0</v>
      </c>
      <c r="I26" s="302">
        <v>0</v>
      </c>
      <c r="J26" s="425">
        <v>0</v>
      </c>
    </row>
    <row r="27" spans="1:10" x14ac:dyDescent="0.35">
      <c r="A27" s="16">
        <v>16</v>
      </c>
      <c r="B27" s="426" t="s">
        <v>105</v>
      </c>
      <c r="C27" s="1571" t="s">
        <v>1611</v>
      </c>
      <c r="D27" s="427" t="s">
        <v>591</v>
      </c>
      <c r="E27" s="302">
        <v>0</v>
      </c>
      <c r="F27" s="518">
        <v>0</v>
      </c>
      <c r="G27" s="425">
        <v>0</v>
      </c>
      <c r="H27" s="302">
        <v>6</v>
      </c>
      <c r="I27" s="302">
        <v>6</v>
      </c>
      <c r="J27" s="425">
        <f t="shared" si="0"/>
        <v>100</v>
      </c>
    </row>
    <row r="28" spans="1:10" x14ac:dyDescent="0.35">
      <c r="A28" s="16">
        <v>17</v>
      </c>
      <c r="B28" s="426" t="s">
        <v>103</v>
      </c>
      <c r="C28" s="1571" t="s">
        <v>1612</v>
      </c>
      <c r="D28" s="427" t="s">
        <v>103</v>
      </c>
      <c r="E28" s="302">
        <v>0</v>
      </c>
      <c r="F28" s="518">
        <v>0</v>
      </c>
      <c r="G28" s="425">
        <v>0</v>
      </c>
      <c r="H28" s="302">
        <v>0</v>
      </c>
      <c r="I28" s="302">
        <v>0</v>
      </c>
      <c r="J28" s="425">
        <v>0</v>
      </c>
    </row>
    <row r="29" spans="1:10" x14ac:dyDescent="0.35">
      <c r="A29" s="16">
        <v>18</v>
      </c>
      <c r="B29" s="426" t="s">
        <v>115</v>
      </c>
      <c r="C29" s="1571" t="s">
        <v>1613</v>
      </c>
      <c r="D29" s="427" t="s">
        <v>594</v>
      </c>
      <c r="E29" s="302">
        <v>0</v>
      </c>
      <c r="F29" s="518">
        <v>0</v>
      </c>
      <c r="G29" s="425">
        <v>0</v>
      </c>
      <c r="H29" s="302">
        <v>0</v>
      </c>
      <c r="I29" s="302">
        <v>0</v>
      </c>
      <c r="J29" s="425">
        <v>0</v>
      </c>
    </row>
    <row r="30" spans="1:10" x14ac:dyDescent="0.35">
      <c r="A30" s="16">
        <v>19</v>
      </c>
      <c r="B30" s="426" t="s">
        <v>115</v>
      </c>
      <c r="C30" s="1571" t="s">
        <v>1613</v>
      </c>
      <c r="D30" s="427" t="s">
        <v>597</v>
      </c>
      <c r="E30" s="302">
        <v>0</v>
      </c>
      <c r="F30" s="518">
        <v>0</v>
      </c>
      <c r="G30" s="425">
        <v>0</v>
      </c>
      <c r="H30" s="302">
        <v>0</v>
      </c>
      <c r="I30" s="302">
        <v>0</v>
      </c>
      <c r="J30" s="425">
        <v>0</v>
      </c>
    </row>
    <row r="31" spans="1:10" x14ac:dyDescent="0.35">
      <c r="A31" s="16">
        <v>20</v>
      </c>
      <c r="B31" s="426" t="s">
        <v>115</v>
      </c>
      <c r="C31" s="1571" t="s">
        <v>1613</v>
      </c>
      <c r="D31" s="427" t="s">
        <v>595</v>
      </c>
      <c r="E31" s="302">
        <v>0</v>
      </c>
      <c r="F31" s="518">
        <v>0</v>
      </c>
      <c r="G31" s="425">
        <v>0</v>
      </c>
      <c r="H31" s="302">
        <v>0</v>
      </c>
      <c r="I31" s="302">
        <v>0</v>
      </c>
      <c r="J31" s="425">
        <v>0</v>
      </c>
    </row>
    <row r="32" spans="1:10" x14ac:dyDescent="0.35">
      <c r="A32" s="16">
        <v>21</v>
      </c>
      <c r="B32" s="426" t="s">
        <v>116</v>
      </c>
      <c r="C32" s="1571" t="s">
        <v>1614</v>
      </c>
      <c r="D32" s="427" t="s">
        <v>116</v>
      </c>
      <c r="E32" s="302">
        <v>0</v>
      </c>
      <c r="F32" s="518">
        <v>0</v>
      </c>
      <c r="G32" s="425">
        <v>0</v>
      </c>
      <c r="H32" s="302">
        <v>0</v>
      </c>
      <c r="I32" s="302">
        <v>0</v>
      </c>
      <c r="J32" s="425">
        <v>0</v>
      </c>
    </row>
    <row r="33" spans="1:13" x14ac:dyDescent="0.35">
      <c r="A33" s="16"/>
      <c r="B33" s="17"/>
      <c r="C33" s="17"/>
      <c r="D33" s="17"/>
      <c r="E33" s="253"/>
      <c r="F33" s="547"/>
      <c r="G33" s="547"/>
      <c r="H33" s="253"/>
      <c r="I33" s="253"/>
      <c r="J33" s="253"/>
    </row>
    <row r="34" spans="1:13" x14ac:dyDescent="0.35">
      <c r="A34" s="16"/>
      <c r="B34" s="17"/>
      <c r="C34" s="17"/>
      <c r="D34" s="17"/>
      <c r="E34" s="253"/>
      <c r="F34" s="547"/>
      <c r="G34" s="547"/>
      <c r="H34" s="253"/>
      <c r="I34" s="253"/>
      <c r="J34" s="253"/>
    </row>
    <row r="35" spans="1:13" x14ac:dyDescent="0.35">
      <c r="A35" s="16"/>
      <c r="B35" s="17"/>
      <c r="C35" s="17"/>
      <c r="D35" s="17"/>
      <c r="E35" s="253"/>
      <c r="F35" s="547"/>
      <c r="G35" s="547"/>
      <c r="H35" s="253"/>
      <c r="I35" s="253"/>
      <c r="J35" s="253"/>
    </row>
    <row r="36" spans="1:13" ht="20.149999999999999" customHeight="1" x14ac:dyDescent="0.35">
      <c r="A36" s="20"/>
      <c r="B36" s="21"/>
      <c r="C36" s="21"/>
      <c r="D36" s="21"/>
      <c r="E36" s="393"/>
      <c r="F36" s="560"/>
      <c r="G36" s="560"/>
      <c r="H36" s="393"/>
      <c r="I36" s="393"/>
      <c r="J36" s="393"/>
    </row>
    <row r="37" spans="1:13" ht="16" thickBot="1" x14ac:dyDescent="0.4">
      <c r="A37" s="528" t="s">
        <v>713</v>
      </c>
      <c r="B37" s="508"/>
      <c r="C37" s="509"/>
      <c r="D37" s="529"/>
      <c r="E37" s="561">
        <f>SUM(E12:E36)</f>
        <v>0</v>
      </c>
      <c r="F37" s="561">
        <f>SUM(F12:F36)</f>
        <v>0</v>
      </c>
      <c r="G37" s="530">
        <v>0</v>
      </c>
      <c r="H37" s="561">
        <f>SUM(H12:H36)</f>
        <v>22</v>
      </c>
      <c r="I37" s="561">
        <f>SUM(I12:I36)</f>
        <v>22</v>
      </c>
      <c r="J37" s="458">
        <f>I37/H37*100</f>
        <v>100</v>
      </c>
    </row>
    <row r="38" spans="1:13" x14ac:dyDescent="0.35">
      <c r="B38" s="231"/>
      <c r="C38" s="231"/>
      <c r="D38" s="231"/>
      <c r="E38" s="532"/>
      <c r="F38" s="532"/>
      <c r="G38" s="532"/>
      <c r="H38" s="304"/>
      <c r="I38" s="304"/>
      <c r="J38" s="304"/>
      <c r="K38" s="545"/>
      <c r="L38" s="545"/>
      <c r="M38" s="304"/>
    </row>
    <row r="39" spans="1:13" x14ac:dyDescent="0.35">
      <c r="A39" s="27" t="s">
        <v>817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</row>
    <row r="40" spans="1:13" x14ac:dyDescent="0.35">
      <c r="A40" s="27" t="s">
        <v>990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</row>
    <row r="41" spans="1:13" x14ac:dyDescent="0.35">
      <c r="A41" s="27" t="s">
        <v>991</v>
      </c>
      <c r="B41" s="27" t="s">
        <v>992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</row>
    <row r="42" spans="1:13" x14ac:dyDescent="0.35">
      <c r="A42" s="27"/>
      <c r="B42" s="27" t="s">
        <v>993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</row>
    <row r="43" spans="1:13" x14ac:dyDescent="0.35">
      <c r="A43" s="27" t="s">
        <v>994</v>
      </c>
      <c r="B43" s="27" t="s">
        <v>995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</row>
    <row r="44" spans="1:13" x14ac:dyDescent="0.35">
      <c r="A44" s="27"/>
      <c r="B44" s="27" t="s">
        <v>996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</row>
  </sheetData>
  <sheetProtection algorithmName="SHA-512" hashValue="98h6MNstGpHCCnpR7FKxqxT+2sV9FGIx6lWQIN6OzRXpaFCtU2zQK7e3zQbb7XMYW96xOtrksu+GwEQroYN21A==" saltValue="WL59qzDMvdhswHxpGMBiPg==" spinCount="100000" sheet="1" objects="1" scenarios="1" sort="0" autoFilter="0" pivotTables="0"/>
  <mergeCells count="11">
    <mergeCell ref="J9:J10"/>
    <mergeCell ref="A7:A10"/>
    <mergeCell ref="B7:B10"/>
    <mergeCell ref="D7:D10"/>
    <mergeCell ref="E7:G7"/>
    <mergeCell ref="H7:J7"/>
    <mergeCell ref="E9:E10"/>
    <mergeCell ref="F9:F10"/>
    <mergeCell ref="G9:G10"/>
    <mergeCell ref="H9:H10"/>
    <mergeCell ref="I9:I10"/>
  </mergeCells>
  <pageMargins left="0.7" right="0.7" top="0.75" bottom="0.7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I40"/>
  <sheetViews>
    <sheetView topLeftCell="A19" zoomScale="70" zoomScaleNormal="70" workbookViewId="0">
      <selection activeCell="C27" sqref="C27"/>
    </sheetView>
  </sheetViews>
  <sheetFormatPr defaultColWidth="9.1796875" defaultRowHeight="15.5" x14ac:dyDescent="0.35"/>
  <cols>
    <col min="1" max="1" width="5.7265625" style="3" customWidth="1"/>
    <col min="2" max="6" width="30.7265625" style="3" customWidth="1"/>
    <col min="7" max="7" width="14.453125" style="3" customWidth="1"/>
    <col min="8" max="9" width="11.7265625" style="3" customWidth="1"/>
    <col min="10" max="10" width="16.7265625" style="3" customWidth="1"/>
    <col min="11" max="13" width="12.453125" style="3" customWidth="1"/>
    <col min="14" max="14" width="17" style="3" customWidth="1"/>
    <col min="15" max="23" width="10.7265625" style="3" customWidth="1"/>
    <col min="24" max="35" width="12.7265625" style="3" customWidth="1"/>
    <col min="36" max="257" width="9.1796875" style="3"/>
    <col min="258" max="258" width="5.7265625" style="3" customWidth="1"/>
    <col min="259" max="262" width="30.7265625" style="3" customWidth="1"/>
    <col min="263" max="263" width="14.453125" style="3" customWidth="1"/>
    <col min="264" max="265" width="11.7265625" style="3" customWidth="1"/>
    <col min="266" max="266" width="16.7265625" style="3" customWidth="1"/>
    <col min="267" max="269" width="12.453125" style="3" customWidth="1"/>
    <col min="270" max="270" width="17" style="3" customWidth="1"/>
    <col min="271" max="279" width="10.7265625" style="3" customWidth="1"/>
    <col min="280" max="291" width="12.7265625" style="3" customWidth="1"/>
    <col min="292" max="513" width="9.1796875" style="3"/>
    <col min="514" max="514" width="5.7265625" style="3" customWidth="1"/>
    <col min="515" max="518" width="30.7265625" style="3" customWidth="1"/>
    <col min="519" max="519" width="14.453125" style="3" customWidth="1"/>
    <col min="520" max="521" width="11.7265625" style="3" customWidth="1"/>
    <col min="522" max="522" width="16.7265625" style="3" customWidth="1"/>
    <col min="523" max="525" width="12.453125" style="3" customWidth="1"/>
    <col min="526" max="526" width="17" style="3" customWidth="1"/>
    <col min="527" max="535" width="10.7265625" style="3" customWidth="1"/>
    <col min="536" max="547" width="12.7265625" style="3" customWidth="1"/>
    <col min="548" max="769" width="9.1796875" style="3"/>
    <col min="770" max="770" width="5.7265625" style="3" customWidth="1"/>
    <col min="771" max="774" width="30.7265625" style="3" customWidth="1"/>
    <col min="775" max="775" width="14.453125" style="3" customWidth="1"/>
    <col min="776" max="777" width="11.7265625" style="3" customWidth="1"/>
    <col min="778" max="778" width="16.7265625" style="3" customWidth="1"/>
    <col min="779" max="781" width="12.453125" style="3" customWidth="1"/>
    <col min="782" max="782" width="17" style="3" customWidth="1"/>
    <col min="783" max="791" width="10.7265625" style="3" customWidth="1"/>
    <col min="792" max="803" width="12.7265625" style="3" customWidth="1"/>
    <col min="804" max="1025" width="9.1796875" style="3"/>
    <col min="1026" max="1026" width="5.7265625" style="3" customWidth="1"/>
    <col min="1027" max="1030" width="30.7265625" style="3" customWidth="1"/>
    <col min="1031" max="1031" width="14.453125" style="3" customWidth="1"/>
    <col min="1032" max="1033" width="11.7265625" style="3" customWidth="1"/>
    <col min="1034" max="1034" width="16.7265625" style="3" customWidth="1"/>
    <col min="1035" max="1037" width="12.453125" style="3" customWidth="1"/>
    <col min="1038" max="1038" width="17" style="3" customWidth="1"/>
    <col min="1039" max="1047" width="10.7265625" style="3" customWidth="1"/>
    <col min="1048" max="1059" width="12.7265625" style="3" customWidth="1"/>
    <col min="1060" max="1281" width="9.1796875" style="3"/>
    <col min="1282" max="1282" width="5.7265625" style="3" customWidth="1"/>
    <col min="1283" max="1286" width="30.7265625" style="3" customWidth="1"/>
    <col min="1287" max="1287" width="14.453125" style="3" customWidth="1"/>
    <col min="1288" max="1289" width="11.7265625" style="3" customWidth="1"/>
    <col min="1290" max="1290" width="16.7265625" style="3" customWidth="1"/>
    <col min="1291" max="1293" width="12.453125" style="3" customWidth="1"/>
    <col min="1294" max="1294" width="17" style="3" customWidth="1"/>
    <col min="1295" max="1303" width="10.7265625" style="3" customWidth="1"/>
    <col min="1304" max="1315" width="12.7265625" style="3" customWidth="1"/>
    <col min="1316" max="1537" width="9.1796875" style="3"/>
    <col min="1538" max="1538" width="5.7265625" style="3" customWidth="1"/>
    <col min="1539" max="1542" width="30.7265625" style="3" customWidth="1"/>
    <col min="1543" max="1543" width="14.453125" style="3" customWidth="1"/>
    <col min="1544" max="1545" width="11.7265625" style="3" customWidth="1"/>
    <col min="1546" max="1546" width="16.7265625" style="3" customWidth="1"/>
    <col min="1547" max="1549" width="12.453125" style="3" customWidth="1"/>
    <col min="1550" max="1550" width="17" style="3" customWidth="1"/>
    <col min="1551" max="1559" width="10.7265625" style="3" customWidth="1"/>
    <col min="1560" max="1571" width="12.7265625" style="3" customWidth="1"/>
    <col min="1572" max="1793" width="9.1796875" style="3"/>
    <col min="1794" max="1794" width="5.7265625" style="3" customWidth="1"/>
    <col min="1795" max="1798" width="30.7265625" style="3" customWidth="1"/>
    <col min="1799" max="1799" width="14.453125" style="3" customWidth="1"/>
    <col min="1800" max="1801" width="11.7265625" style="3" customWidth="1"/>
    <col min="1802" max="1802" width="16.7265625" style="3" customWidth="1"/>
    <col min="1803" max="1805" width="12.453125" style="3" customWidth="1"/>
    <col min="1806" max="1806" width="17" style="3" customWidth="1"/>
    <col min="1807" max="1815" width="10.7265625" style="3" customWidth="1"/>
    <col min="1816" max="1827" width="12.7265625" style="3" customWidth="1"/>
    <col min="1828" max="2049" width="9.1796875" style="3"/>
    <col min="2050" max="2050" width="5.7265625" style="3" customWidth="1"/>
    <col min="2051" max="2054" width="30.7265625" style="3" customWidth="1"/>
    <col min="2055" max="2055" width="14.453125" style="3" customWidth="1"/>
    <col min="2056" max="2057" width="11.7265625" style="3" customWidth="1"/>
    <col min="2058" max="2058" width="16.7265625" style="3" customWidth="1"/>
    <col min="2059" max="2061" width="12.453125" style="3" customWidth="1"/>
    <col min="2062" max="2062" width="17" style="3" customWidth="1"/>
    <col min="2063" max="2071" width="10.7265625" style="3" customWidth="1"/>
    <col min="2072" max="2083" width="12.7265625" style="3" customWidth="1"/>
    <col min="2084" max="2305" width="9.1796875" style="3"/>
    <col min="2306" max="2306" width="5.7265625" style="3" customWidth="1"/>
    <col min="2307" max="2310" width="30.7265625" style="3" customWidth="1"/>
    <col min="2311" max="2311" width="14.453125" style="3" customWidth="1"/>
    <col min="2312" max="2313" width="11.7265625" style="3" customWidth="1"/>
    <col min="2314" max="2314" width="16.7265625" style="3" customWidth="1"/>
    <col min="2315" max="2317" width="12.453125" style="3" customWidth="1"/>
    <col min="2318" max="2318" width="17" style="3" customWidth="1"/>
    <col min="2319" max="2327" width="10.7265625" style="3" customWidth="1"/>
    <col min="2328" max="2339" width="12.7265625" style="3" customWidth="1"/>
    <col min="2340" max="2561" width="9.1796875" style="3"/>
    <col min="2562" max="2562" width="5.7265625" style="3" customWidth="1"/>
    <col min="2563" max="2566" width="30.7265625" style="3" customWidth="1"/>
    <col min="2567" max="2567" width="14.453125" style="3" customWidth="1"/>
    <col min="2568" max="2569" width="11.7265625" style="3" customWidth="1"/>
    <col min="2570" max="2570" width="16.7265625" style="3" customWidth="1"/>
    <col min="2571" max="2573" width="12.453125" style="3" customWidth="1"/>
    <col min="2574" max="2574" width="17" style="3" customWidth="1"/>
    <col min="2575" max="2583" width="10.7265625" style="3" customWidth="1"/>
    <col min="2584" max="2595" width="12.7265625" style="3" customWidth="1"/>
    <col min="2596" max="2817" width="9.1796875" style="3"/>
    <col min="2818" max="2818" width="5.7265625" style="3" customWidth="1"/>
    <col min="2819" max="2822" width="30.7265625" style="3" customWidth="1"/>
    <col min="2823" max="2823" width="14.453125" style="3" customWidth="1"/>
    <col min="2824" max="2825" width="11.7265625" style="3" customWidth="1"/>
    <col min="2826" max="2826" width="16.7265625" style="3" customWidth="1"/>
    <col min="2827" max="2829" width="12.453125" style="3" customWidth="1"/>
    <col min="2830" max="2830" width="17" style="3" customWidth="1"/>
    <col min="2831" max="2839" width="10.7265625" style="3" customWidth="1"/>
    <col min="2840" max="2851" width="12.7265625" style="3" customWidth="1"/>
    <col min="2852" max="3073" width="9.1796875" style="3"/>
    <col min="3074" max="3074" width="5.7265625" style="3" customWidth="1"/>
    <col min="3075" max="3078" width="30.7265625" style="3" customWidth="1"/>
    <col min="3079" max="3079" width="14.453125" style="3" customWidth="1"/>
    <col min="3080" max="3081" width="11.7265625" style="3" customWidth="1"/>
    <col min="3082" max="3082" width="16.7265625" style="3" customWidth="1"/>
    <col min="3083" max="3085" width="12.453125" style="3" customWidth="1"/>
    <col min="3086" max="3086" width="17" style="3" customWidth="1"/>
    <col min="3087" max="3095" width="10.7265625" style="3" customWidth="1"/>
    <col min="3096" max="3107" width="12.7265625" style="3" customWidth="1"/>
    <col min="3108" max="3329" width="9.1796875" style="3"/>
    <col min="3330" max="3330" width="5.7265625" style="3" customWidth="1"/>
    <col min="3331" max="3334" width="30.7265625" style="3" customWidth="1"/>
    <col min="3335" max="3335" width="14.453125" style="3" customWidth="1"/>
    <col min="3336" max="3337" width="11.7265625" style="3" customWidth="1"/>
    <col min="3338" max="3338" width="16.7265625" style="3" customWidth="1"/>
    <col min="3339" max="3341" width="12.453125" style="3" customWidth="1"/>
    <col min="3342" max="3342" width="17" style="3" customWidth="1"/>
    <col min="3343" max="3351" width="10.7265625" style="3" customWidth="1"/>
    <col min="3352" max="3363" width="12.7265625" style="3" customWidth="1"/>
    <col min="3364" max="3585" width="9.1796875" style="3"/>
    <col min="3586" max="3586" width="5.7265625" style="3" customWidth="1"/>
    <col min="3587" max="3590" width="30.7265625" style="3" customWidth="1"/>
    <col min="3591" max="3591" width="14.453125" style="3" customWidth="1"/>
    <col min="3592" max="3593" width="11.7265625" style="3" customWidth="1"/>
    <col min="3594" max="3594" width="16.7265625" style="3" customWidth="1"/>
    <col min="3595" max="3597" width="12.453125" style="3" customWidth="1"/>
    <col min="3598" max="3598" width="17" style="3" customWidth="1"/>
    <col min="3599" max="3607" width="10.7265625" style="3" customWidth="1"/>
    <col min="3608" max="3619" width="12.7265625" style="3" customWidth="1"/>
    <col min="3620" max="3841" width="9.1796875" style="3"/>
    <col min="3842" max="3842" width="5.7265625" style="3" customWidth="1"/>
    <col min="3843" max="3846" width="30.7265625" style="3" customWidth="1"/>
    <col min="3847" max="3847" width="14.453125" style="3" customWidth="1"/>
    <col min="3848" max="3849" width="11.7265625" style="3" customWidth="1"/>
    <col min="3850" max="3850" width="16.7265625" style="3" customWidth="1"/>
    <col min="3851" max="3853" width="12.453125" style="3" customWidth="1"/>
    <col min="3854" max="3854" width="17" style="3" customWidth="1"/>
    <col min="3855" max="3863" width="10.7265625" style="3" customWidth="1"/>
    <col min="3864" max="3875" width="12.7265625" style="3" customWidth="1"/>
    <col min="3876" max="4097" width="9.1796875" style="3"/>
    <col min="4098" max="4098" width="5.7265625" style="3" customWidth="1"/>
    <col min="4099" max="4102" width="30.7265625" style="3" customWidth="1"/>
    <col min="4103" max="4103" width="14.453125" style="3" customWidth="1"/>
    <col min="4104" max="4105" width="11.7265625" style="3" customWidth="1"/>
    <col min="4106" max="4106" width="16.7265625" style="3" customWidth="1"/>
    <col min="4107" max="4109" width="12.453125" style="3" customWidth="1"/>
    <col min="4110" max="4110" width="17" style="3" customWidth="1"/>
    <col min="4111" max="4119" width="10.7265625" style="3" customWidth="1"/>
    <col min="4120" max="4131" width="12.7265625" style="3" customWidth="1"/>
    <col min="4132" max="4353" width="9.1796875" style="3"/>
    <col min="4354" max="4354" width="5.7265625" style="3" customWidth="1"/>
    <col min="4355" max="4358" width="30.7265625" style="3" customWidth="1"/>
    <col min="4359" max="4359" width="14.453125" style="3" customWidth="1"/>
    <col min="4360" max="4361" width="11.7265625" style="3" customWidth="1"/>
    <col min="4362" max="4362" width="16.7265625" style="3" customWidth="1"/>
    <col min="4363" max="4365" width="12.453125" style="3" customWidth="1"/>
    <col min="4366" max="4366" width="17" style="3" customWidth="1"/>
    <col min="4367" max="4375" width="10.7265625" style="3" customWidth="1"/>
    <col min="4376" max="4387" width="12.7265625" style="3" customWidth="1"/>
    <col min="4388" max="4609" width="9.1796875" style="3"/>
    <col min="4610" max="4610" width="5.7265625" style="3" customWidth="1"/>
    <col min="4611" max="4614" width="30.7265625" style="3" customWidth="1"/>
    <col min="4615" max="4615" width="14.453125" style="3" customWidth="1"/>
    <col min="4616" max="4617" width="11.7265625" style="3" customWidth="1"/>
    <col min="4618" max="4618" width="16.7265625" style="3" customWidth="1"/>
    <col min="4619" max="4621" width="12.453125" style="3" customWidth="1"/>
    <col min="4622" max="4622" width="17" style="3" customWidth="1"/>
    <col min="4623" max="4631" width="10.7265625" style="3" customWidth="1"/>
    <col min="4632" max="4643" width="12.7265625" style="3" customWidth="1"/>
    <col min="4644" max="4865" width="9.1796875" style="3"/>
    <col min="4866" max="4866" width="5.7265625" style="3" customWidth="1"/>
    <col min="4867" max="4870" width="30.7265625" style="3" customWidth="1"/>
    <col min="4871" max="4871" width="14.453125" style="3" customWidth="1"/>
    <col min="4872" max="4873" width="11.7265625" style="3" customWidth="1"/>
    <col min="4874" max="4874" width="16.7265625" style="3" customWidth="1"/>
    <col min="4875" max="4877" width="12.453125" style="3" customWidth="1"/>
    <col min="4878" max="4878" width="17" style="3" customWidth="1"/>
    <col min="4879" max="4887" width="10.7265625" style="3" customWidth="1"/>
    <col min="4888" max="4899" width="12.7265625" style="3" customWidth="1"/>
    <col min="4900" max="5121" width="9.1796875" style="3"/>
    <col min="5122" max="5122" width="5.7265625" style="3" customWidth="1"/>
    <col min="5123" max="5126" width="30.7265625" style="3" customWidth="1"/>
    <col min="5127" max="5127" width="14.453125" style="3" customWidth="1"/>
    <col min="5128" max="5129" width="11.7265625" style="3" customWidth="1"/>
    <col min="5130" max="5130" width="16.7265625" style="3" customWidth="1"/>
    <col min="5131" max="5133" width="12.453125" style="3" customWidth="1"/>
    <col min="5134" max="5134" width="17" style="3" customWidth="1"/>
    <col min="5135" max="5143" width="10.7265625" style="3" customWidth="1"/>
    <col min="5144" max="5155" width="12.7265625" style="3" customWidth="1"/>
    <col min="5156" max="5377" width="9.1796875" style="3"/>
    <col min="5378" max="5378" width="5.7265625" style="3" customWidth="1"/>
    <col min="5379" max="5382" width="30.7265625" style="3" customWidth="1"/>
    <col min="5383" max="5383" width="14.453125" style="3" customWidth="1"/>
    <col min="5384" max="5385" width="11.7265625" style="3" customWidth="1"/>
    <col min="5386" max="5386" width="16.7265625" style="3" customWidth="1"/>
    <col min="5387" max="5389" width="12.453125" style="3" customWidth="1"/>
    <col min="5390" max="5390" width="17" style="3" customWidth="1"/>
    <col min="5391" max="5399" width="10.7265625" style="3" customWidth="1"/>
    <col min="5400" max="5411" width="12.7265625" style="3" customWidth="1"/>
    <col min="5412" max="5633" width="9.1796875" style="3"/>
    <col min="5634" max="5634" width="5.7265625" style="3" customWidth="1"/>
    <col min="5635" max="5638" width="30.7265625" style="3" customWidth="1"/>
    <col min="5639" max="5639" width="14.453125" style="3" customWidth="1"/>
    <col min="5640" max="5641" width="11.7265625" style="3" customWidth="1"/>
    <col min="5642" max="5642" width="16.7265625" style="3" customWidth="1"/>
    <col min="5643" max="5645" width="12.453125" style="3" customWidth="1"/>
    <col min="5646" max="5646" width="17" style="3" customWidth="1"/>
    <col min="5647" max="5655" width="10.7265625" style="3" customWidth="1"/>
    <col min="5656" max="5667" width="12.7265625" style="3" customWidth="1"/>
    <col min="5668" max="5889" width="9.1796875" style="3"/>
    <col min="5890" max="5890" width="5.7265625" style="3" customWidth="1"/>
    <col min="5891" max="5894" width="30.7265625" style="3" customWidth="1"/>
    <col min="5895" max="5895" width="14.453125" style="3" customWidth="1"/>
    <col min="5896" max="5897" width="11.7265625" style="3" customWidth="1"/>
    <col min="5898" max="5898" width="16.7265625" style="3" customWidth="1"/>
    <col min="5899" max="5901" width="12.453125" style="3" customWidth="1"/>
    <col min="5902" max="5902" width="17" style="3" customWidth="1"/>
    <col min="5903" max="5911" width="10.7265625" style="3" customWidth="1"/>
    <col min="5912" max="5923" width="12.7265625" style="3" customWidth="1"/>
    <col min="5924" max="6145" width="9.1796875" style="3"/>
    <col min="6146" max="6146" width="5.7265625" style="3" customWidth="1"/>
    <col min="6147" max="6150" width="30.7265625" style="3" customWidth="1"/>
    <col min="6151" max="6151" width="14.453125" style="3" customWidth="1"/>
    <col min="6152" max="6153" width="11.7265625" style="3" customWidth="1"/>
    <col min="6154" max="6154" width="16.7265625" style="3" customWidth="1"/>
    <col min="6155" max="6157" width="12.453125" style="3" customWidth="1"/>
    <col min="6158" max="6158" width="17" style="3" customWidth="1"/>
    <col min="6159" max="6167" width="10.7265625" style="3" customWidth="1"/>
    <col min="6168" max="6179" width="12.7265625" style="3" customWidth="1"/>
    <col min="6180" max="6401" width="9.1796875" style="3"/>
    <col min="6402" max="6402" width="5.7265625" style="3" customWidth="1"/>
    <col min="6403" max="6406" width="30.7265625" style="3" customWidth="1"/>
    <col min="6407" max="6407" width="14.453125" style="3" customWidth="1"/>
    <col min="6408" max="6409" width="11.7265625" style="3" customWidth="1"/>
    <col min="6410" max="6410" width="16.7265625" style="3" customWidth="1"/>
    <col min="6411" max="6413" width="12.453125" style="3" customWidth="1"/>
    <col min="6414" max="6414" width="17" style="3" customWidth="1"/>
    <col min="6415" max="6423" width="10.7265625" style="3" customWidth="1"/>
    <col min="6424" max="6435" width="12.7265625" style="3" customWidth="1"/>
    <col min="6436" max="6657" width="9.1796875" style="3"/>
    <col min="6658" max="6658" width="5.7265625" style="3" customWidth="1"/>
    <col min="6659" max="6662" width="30.7265625" style="3" customWidth="1"/>
    <col min="6663" max="6663" width="14.453125" style="3" customWidth="1"/>
    <col min="6664" max="6665" width="11.7265625" style="3" customWidth="1"/>
    <col min="6666" max="6666" width="16.7265625" style="3" customWidth="1"/>
    <col min="6667" max="6669" width="12.453125" style="3" customWidth="1"/>
    <col min="6670" max="6670" width="17" style="3" customWidth="1"/>
    <col min="6671" max="6679" width="10.7265625" style="3" customWidth="1"/>
    <col min="6680" max="6691" width="12.7265625" style="3" customWidth="1"/>
    <col min="6692" max="6913" width="9.1796875" style="3"/>
    <col min="6914" max="6914" width="5.7265625" style="3" customWidth="1"/>
    <col min="6915" max="6918" width="30.7265625" style="3" customWidth="1"/>
    <col min="6919" max="6919" width="14.453125" style="3" customWidth="1"/>
    <col min="6920" max="6921" width="11.7265625" style="3" customWidth="1"/>
    <col min="6922" max="6922" width="16.7265625" style="3" customWidth="1"/>
    <col min="6923" max="6925" width="12.453125" style="3" customWidth="1"/>
    <col min="6926" max="6926" width="17" style="3" customWidth="1"/>
    <col min="6927" max="6935" width="10.7265625" style="3" customWidth="1"/>
    <col min="6936" max="6947" width="12.7265625" style="3" customWidth="1"/>
    <col min="6948" max="7169" width="9.1796875" style="3"/>
    <col min="7170" max="7170" width="5.7265625" style="3" customWidth="1"/>
    <col min="7171" max="7174" width="30.7265625" style="3" customWidth="1"/>
    <col min="7175" max="7175" width="14.453125" style="3" customWidth="1"/>
    <col min="7176" max="7177" width="11.7265625" style="3" customWidth="1"/>
    <col min="7178" max="7178" width="16.7265625" style="3" customWidth="1"/>
    <col min="7179" max="7181" width="12.453125" style="3" customWidth="1"/>
    <col min="7182" max="7182" width="17" style="3" customWidth="1"/>
    <col min="7183" max="7191" width="10.7265625" style="3" customWidth="1"/>
    <col min="7192" max="7203" width="12.7265625" style="3" customWidth="1"/>
    <col min="7204" max="7425" width="9.1796875" style="3"/>
    <col min="7426" max="7426" width="5.7265625" style="3" customWidth="1"/>
    <col min="7427" max="7430" width="30.7265625" style="3" customWidth="1"/>
    <col min="7431" max="7431" width="14.453125" style="3" customWidth="1"/>
    <col min="7432" max="7433" width="11.7265625" style="3" customWidth="1"/>
    <col min="7434" max="7434" width="16.7265625" style="3" customWidth="1"/>
    <col min="7435" max="7437" width="12.453125" style="3" customWidth="1"/>
    <col min="7438" max="7438" width="17" style="3" customWidth="1"/>
    <col min="7439" max="7447" width="10.7265625" style="3" customWidth="1"/>
    <col min="7448" max="7459" width="12.7265625" style="3" customWidth="1"/>
    <col min="7460" max="7681" width="9.1796875" style="3"/>
    <col min="7682" max="7682" width="5.7265625" style="3" customWidth="1"/>
    <col min="7683" max="7686" width="30.7265625" style="3" customWidth="1"/>
    <col min="7687" max="7687" width="14.453125" style="3" customWidth="1"/>
    <col min="7688" max="7689" width="11.7265625" style="3" customWidth="1"/>
    <col min="7690" max="7690" width="16.7265625" style="3" customWidth="1"/>
    <col min="7691" max="7693" width="12.453125" style="3" customWidth="1"/>
    <col min="7694" max="7694" width="17" style="3" customWidth="1"/>
    <col min="7695" max="7703" width="10.7265625" style="3" customWidth="1"/>
    <col min="7704" max="7715" width="12.7265625" style="3" customWidth="1"/>
    <col min="7716" max="7937" width="9.1796875" style="3"/>
    <col min="7938" max="7938" width="5.7265625" style="3" customWidth="1"/>
    <col min="7939" max="7942" width="30.7265625" style="3" customWidth="1"/>
    <col min="7943" max="7943" width="14.453125" style="3" customWidth="1"/>
    <col min="7944" max="7945" width="11.7265625" style="3" customWidth="1"/>
    <col min="7946" max="7946" width="16.7265625" style="3" customWidth="1"/>
    <col min="7947" max="7949" width="12.453125" style="3" customWidth="1"/>
    <col min="7950" max="7950" width="17" style="3" customWidth="1"/>
    <col min="7951" max="7959" width="10.7265625" style="3" customWidth="1"/>
    <col min="7960" max="7971" width="12.7265625" style="3" customWidth="1"/>
    <col min="7972" max="8193" width="9.1796875" style="3"/>
    <col min="8194" max="8194" width="5.7265625" style="3" customWidth="1"/>
    <col min="8195" max="8198" width="30.7265625" style="3" customWidth="1"/>
    <col min="8199" max="8199" width="14.453125" style="3" customWidth="1"/>
    <col min="8200" max="8201" width="11.7265625" style="3" customWidth="1"/>
    <col min="8202" max="8202" width="16.7265625" style="3" customWidth="1"/>
    <col min="8203" max="8205" width="12.453125" style="3" customWidth="1"/>
    <col min="8206" max="8206" width="17" style="3" customWidth="1"/>
    <col min="8207" max="8215" width="10.7265625" style="3" customWidth="1"/>
    <col min="8216" max="8227" width="12.7265625" style="3" customWidth="1"/>
    <col min="8228" max="8449" width="9.1796875" style="3"/>
    <col min="8450" max="8450" width="5.7265625" style="3" customWidth="1"/>
    <col min="8451" max="8454" width="30.7265625" style="3" customWidth="1"/>
    <col min="8455" max="8455" width="14.453125" style="3" customWidth="1"/>
    <col min="8456" max="8457" width="11.7265625" style="3" customWidth="1"/>
    <col min="8458" max="8458" width="16.7265625" style="3" customWidth="1"/>
    <col min="8459" max="8461" width="12.453125" style="3" customWidth="1"/>
    <col min="8462" max="8462" width="17" style="3" customWidth="1"/>
    <col min="8463" max="8471" width="10.7265625" style="3" customWidth="1"/>
    <col min="8472" max="8483" width="12.7265625" style="3" customWidth="1"/>
    <col min="8484" max="8705" width="9.1796875" style="3"/>
    <col min="8706" max="8706" width="5.7265625" style="3" customWidth="1"/>
    <col min="8707" max="8710" width="30.7265625" style="3" customWidth="1"/>
    <col min="8711" max="8711" width="14.453125" style="3" customWidth="1"/>
    <col min="8712" max="8713" width="11.7265625" style="3" customWidth="1"/>
    <col min="8714" max="8714" width="16.7265625" style="3" customWidth="1"/>
    <col min="8715" max="8717" width="12.453125" style="3" customWidth="1"/>
    <col min="8718" max="8718" width="17" style="3" customWidth="1"/>
    <col min="8719" max="8727" width="10.7265625" style="3" customWidth="1"/>
    <col min="8728" max="8739" width="12.7265625" style="3" customWidth="1"/>
    <col min="8740" max="8961" width="9.1796875" style="3"/>
    <col min="8962" max="8962" width="5.7265625" style="3" customWidth="1"/>
    <col min="8963" max="8966" width="30.7265625" style="3" customWidth="1"/>
    <col min="8967" max="8967" width="14.453125" style="3" customWidth="1"/>
    <col min="8968" max="8969" width="11.7265625" style="3" customWidth="1"/>
    <col min="8970" max="8970" width="16.7265625" style="3" customWidth="1"/>
    <col min="8971" max="8973" width="12.453125" style="3" customWidth="1"/>
    <col min="8974" max="8974" width="17" style="3" customWidth="1"/>
    <col min="8975" max="8983" width="10.7265625" style="3" customWidth="1"/>
    <col min="8984" max="8995" width="12.7265625" style="3" customWidth="1"/>
    <col min="8996" max="9217" width="9.1796875" style="3"/>
    <col min="9218" max="9218" width="5.7265625" style="3" customWidth="1"/>
    <col min="9219" max="9222" width="30.7265625" style="3" customWidth="1"/>
    <col min="9223" max="9223" width="14.453125" style="3" customWidth="1"/>
    <col min="9224" max="9225" width="11.7265625" style="3" customWidth="1"/>
    <col min="9226" max="9226" width="16.7265625" style="3" customWidth="1"/>
    <col min="9227" max="9229" width="12.453125" style="3" customWidth="1"/>
    <col min="9230" max="9230" width="17" style="3" customWidth="1"/>
    <col min="9231" max="9239" width="10.7265625" style="3" customWidth="1"/>
    <col min="9240" max="9251" width="12.7265625" style="3" customWidth="1"/>
    <col min="9252" max="9473" width="9.1796875" style="3"/>
    <col min="9474" max="9474" width="5.7265625" style="3" customWidth="1"/>
    <col min="9475" max="9478" width="30.7265625" style="3" customWidth="1"/>
    <col min="9479" max="9479" width="14.453125" style="3" customWidth="1"/>
    <col min="9480" max="9481" width="11.7265625" style="3" customWidth="1"/>
    <col min="9482" max="9482" width="16.7265625" style="3" customWidth="1"/>
    <col min="9483" max="9485" width="12.453125" style="3" customWidth="1"/>
    <col min="9486" max="9486" width="17" style="3" customWidth="1"/>
    <col min="9487" max="9495" width="10.7265625" style="3" customWidth="1"/>
    <col min="9496" max="9507" width="12.7265625" style="3" customWidth="1"/>
    <col min="9508" max="9729" width="9.1796875" style="3"/>
    <col min="9730" max="9730" width="5.7265625" style="3" customWidth="1"/>
    <col min="9731" max="9734" width="30.7265625" style="3" customWidth="1"/>
    <col min="9735" max="9735" width="14.453125" style="3" customWidth="1"/>
    <col min="9736" max="9737" width="11.7265625" style="3" customWidth="1"/>
    <col min="9738" max="9738" width="16.7265625" style="3" customWidth="1"/>
    <col min="9739" max="9741" width="12.453125" style="3" customWidth="1"/>
    <col min="9742" max="9742" width="17" style="3" customWidth="1"/>
    <col min="9743" max="9751" width="10.7265625" style="3" customWidth="1"/>
    <col min="9752" max="9763" width="12.7265625" style="3" customWidth="1"/>
    <col min="9764" max="9985" width="9.1796875" style="3"/>
    <col min="9986" max="9986" width="5.7265625" style="3" customWidth="1"/>
    <col min="9987" max="9990" width="30.7265625" style="3" customWidth="1"/>
    <col min="9991" max="9991" width="14.453125" style="3" customWidth="1"/>
    <col min="9992" max="9993" width="11.7265625" style="3" customWidth="1"/>
    <col min="9994" max="9994" width="16.7265625" style="3" customWidth="1"/>
    <col min="9995" max="9997" width="12.453125" style="3" customWidth="1"/>
    <col min="9998" max="9998" width="17" style="3" customWidth="1"/>
    <col min="9999" max="10007" width="10.7265625" style="3" customWidth="1"/>
    <col min="10008" max="10019" width="12.7265625" style="3" customWidth="1"/>
    <col min="10020" max="10241" width="9.1796875" style="3"/>
    <col min="10242" max="10242" width="5.7265625" style="3" customWidth="1"/>
    <col min="10243" max="10246" width="30.7265625" style="3" customWidth="1"/>
    <col min="10247" max="10247" width="14.453125" style="3" customWidth="1"/>
    <col min="10248" max="10249" width="11.7265625" style="3" customWidth="1"/>
    <col min="10250" max="10250" width="16.7265625" style="3" customWidth="1"/>
    <col min="10251" max="10253" width="12.453125" style="3" customWidth="1"/>
    <col min="10254" max="10254" width="17" style="3" customWidth="1"/>
    <col min="10255" max="10263" width="10.7265625" style="3" customWidth="1"/>
    <col min="10264" max="10275" width="12.7265625" style="3" customWidth="1"/>
    <col min="10276" max="10497" width="9.1796875" style="3"/>
    <col min="10498" max="10498" width="5.7265625" style="3" customWidth="1"/>
    <col min="10499" max="10502" width="30.7265625" style="3" customWidth="1"/>
    <col min="10503" max="10503" width="14.453125" style="3" customWidth="1"/>
    <col min="10504" max="10505" width="11.7265625" style="3" customWidth="1"/>
    <col min="10506" max="10506" width="16.7265625" style="3" customWidth="1"/>
    <col min="10507" max="10509" width="12.453125" style="3" customWidth="1"/>
    <col min="10510" max="10510" width="17" style="3" customWidth="1"/>
    <col min="10511" max="10519" width="10.7265625" style="3" customWidth="1"/>
    <col min="10520" max="10531" width="12.7265625" style="3" customWidth="1"/>
    <col min="10532" max="10753" width="9.1796875" style="3"/>
    <col min="10754" max="10754" width="5.7265625" style="3" customWidth="1"/>
    <col min="10755" max="10758" width="30.7265625" style="3" customWidth="1"/>
    <col min="10759" max="10759" width="14.453125" style="3" customWidth="1"/>
    <col min="10760" max="10761" width="11.7265625" style="3" customWidth="1"/>
    <col min="10762" max="10762" width="16.7265625" style="3" customWidth="1"/>
    <col min="10763" max="10765" width="12.453125" style="3" customWidth="1"/>
    <col min="10766" max="10766" width="17" style="3" customWidth="1"/>
    <col min="10767" max="10775" width="10.7265625" style="3" customWidth="1"/>
    <col min="10776" max="10787" width="12.7265625" style="3" customWidth="1"/>
    <col min="10788" max="11009" width="9.1796875" style="3"/>
    <col min="11010" max="11010" width="5.7265625" style="3" customWidth="1"/>
    <col min="11011" max="11014" width="30.7265625" style="3" customWidth="1"/>
    <col min="11015" max="11015" width="14.453125" style="3" customWidth="1"/>
    <col min="11016" max="11017" width="11.7265625" style="3" customWidth="1"/>
    <col min="11018" max="11018" width="16.7265625" style="3" customWidth="1"/>
    <col min="11019" max="11021" width="12.453125" style="3" customWidth="1"/>
    <col min="11022" max="11022" width="17" style="3" customWidth="1"/>
    <col min="11023" max="11031" width="10.7265625" style="3" customWidth="1"/>
    <col min="11032" max="11043" width="12.7265625" style="3" customWidth="1"/>
    <col min="11044" max="11265" width="9.1796875" style="3"/>
    <col min="11266" max="11266" width="5.7265625" style="3" customWidth="1"/>
    <col min="11267" max="11270" width="30.7265625" style="3" customWidth="1"/>
    <col min="11271" max="11271" width="14.453125" style="3" customWidth="1"/>
    <col min="11272" max="11273" width="11.7265625" style="3" customWidth="1"/>
    <col min="11274" max="11274" width="16.7265625" style="3" customWidth="1"/>
    <col min="11275" max="11277" width="12.453125" style="3" customWidth="1"/>
    <col min="11278" max="11278" width="17" style="3" customWidth="1"/>
    <col min="11279" max="11287" width="10.7265625" style="3" customWidth="1"/>
    <col min="11288" max="11299" width="12.7265625" style="3" customWidth="1"/>
    <col min="11300" max="11521" width="9.1796875" style="3"/>
    <col min="11522" max="11522" width="5.7265625" style="3" customWidth="1"/>
    <col min="11523" max="11526" width="30.7265625" style="3" customWidth="1"/>
    <col min="11527" max="11527" width="14.453125" style="3" customWidth="1"/>
    <col min="11528" max="11529" width="11.7265625" style="3" customWidth="1"/>
    <col min="11530" max="11530" width="16.7265625" style="3" customWidth="1"/>
    <col min="11531" max="11533" width="12.453125" style="3" customWidth="1"/>
    <col min="11534" max="11534" width="17" style="3" customWidth="1"/>
    <col min="11535" max="11543" width="10.7265625" style="3" customWidth="1"/>
    <col min="11544" max="11555" width="12.7265625" style="3" customWidth="1"/>
    <col min="11556" max="11777" width="9.1796875" style="3"/>
    <col min="11778" max="11778" width="5.7265625" style="3" customWidth="1"/>
    <col min="11779" max="11782" width="30.7265625" style="3" customWidth="1"/>
    <col min="11783" max="11783" width="14.453125" style="3" customWidth="1"/>
    <col min="11784" max="11785" width="11.7265625" style="3" customWidth="1"/>
    <col min="11786" max="11786" width="16.7265625" style="3" customWidth="1"/>
    <col min="11787" max="11789" width="12.453125" style="3" customWidth="1"/>
    <col min="11790" max="11790" width="17" style="3" customWidth="1"/>
    <col min="11791" max="11799" width="10.7265625" style="3" customWidth="1"/>
    <col min="11800" max="11811" width="12.7265625" style="3" customWidth="1"/>
    <col min="11812" max="12033" width="9.1796875" style="3"/>
    <col min="12034" max="12034" width="5.7265625" style="3" customWidth="1"/>
    <col min="12035" max="12038" width="30.7265625" style="3" customWidth="1"/>
    <col min="12039" max="12039" width="14.453125" style="3" customWidth="1"/>
    <col min="12040" max="12041" width="11.7265625" style="3" customWidth="1"/>
    <col min="12042" max="12042" width="16.7265625" style="3" customWidth="1"/>
    <col min="12043" max="12045" width="12.453125" style="3" customWidth="1"/>
    <col min="12046" max="12046" width="17" style="3" customWidth="1"/>
    <col min="12047" max="12055" width="10.7265625" style="3" customWidth="1"/>
    <col min="12056" max="12067" width="12.7265625" style="3" customWidth="1"/>
    <col min="12068" max="12289" width="9.1796875" style="3"/>
    <col min="12290" max="12290" width="5.7265625" style="3" customWidth="1"/>
    <col min="12291" max="12294" width="30.7265625" style="3" customWidth="1"/>
    <col min="12295" max="12295" width="14.453125" style="3" customWidth="1"/>
    <col min="12296" max="12297" width="11.7265625" style="3" customWidth="1"/>
    <col min="12298" max="12298" width="16.7265625" style="3" customWidth="1"/>
    <col min="12299" max="12301" width="12.453125" style="3" customWidth="1"/>
    <col min="12302" max="12302" width="17" style="3" customWidth="1"/>
    <col min="12303" max="12311" width="10.7265625" style="3" customWidth="1"/>
    <col min="12312" max="12323" width="12.7265625" style="3" customWidth="1"/>
    <col min="12324" max="12545" width="9.1796875" style="3"/>
    <col min="12546" max="12546" width="5.7265625" style="3" customWidth="1"/>
    <col min="12547" max="12550" width="30.7265625" style="3" customWidth="1"/>
    <col min="12551" max="12551" width="14.453125" style="3" customWidth="1"/>
    <col min="12552" max="12553" width="11.7265625" style="3" customWidth="1"/>
    <col min="12554" max="12554" width="16.7265625" style="3" customWidth="1"/>
    <col min="12555" max="12557" width="12.453125" style="3" customWidth="1"/>
    <col min="12558" max="12558" width="17" style="3" customWidth="1"/>
    <col min="12559" max="12567" width="10.7265625" style="3" customWidth="1"/>
    <col min="12568" max="12579" width="12.7265625" style="3" customWidth="1"/>
    <col min="12580" max="12801" width="9.1796875" style="3"/>
    <col min="12802" max="12802" width="5.7265625" style="3" customWidth="1"/>
    <col min="12803" max="12806" width="30.7265625" style="3" customWidth="1"/>
    <col min="12807" max="12807" width="14.453125" style="3" customWidth="1"/>
    <col min="12808" max="12809" width="11.7265625" style="3" customWidth="1"/>
    <col min="12810" max="12810" width="16.7265625" style="3" customWidth="1"/>
    <col min="12811" max="12813" width="12.453125" style="3" customWidth="1"/>
    <col min="12814" max="12814" width="17" style="3" customWidth="1"/>
    <col min="12815" max="12823" width="10.7265625" style="3" customWidth="1"/>
    <col min="12824" max="12835" width="12.7265625" style="3" customWidth="1"/>
    <col min="12836" max="13057" width="9.1796875" style="3"/>
    <col min="13058" max="13058" width="5.7265625" style="3" customWidth="1"/>
    <col min="13059" max="13062" width="30.7265625" style="3" customWidth="1"/>
    <col min="13063" max="13063" width="14.453125" style="3" customWidth="1"/>
    <col min="13064" max="13065" width="11.7265625" style="3" customWidth="1"/>
    <col min="13066" max="13066" width="16.7265625" style="3" customWidth="1"/>
    <col min="13067" max="13069" width="12.453125" style="3" customWidth="1"/>
    <col min="13070" max="13070" width="17" style="3" customWidth="1"/>
    <col min="13071" max="13079" width="10.7265625" style="3" customWidth="1"/>
    <col min="13080" max="13091" width="12.7265625" style="3" customWidth="1"/>
    <col min="13092" max="13313" width="9.1796875" style="3"/>
    <col min="13314" max="13314" width="5.7265625" style="3" customWidth="1"/>
    <col min="13315" max="13318" width="30.7265625" style="3" customWidth="1"/>
    <col min="13319" max="13319" width="14.453125" style="3" customWidth="1"/>
    <col min="13320" max="13321" width="11.7265625" style="3" customWidth="1"/>
    <col min="13322" max="13322" width="16.7265625" style="3" customWidth="1"/>
    <col min="13323" max="13325" width="12.453125" style="3" customWidth="1"/>
    <col min="13326" max="13326" width="17" style="3" customWidth="1"/>
    <col min="13327" max="13335" width="10.7265625" style="3" customWidth="1"/>
    <col min="13336" max="13347" width="12.7265625" style="3" customWidth="1"/>
    <col min="13348" max="13569" width="9.1796875" style="3"/>
    <col min="13570" max="13570" width="5.7265625" style="3" customWidth="1"/>
    <col min="13571" max="13574" width="30.7265625" style="3" customWidth="1"/>
    <col min="13575" max="13575" width="14.453125" style="3" customWidth="1"/>
    <col min="13576" max="13577" width="11.7265625" style="3" customWidth="1"/>
    <col min="13578" max="13578" width="16.7265625" style="3" customWidth="1"/>
    <col min="13579" max="13581" width="12.453125" style="3" customWidth="1"/>
    <col min="13582" max="13582" width="17" style="3" customWidth="1"/>
    <col min="13583" max="13591" width="10.7265625" style="3" customWidth="1"/>
    <col min="13592" max="13603" width="12.7265625" style="3" customWidth="1"/>
    <col min="13604" max="13825" width="9.1796875" style="3"/>
    <col min="13826" max="13826" width="5.7265625" style="3" customWidth="1"/>
    <col min="13827" max="13830" width="30.7265625" style="3" customWidth="1"/>
    <col min="13831" max="13831" width="14.453125" style="3" customWidth="1"/>
    <col min="13832" max="13833" width="11.7265625" style="3" customWidth="1"/>
    <col min="13834" max="13834" width="16.7265625" style="3" customWidth="1"/>
    <col min="13835" max="13837" width="12.453125" style="3" customWidth="1"/>
    <col min="13838" max="13838" width="17" style="3" customWidth="1"/>
    <col min="13839" max="13847" width="10.7265625" style="3" customWidth="1"/>
    <col min="13848" max="13859" width="12.7265625" style="3" customWidth="1"/>
    <col min="13860" max="14081" width="9.1796875" style="3"/>
    <col min="14082" max="14082" width="5.7265625" style="3" customWidth="1"/>
    <col min="14083" max="14086" width="30.7265625" style="3" customWidth="1"/>
    <col min="14087" max="14087" width="14.453125" style="3" customWidth="1"/>
    <col min="14088" max="14089" width="11.7265625" style="3" customWidth="1"/>
    <col min="14090" max="14090" width="16.7265625" style="3" customWidth="1"/>
    <col min="14091" max="14093" width="12.453125" style="3" customWidth="1"/>
    <col min="14094" max="14094" width="17" style="3" customWidth="1"/>
    <col min="14095" max="14103" width="10.7265625" style="3" customWidth="1"/>
    <col min="14104" max="14115" width="12.7265625" style="3" customWidth="1"/>
    <col min="14116" max="14337" width="9.1796875" style="3"/>
    <col min="14338" max="14338" width="5.7265625" style="3" customWidth="1"/>
    <col min="14339" max="14342" width="30.7265625" style="3" customWidth="1"/>
    <col min="14343" max="14343" width="14.453125" style="3" customWidth="1"/>
    <col min="14344" max="14345" width="11.7265625" style="3" customWidth="1"/>
    <col min="14346" max="14346" width="16.7265625" style="3" customWidth="1"/>
    <col min="14347" max="14349" width="12.453125" style="3" customWidth="1"/>
    <col min="14350" max="14350" width="17" style="3" customWidth="1"/>
    <col min="14351" max="14359" width="10.7265625" style="3" customWidth="1"/>
    <col min="14360" max="14371" width="12.7265625" style="3" customWidth="1"/>
    <col min="14372" max="14593" width="9.1796875" style="3"/>
    <col min="14594" max="14594" width="5.7265625" style="3" customWidth="1"/>
    <col min="14595" max="14598" width="30.7265625" style="3" customWidth="1"/>
    <col min="14599" max="14599" width="14.453125" style="3" customWidth="1"/>
    <col min="14600" max="14601" width="11.7265625" style="3" customWidth="1"/>
    <col min="14602" max="14602" width="16.7265625" style="3" customWidth="1"/>
    <col min="14603" max="14605" width="12.453125" style="3" customWidth="1"/>
    <col min="14606" max="14606" width="17" style="3" customWidth="1"/>
    <col min="14607" max="14615" width="10.7265625" style="3" customWidth="1"/>
    <col min="14616" max="14627" width="12.7265625" style="3" customWidth="1"/>
    <col min="14628" max="14849" width="9.1796875" style="3"/>
    <col min="14850" max="14850" width="5.7265625" style="3" customWidth="1"/>
    <col min="14851" max="14854" width="30.7265625" style="3" customWidth="1"/>
    <col min="14855" max="14855" width="14.453125" style="3" customWidth="1"/>
    <col min="14856" max="14857" width="11.7265625" style="3" customWidth="1"/>
    <col min="14858" max="14858" width="16.7265625" style="3" customWidth="1"/>
    <col min="14859" max="14861" width="12.453125" style="3" customWidth="1"/>
    <col min="14862" max="14862" width="17" style="3" customWidth="1"/>
    <col min="14863" max="14871" width="10.7265625" style="3" customWidth="1"/>
    <col min="14872" max="14883" width="12.7265625" style="3" customWidth="1"/>
    <col min="14884" max="15105" width="9.1796875" style="3"/>
    <col min="15106" max="15106" width="5.7265625" style="3" customWidth="1"/>
    <col min="15107" max="15110" width="30.7265625" style="3" customWidth="1"/>
    <col min="15111" max="15111" width="14.453125" style="3" customWidth="1"/>
    <col min="15112" max="15113" width="11.7265625" style="3" customWidth="1"/>
    <col min="15114" max="15114" width="16.7265625" style="3" customWidth="1"/>
    <col min="15115" max="15117" width="12.453125" style="3" customWidth="1"/>
    <col min="15118" max="15118" width="17" style="3" customWidth="1"/>
    <col min="15119" max="15127" width="10.7265625" style="3" customWidth="1"/>
    <col min="15128" max="15139" width="12.7265625" style="3" customWidth="1"/>
    <col min="15140" max="15361" width="9.1796875" style="3"/>
    <col min="15362" max="15362" width="5.7265625" style="3" customWidth="1"/>
    <col min="15363" max="15366" width="30.7265625" style="3" customWidth="1"/>
    <col min="15367" max="15367" width="14.453125" style="3" customWidth="1"/>
    <col min="15368" max="15369" width="11.7265625" style="3" customWidth="1"/>
    <col min="15370" max="15370" width="16.7265625" style="3" customWidth="1"/>
    <col min="15371" max="15373" width="12.453125" style="3" customWidth="1"/>
    <col min="15374" max="15374" width="17" style="3" customWidth="1"/>
    <col min="15375" max="15383" width="10.7265625" style="3" customWidth="1"/>
    <col min="15384" max="15395" width="12.7265625" style="3" customWidth="1"/>
    <col min="15396" max="15617" width="9.1796875" style="3"/>
    <col min="15618" max="15618" width="5.7265625" style="3" customWidth="1"/>
    <col min="15619" max="15622" width="30.7265625" style="3" customWidth="1"/>
    <col min="15623" max="15623" width="14.453125" style="3" customWidth="1"/>
    <col min="15624" max="15625" width="11.7265625" style="3" customWidth="1"/>
    <col min="15626" max="15626" width="16.7265625" style="3" customWidth="1"/>
    <col min="15627" max="15629" width="12.453125" style="3" customWidth="1"/>
    <col min="15630" max="15630" width="17" style="3" customWidth="1"/>
    <col min="15631" max="15639" width="10.7265625" style="3" customWidth="1"/>
    <col min="15640" max="15651" width="12.7265625" style="3" customWidth="1"/>
    <col min="15652" max="15873" width="9.1796875" style="3"/>
    <col min="15874" max="15874" width="5.7265625" style="3" customWidth="1"/>
    <col min="15875" max="15878" width="30.7265625" style="3" customWidth="1"/>
    <col min="15879" max="15879" width="14.453125" style="3" customWidth="1"/>
    <col min="15880" max="15881" width="11.7265625" style="3" customWidth="1"/>
    <col min="15882" max="15882" width="16.7265625" style="3" customWidth="1"/>
    <col min="15883" max="15885" width="12.453125" style="3" customWidth="1"/>
    <col min="15886" max="15886" width="17" style="3" customWidth="1"/>
    <col min="15887" max="15895" width="10.7265625" style="3" customWidth="1"/>
    <col min="15896" max="15907" width="12.7265625" style="3" customWidth="1"/>
    <col min="15908" max="16129" width="9.1796875" style="3"/>
    <col min="16130" max="16130" width="5.7265625" style="3" customWidth="1"/>
    <col min="16131" max="16134" width="30.7265625" style="3" customWidth="1"/>
    <col min="16135" max="16135" width="14.453125" style="3" customWidth="1"/>
    <col min="16136" max="16137" width="11.7265625" style="3" customWidth="1"/>
    <col min="16138" max="16138" width="16.7265625" style="3" customWidth="1"/>
    <col min="16139" max="16141" width="12.453125" style="3" customWidth="1"/>
    <col min="16142" max="16142" width="17" style="3" customWidth="1"/>
    <col min="16143" max="16151" width="10.7265625" style="3" customWidth="1"/>
    <col min="16152" max="16163" width="12.7265625" style="3" customWidth="1"/>
    <col min="16164" max="16384" width="9.1796875" style="3"/>
  </cols>
  <sheetData>
    <row r="1" spans="1:35" x14ac:dyDescent="0.35">
      <c r="A1" s="1" t="s">
        <v>997</v>
      </c>
    </row>
    <row r="3" spans="1:35" x14ac:dyDescent="0.35">
      <c r="A3" s="1823" t="s">
        <v>998</v>
      </c>
      <c r="B3" s="1823"/>
      <c r="C3" s="1823"/>
      <c r="D3" s="1823"/>
      <c r="E3" s="1823"/>
      <c r="F3" s="1823"/>
    </row>
    <row r="4" spans="1:35" x14ac:dyDescent="0.35">
      <c r="A4" s="1615" t="s">
        <v>561</v>
      </c>
      <c r="B4" s="1615"/>
      <c r="C4" s="1615"/>
      <c r="D4" s="1615"/>
      <c r="E4" s="1615"/>
      <c r="F4" s="1615"/>
      <c r="L4" s="562"/>
      <c r="M4" s="562"/>
      <c r="N4" s="562"/>
      <c r="O4" s="230"/>
      <c r="P4" s="230"/>
      <c r="Q4" s="230"/>
    </row>
    <row r="5" spans="1:35" x14ac:dyDescent="0.35">
      <c r="A5" s="2"/>
      <c r="B5" s="2"/>
      <c r="C5" s="2"/>
      <c r="D5" s="28" t="str">
        <f>'[3]1'!$E$6</f>
        <v>TAHUN</v>
      </c>
      <c r="E5" s="7">
        <v>2024</v>
      </c>
      <c r="F5" s="2"/>
      <c r="L5" s="562"/>
      <c r="M5" s="562"/>
      <c r="N5" s="562"/>
      <c r="O5" s="230"/>
      <c r="P5" s="230"/>
      <c r="Q5" s="230"/>
    </row>
    <row r="6" spans="1:35" ht="16" thickBot="1" x14ac:dyDescent="0.4">
      <c r="A6" s="58"/>
      <c r="B6" s="58"/>
      <c r="C6" s="58"/>
      <c r="D6" s="58"/>
      <c r="E6" s="58"/>
      <c r="F6" s="58"/>
      <c r="G6" s="5"/>
      <c r="H6" s="5"/>
      <c r="I6" s="5"/>
      <c r="J6" s="5"/>
    </row>
    <row r="7" spans="1:35" ht="43.15" customHeight="1" x14ac:dyDescent="0.35">
      <c r="A7" s="12" t="s">
        <v>5</v>
      </c>
      <c r="B7" s="12" t="s">
        <v>6</v>
      </c>
      <c r="C7" s="12" t="s">
        <v>1615</v>
      </c>
      <c r="D7" s="12" t="s">
        <v>61</v>
      </c>
      <c r="E7" s="61" t="s">
        <v>999</v>
      </c>
      <c r="F7" s="61" t="s">
        <v>1000</v>
      </c>
      <c r="G7" s="488"/>
      <c r="H7" s="1878"/>
      <c r="I7" s="1878"/>
      <c r="J7" s="1878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</row>
    <row r="8" spans="1:35" s="15" customFormat="1" ht="14.25" customHeight="1" x14ac:dyDescent="0.35">
      <c r="A8" s="295">
        <v>1</v>
      </c>
      <c r="B8" s="14">
        <v>2</v>
      </c>
      <c r="C8" s="1112"/>
      <c r="D8" s="295">
        <v>3</v>
      </c>
      <c r="E8" s="14">
        <v>4</v>
      </c>
      <c r="F8" s="13">
        <v>5</v>
      </c>
      <c r="G8" s="563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296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296"/>
      <c r="AI8" s="296"/>
    </row>
    <row r="9" spans="1:35" x14ac:dyDescent="0.35">
      <c r="A9" s="33">
        <v>1</v>
      </c>
      <c r="B9" s="230" t="s">
        <v>767</v>
      </c>
      <c r="C9" s="1570" t="s">
        <v>1597</v>
      </c>
      <c r="D9" s="1039" t="s">
        <v>767</v>
      </c>
      <c r="E9" s="1401"/>
      <c r="F9" s="565">
        <v>0</v>
      </c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66"/>
      <c r="V9" s="51"/>
      <c r="W9" s="567"/>
      <c r="X9" s="51"/>
      <c r="Y9" s="51"/>
      <c r="Z9" s="51"/>
      <c r="AA9" s="51"/>
      <c r="AB9" s="51"/>
      <c r="AC9" s="51"/>
      <c r="AD9" s="51"/>
      <c r="AE9" s="566"/>
      <c r="AF9" s="51"/>
      <c r="AG9" s="566"/>
      <c r="AH9" s="51"/>
    </row>
    <row r="10" spans="1:35" x14ac:dyDescent="0.35">
      <c r="A10" s="16">
        <v>2</v>
      </c>
      <c r="B10" s="230" t="s">
        <v>768</v>
      </c>
      <c r="C10" s="1571" t="s">
        <v>1596</v>
      </c>
      <c r="D10" s="1040" t="s">
        <v>769</v>
      </c>
      <c r="E10" s="1401"/>
      <c r="F10" s="565">
        <v>0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66"/>
      <c r="V10" s="51"/>
      <c r="W10" s="567"/>
      <c r="X10" s="51"/>
      <c r="Y10" s="51"/>
      <c r="Z10" s="51"/>
      <c r="AA10" s="51"/>
      <c r="AB10" s="51"/>
      <c r="AC10" s="51"/>
      <c r="AD10" s="51"/>
      <c r="AE10" s="566"/>
      <c r="AF10" s="51"/>
      <c r="AG10" s="566"/>
      <c r="AH10" s="51"/>
    </row>
    <row r="11" spans="1:35" x14ac:dyDescent="0.35">
      <c r="A11" s="16">
        <v>3</v>
      </c>
      <c r="B11" s="230" t="s">
        <v>770</v>
      </c>
      <c r="C11" s="1571" t="s">
        <v>1599</v>
      </c>
      <c r="D11" s="1040" t="s">
        <v>770</v>
      </c>
      <c r="E11" s="1401"/>
      <c r="F11" s="565">
        <v>0</v>
      </c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66"/>
      <c r="V11" s="51"/>
      <c r="W11" s="567"/>
      <c r="X11" s="51"/>
      <c r="Y11" s="51"/>
      <c r="Z11" s="51"/>
      <c r="AA11" s="51"/>
      <c r="AB11" s="51"/>
      <c r="AC11" s="51"/>
      <c r="AD11" s="51"/>
      <c r="AE11" s="566"/>
      <c r="AF11" s="51"/>
      <c r="AG11" s="566"/>
      <c r="AH11" s="51"/>
    </row>
    <row r="12" spans="1:35" x14ac:dyDescent="0.35">
      <c r="A12" s="16">
        <v>4</v>
      </c>
      <c r="B12" s="230" t="s">
        <v>771</v>
      </c>
      <c r="C12" s="1571" t="s">
        <v>1601</v>
      </c>
      <c r="D12" s="1040" t="s">
        <v>771</v>
      </c>
      <c r="E12" s="1401"/>
      <c r="F12" s="565">
        <v>0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66"/>
      <c r="V12" s="51"/>
      <c r="W12" s="567"/>
      <c r="X12" s="51"/>
      <c r="Y12" s="51"/>
      <c r="Z12" s="51"/>
      <c r="AA12" s="51"/>
      <c r="AB12" s="51"/>
      <c r="AC12" s="51"/>
      <c r="AD12" s="51"/>
      <c r="AE12" s="566"/>
      <c r="AF12" s="51"/>
      <c r="AG12" s="566"/>
      <c r="AH12" s="51"/>
    </row>
    <row r="13" spans="1:35" x14ac:dyDescent="0.35">
      <c r="A13" s="16">
        <v>5</v>
      </c>
      <c r="B13" s="230" t="s">
        <v>772</v>
      </c>
      <c r="C13" s="1571" t="s">
        <v>1598</v>
      </c>
      <c r="D13" s="1040" t="s">
        <v>772</v>
      </c>
      <c r="E13" s="1401"/>
      <c r="F13" s="565">
        <v>0</v>
      </c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66"/>
      <c r="V13" s="51"/>
      <c r="W13" s="567"/>
      <c r="X13" s="51"/>
      <c r="Y13" s="51"/>
      <c r="Z13" s="51"/>
      <c r="AA13" s="51"/>
      <c r="AB13" s="51"/>
      <c r="AC13" s="51"/>
      <c r="AD13" s="51"/>
      <c r="AE13" s="566"/>
      <c r="AF13" s="51"/>
      <c r="AG13" s="566"/>
      <c r="AH13" s="51"/>
    </row>
    <row r="14" spans="1:35" x14ac:dyDescent="0.35">
      <c r="A14" s="16">
        <v>6</v>
      </c>
      <c r="B14" s="230" t="s">
        <v>773</v>
      </c>
      <c r="C14" s="1571" t="s">
        <v>1600</v>
      </c>
      <c r="D14" s="1040" t="s">
        <v>773</v>
      </c>
      <c r="E14" s="1401"/>
      <c r="F14" s="565">
        <v>0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66"/>
      <c r="V14" s="51"/>
      <c r="W14" s="567"/>
      <c r="X14" s="51"/>
      <c r="Y14" s="51"/>
      <c r="Z14" s="51"/>
      <c r="AA14" s="51"/>
      <c r="AB14" s="51"/>
      <c r="AC14" s="51"/>
      <c r="AD14" s="51"/>
      <c r="AE14" s="566"/>
      <c r="AF14" s="51"/>
      <c r="AG14" s="566"/>
      <c r="AH14" s="51"/>
    </row>
    <row r="15" spans="1:35" x14ac:dyDescent="0.35">
      <c r="A15" s="16">
        <v>7</v>
      </c>
      <c r="B15" s="230" t="s">
        <v>774</v>
      </c>
      <c r="C15" s="1571" t="s">
        <v>1603</v>
      </c>
      <c r="D15" s="1040" t="s">
        <v>775</v>
      </c>
      <c r="E15" s="1401"/>
      <c r="F15" s="565">
        <v>0</v>
      </c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66"/>
      <c r="V15" s="51"/>
      <c r="W15" s="567"/>
      <c r="X15" s="51"/>
      <c r="Y15" s="51"/>
      <c r="Z15" s="51"/>
      <c r="AA15" s="51"/>
      <c r="AB15" s="51"/>
      <c r="AC15" s="51"/>
      <c r="AD15" s="51"/>
      <c r="AE15" s="566"/>
      <c r="AF15" s="51"/>
      <c r="AG15" s="566"/>
      <c r="AH15" s="51"/>
    </row>
    <row r="16" spans="1:35" x14ac:dyDescent="0.35">
      <c r="A16" s="16">
        <v>8</v>
      </c>
      <c r="B16" s="230" t="s">
        <v>776</v>
      </c>
      <c r="C16" s="1571" t="s">
        <v>1602</v>
      </c>
      <c r="D16" s="1040" t="s">
        <v>777</v>
      </c>
      <c r="E16" s="1401"/>
      <c r="F16" s="565">
        <v>0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66"/>
      <c r="V16" s="51"/>
      <c r="W16" s="567"/>
      <c r="X16" s="51"/>
      <c r="Y16" s="51"/>
      <c r="Z16" s="51"/>
      <c r="AA16" s="51"/>
      <c r="AB16" s="51"/>
      <c r="AC16" s="51"/>
      <c r="AD16" s="51"/>
      <c r="AE16" s="566"/>
      <c r="AF16" s="51"/>
      <c r="AG16" s="566"/>
      <c r="AH16" s="51"/>
    </row>
    <row r="17" spans="1:34" x14ac:dyDescent="0.35">
      <c r="A17" s="16">
        <v>9</v>
      </c>
      <c r="B17" s="230" t="s">
        <v>778</v>
      </c>
      <c r="C17" s="1571" t="s">
        <v>1606</v>
      </c>
      <c r="D17" s="1040" t="s">
        <v>779</v>
      </c>
      <c r="E17" s="1401"/>
      <c r="F17" s="565">
        <v>0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66"/>
      <c r="V17" s="51"/>
      <c r="W17" s="567"/>
      <c r="X17" s="51"/>
      <c r="Y17" s="51"/>
      <c r="Z17" s="51"/>
      <c r="AA17" s="51"/>
      <c r="AB17" s="51"/>
      <c r="AC17" s="51"/>
      <c r="AD17" s="51"/>
      <c r="AE17" s="566"/>
      <c r="AF17" s="51"/>
      <c r="AG17" s="566"/>
      <c r="AH17" s="51"/>
    </row>
    <row r="18" spans="1:34" x14ac:dyDescent="0.35">
      <c r="A18" s="16">
        <v>10</v>
      </c>
      <c r="B18" s="230" t="s">
        <v>780</v>
      </c>
      <c r="C18" s="1571" t="s">
        <v>1604</v>
      </c>
      <c r="D18" s="1040" t="s">
        <v>780</v>
      </c>
      <c r="E18" s="1401"/>
      <c r="F18" s="565">
        <v>0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66"/>
      <c r="V18" s="51"/>
      <c r="W18" s="567"/>
      <c r="X18" s="51"/>
      <c r="Y18" s="51"/>
      <c r="Z18" s="51"/>
      <c r="AA18" s="51"/>
      <c r="AB18" s="51"/>
      <c r="AC18" s="51"/>
      <c r="AD18" s="51"/>
      <c r="AE18" s="566"/>
      <c r="AF18" s="51"/>
      <c r="AG18" s="566"/>
      <c r="AH18" s="51"/>
    </row>
    <row r="19" spans="1:34" x14ac:dyDescent="0.35">
      <c r="A19" s="16">
        <v>11</v>
      </c>
      <c r="B19" s="230" t="s">
        <v>781</v>
      </c>
      <c r="C19" s="1571" t="s">
        <v>1607</v>
      </c>
      <c r="D19" s="1040" t="s">
        <v>781</v>
      </c>
      <c r="E19" s="1401"/>
      <c r="F19" s="565">
        <v>0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66"/>
      <c r="V19" s="51"/>
      <c r="W19" s="567"/>
      <c r="X19" s="51"/>
      <c r="Y19" s="51"/>
      <c r="Z19" s="51"/>
      <c r="AA19" s="51"/>
      <c r="AB19" s="51"/>
      <c r="AC19" s="51"/>
      <c r="AD19" s="51"/>
      <c r="AE19" s="566"/>
      <c r="AF19" s="51"/>
      <c r="AG19" s="566"/>
      <c r="AH19" s="51"/>
    </row>
    <row r="20" spans="1:34" x14ac:dyDescent="0.35">
      <c r="A20" s="16">
        <v>12</v>
      </c>
      <c r="B20" s="230" t="s">
        <v>782</v>
      </c>
      <c r="C20" s="1571" t="s">
        <v>1609</v>
      </c>
      <c r="D20" s="1040" t="s">
        <v>782</v>
      </c>
      <c r="E20" s="1401"/>
      <c r="F20" s="565">
        <v>0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66"/>
      <c r="V20" s="51"/>
      <c r="W20" s="567"/>
      <c r="X20" s="51"/>
      <c r="Y20" s="51"/>
      <c r="Z20" s="51"/>
      <c r="AA20" s="51"/>
      <c r="AB20" s="51"/>
      <c r="AC20" s="51"/>
      <c r="AD20" s="51"/>
      <c r="AE20" s="566"/>
      <c r="AF20" s="51"/>
      <c r="AG20" s="566"/>
      <c r="AH20" s="51"/>
    </row>
    <row r="21" spans="1:34" x14ac:dyDescent="0.35">
      <c r="A21" s="16">
        <v>13</v>
      </c>
      <c r="B21" s="230" t="s">
        <v>783</v>
      </c>
      <c r="C21" s="1571" t="s">
        <v>1608</v>
      </c>
      <c r="D21" s="1040" t="s">
        <v>784</v>
      </c>
      <c r="E21" s="1401"/>
      <c r="F21" s="565">
        <v>0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66"/>
      <c r="V21" s="51"/>
      <c r="W21" s="567"/>
      <c r="X21" s="51"/>
      <c r="Y21" s="51"/>
      <c r="Z21" s="51"/>
      <c r="AA21" s="51"/>
      <c r="AB21" s="51"/>
      <c r="AC21" s="51"/>
      <c r="AD21" s="51"/>
      <c r="AE21" s="566"/>
      <c r="AF21" s="51"/>
      <c r="AG21" s="566"/>
      <c r="AH21" s="51"/>
    </row>
    <row r="22" spans="1:34" x14ac:dyDescent="0.35">
      <c r="A22" s="16">
        <v>14</v>
      </c>
      <c r="B22" s="230" t="s">
        <v>785</v>
      </c>
      <c r="C22" s="1571" t="s">
        <v>1612</v>
      </c>
      <c r="D22" s="1040" t="s">
        <v>785</v>
      </c>
      <c r="E22" s="1401"/>
      <c r="F22" s="565">
        <v>0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66"/>
      <c r="V22" s="51"/>
      <c r="W22" s="567"/>
      <c r="X22" s="51"/>
      <c r="Y22" s="51"/>
      <c r="Z22" s="51"/>
      <c r="AA22" s="51"/>
      <c r="AB22" s="51"/>
      <c r="AC22" s="51"/>
      <c r="AD22" s="51"/>
      <c r="AE22" s="566"/>
      <c r="AF22" s="51"/>
      <c r="AG22" s="566"/>
      <c r="AH22" s="51"/>
    </row>
    <row r="23" spans="1:34" x14ac:dyDescent="0.35">
      <c r="A23" s="16">
        <v>15</v>
      </c>
      <c r="B23" s="230" t="s">
        <v>786</v>
      </c>
      <c r="C23" s="1571" t="s">
        <v>1610</v>
      </c>
      <c r="D23" s="1040" t="s">
        <v>786</v>
      </c>
      <c r="E23" s="1401"/>
      <c r="F23" s="565">
        <v>0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66"/>
      <c r="V23" s="51"/>
      <c r="W23" s="567"/>
      <c r="X23" s="51"/>
      <c r="Y23" s="51"/>
      <c r="Z23" s="51"/>
      <c r="AA23" s="51"/>
      <c r="AB23" s="51"/>
      <c r="AC23" s="51"/>
      <c r="AD23" s="51"/>
      <c r="AE23" s="566"/>
      <c r="AF23" s="51"/>
      <c r="AG23" s="566"/>
      <c r="AH23" s="51"/>
    </row>
    <row r="24" spans="1:34" x14ac:dyDescent="0.35">
      <c r="A24" s="16">
        <v>16</v>
      </c>
      <c r="B24" s="230" t="s">
        <v>787</v>
      </c>
      <c r="C24" s="1571" t="s">
        <v>1611</v>
      </c>
      <c r="D24" s="1040" t="s">
        <v>788</v>
      </c>
      <c r="E24" s="1401"/>
      <c r="F24" s="565">
        <v>0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66"/>
      <c r="V24" s="51"/>
      <c r="W24" s="567"/>
      <c r="X24" s="51"/>
      <c r="Y24" s="51"/>
      <c r="Z24" s="51"/>
      <c r="AA24" s="51"/>
      <c r="AB24" s="51"/>
      <c r="AC24" s="51"/>
      <c r="AD24" s="51"/>
      <c r="AE24" s="566"/>
      <c r="AF24" s="51"/>
      <c r="AG24" s="566"/>
      <c r="AH24" s="51"/>
    </row>
    <row r="25" spans="1:34" x14ac:dyDescent="0.35">
      <c r="A25" s="16">
        <v>17</v>
      </c>
      <c r="B25" s="230" t="s">
        <v>789</v>
      </c>
      <c r="C25" s="1571" t="s">
        <v>1605</v>
      </c>
      <c r="D25" s="1040" t="s">
        <v>790</v>
      </c>
      <c r="E25" s="1401"/>
      <c r="F25" s="565">
        <v>0</v>
      </c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66"/>
      <c r="V25" s="51"/>
      <c r="W25" s="567"/>
      <c r="X25" s="51"/>
      <c r="Y25" s="51"/>
      <c r="Z25" s="51"/>
      <c r="AA25" s="51"/>
      <c r="AB25" s="51"/>
      <c r="AC25" s="51"/>
      <c r="AD25" s="51"/>
      <c r="AE25" s="566"/>
      <c r="AF25" s="51"/>
      <c r="AG25" s="566"/>
      <c r="AH25" s="51"/>
    </row>
    <row r="26" spans="1:34" x14ac:dyDescent="0.35">
      <c r="A26" s="16">
        <v>18</v>
      </c>
      <c r="B26" s="230" t="s">
        <v>791</v>
      </c>
      <c r="C26" s="322" t="s">
        <v>1613</v>
      </c>
      <c r="D26" s="1040" t="s">
        <v>792</v>
      </c>
      <c r="E26" s="1401"/>
      <c r="F26" s="565">
        <v>0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66"/>
      <c r="V26" s="51"/>
      <c r="W26" s="567"/>
      <c r="X26" s="51"/>
      <c r="Y26" s="51"/>
      <c r="Z26" s="51"/>
      <c r="AA26" s="51"/>
      <c r="AB26" s="51"/>
      <c r="AC26" s="51"/>
      <c r="AD26" s="51"/>
      <c r="AE26" s="566"/>
      <c r="AF26" s="51"/>
      <c r="AG26" s="566"/>
      <c r="AH26" s="51"/>
    </row>
    <row r="27" spans="1:34" x14ac:dyDescent="0.35">
      <c r="A27" s="16">
        <v>19</v>
      </c>
      <c r="B27" s="230" t="s">
        <v>791</v>
      </c>
      <c r="C27" s="1571" t="s">
        <v>1613</v>
      </c>
      <c r="D27" s="1040" t="s">
        <v>793</v>
      </c>
      <c r="E27" s="1401"/>
      <c r="F27" s="565">
        <v>0</v>
      </c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66"/>
      <c r="V27" s="51"/>
      <c r="W27" s="567"/>
      <c r="X27" s="51"/>
      <c r="Y27" s="51"/>
      <c r="Z27" s="51"/>
      <c r="AA27" s="51"/>
      <c r="AB27" s="51"/>
      <c r="AC27" s="51"/>
      <c r="AD27" s="51"/>
      <c r="AE27" s="566"/>
      <c r="AF27" s="51"/>
      <c r="AG27" s="566"/>
      <c r="AH27" s="51"/>
    </row>
    <row r="28" spans="1:34" x14ac:dyDescent="0.35">
      <c r="A28" s="16">
        <v>20</v>
      </c>
      <c r="B28" s="230" t="s">
        <v>791</v>
      </c>
      <c r="C28" s="1571" t="s">
        <v>1613</v>
      </c>
      <c r="D28" s="1040" t="s">
        <v>794</v>
      </c>
      <c r="E28" s="1401"/>
      <c r="F28" s="565">
        <v>0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66"/>
      <c r="V28" s="51"/>
      <c r="W28" s="567"/>
      <c r="X28" s="51"/>
      <c r="Y28" s="51"/>
      <c r="Z28" s="51"/>
      <c r="AA28" s="51"/>
      <c r="AB28" s="51"/>
      <c r="AC28" s="51"/>
      <c r="AD28" s="51"/>
      <c r="AE28" s="566"/>
      <c r="AF28" s="51"/>
      <c r="AG28" s="566"/>
      <c r="AH28" s="51"/>
    </row>
    <row r="29" spans="1:34" x14ac:dyDescent="0.35">
      <c r="A29" s="16">
        <v>21</v>
      </c>
      <c r="B29" s="3" t="s">
        <v>795</v>
      </c>
      <c r="C29" s="1571" t="s">
        <v>1614</v>
      </c>
      <c r="D29" s="1040" t="s">
        <v>795</v>
      </c>
      <c r="E29" s="1402"/>
      <c r="F29" s="565">
        <v>0</v>
      </c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66"/>
      <c r="V29" s="51"/>
      <c r="W29" s="567"/>
      <c r="X29" s="51"/>
      <c r="Y29" s="51"/>
      <c r="Z29" s="51"/>
      <c r="AA29" s="51"/>
      <c r="AB29" s="51"/>
      <c r="AC29" s="51"/>
      <c r="AD29" s="51"/>
      <c r="AE29" s="566"/>
      <c r="AF29" s="51"/>
      <c r="AG29" s="566"/>
      <c r="AH29" s="51"/>
    </row>
    <row r="30" spans="1:34" x14ac:dyDescent="0.35">
      <c r="A30" s="16"/>
      <c r="C30" s="17"/>
      <c r="D30" s="17"/>
      <c r="E30" s="1402"/>
      <c r="F30" s="568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66"/>
      <c r="V30" s="51"/>
      <c r="W30" s="567"/>
      <c r="X30" s="51"/>
      <c r="Y30" s="51"/>
      <c r="Z30" s="51"/>
      <c r="AA30" s="51"/>
      <c r="AB30" s="51"/>
      <c r="AC30" s="51"/>
      <c r="AD30" s="51"/>
      <c r="AE30" s="566"/>
      <c r="AF30" s="51"/>
      <c r="AG30" s="566"/>
      <c r="AH30" s="51"/>
    </row>
    <row r="31" spans="1:34" x14ac:dyDescent="0.35">
      <c r="A31" s="16"/>
      <c r="C31" s="17"/>
      <c r="D31" s="17"/>
      <c r="E31" s="1402"/>
      <c r="F31" s="568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66"/>
      <c r="V31" s="51"/>
      <c r="W31" s="567"/>
      <c r="X31" s="51"/>
      <c r="Y31" s="51"/>
      <c r="Z31" s="51"/>
      <c r="AA31" s="51"/>
      <c r="AB31" s="51"/>
      <c r="AC31" s="51"/>
      <c r="AD31" s="51"/>
      <c r="AE31" s="566"/>
      <c r="AF31" s="51"/>
      <c r="AG31" s="566"/>
      <c r="AH31" s="51"/>
    </row>
    <row r="32" spans="1:34" x14ac:dyDescent="0.35">
      <c r="A32" s="20"/>
      <c r="C32" s="21"/>
      <c r="D32" s="21"/>
      <c r="E32" s="1402"/>
      <c r="F32" s="568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66"/>
      <c r="V32" s="51"/>
      <c r="W32" s="567"/>
      <c r="X32" s="51"/>
      <c r="Y32" s="51"/>
      <c r="Z32" s="51"/>
      <c r="AA32" s="51"/>
      <c r="AB32" s="51"/>
      <c r="AC32" s="51"/>
      <c r="AD32" s="51"/>
      <c r="AE32" s="566"/>
      <c r="AF32" s="51"/>
      <c r="AG32" s="566"/>
      <c r="AH32" s="51"/>
    </row>
    <row r="33" spans="1:34" x14ac:dyDescent="0.35">
      <c r="A33" s="521" t="s">
        <v>713</v>
      </c>
      <c r="B33" s="433"/>
      <c r="C33" s="556"/>
      <c r="D33" s="559"/>
      <c r="E33" s="569">
        <f>SUM(E9:E32)</f>
        <v>0</v>
      </c>
      <c r="F33" s="570">
        <f>SUM(F9:F32)</f>
        <v>0</v>
      </c>
      <c r="G33" s="320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66"/>
      <c r="V33" s="51"/>
      <c r="W33" s="567"/>
      <c r="X33" s="51"/>
      <c r="Y33" s="51"/>
      <c r="Z33" s="51"/>
      <c r="AA33" s="51"/>
      <c r="AB33" s="51"/>
      <c r="AC33" s="51"/>
      <c r="AD33" s="51"/>
      <c r="AE33" s="566"/>
      <c r="AF33" s="51"/>
      <c r="AG33" s="566"/>
      <c r="AH33" s="51"/>
    </row>
    <row r="34" spans="1:34" ht="16" thickBot="1" x14ac:dyDescent="0.4">
      <c r="A34" s="508" t="s">
        <v>1001</v>
      </c>
      <c r="B34" s="509"/>
      <c r="C34" s="509"/>
      <c r="D34" s="509"/>
      <c r="E34" s="571"/>
      <c r="F34" s="572">
        <v>0</v>
      </c>
      <c r="G34" s="320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66"/>
      <c r="V34" s="51"/>
      <c r="W34" s="567"/>
      <c r="X34" s="51"/>
      <c r="Y34" s="51"/>
      <c r="Z34" s="51"/>
      <c r="AA34" s="51"/>
      <c r="AB34" s="51"/>
      <c r="AC34" s="51"/>
      <c r="AD34" s="51"/>
      <c r="AE34" s="566"/>
      <c r="AF34" s="51"/>
      <c r="AG34" s="566"/>
      <c r="AH34" s="51"/>
    </row>
    <row r="35" spans="1:34" ht="18.5" x14ac:dyDescent="0.35">
      <c r="A35" s="50"/>
      <c r="B35" s="573"/>
      <c r="C35" s="573"/>
      <c r="D35" s="573"/>
      <c r="E35" s="573"/>
      <c r="F35" s="573"/>
      <c r="G35" s="574"/>
    </row>
    <row r="36" spans="1:34" x14ac:dyDescent="0.35">
      <c r="A36" s="27" t="s">
        <v>817</v>
      </c>
      <c r="B36" s="27"/>
      <c r="C36" s="27"/>
      <c r="D36" s="27"/>
      <c r="E36" s="27"/>
      <c r="F36" s="27"/>
    </row>
    <row r="37" spans="1:34" x14ac:dyDescent="0.35">
      <c r="A37" s="27" t="s">
        <v>1002</v>
      </c>
      <c r="B37" s="27"/>
      <c r="C37" s="27"/>
      <c r="D37" s="27"/>
      <c r="E37" s="27"/>
      <c r="F37" s="27"/>
    </row>
    <row r="40" spans="1:34" x14ac:dyDescent="0.35">
      <c r="F40" s="575"/>
    </row>
  </sheetData>
  <sheetProtection algorithmName="SHA-512" hashValue="vcSP3K4CW4MEyyfxcg3biq2oueFLYIigTwkQCIPj4yXkaappd0jjr7F6E7HIdbnZM9b5gm5SzLJAcjXvwvsTVA==" saltValue="UoJBWbQ8YzyfFRoZmj+csA==" spinCount="100000" sheet="1" objects="1" scenarios="1" sort="0" autoFilter="0" pivotTables="0"/>
  <mergeCells count="3">
    <mergeCell ref="A3:F3"/>
    <mergeCell ref="H7:J7"/>
    <mergeCell ref="A4:F4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7"/>
  <sheetViews>
    <sheetView zoomScale="70" zoomScaleNormal="70" workbookViewId="0">
      <selection activeCell="B11" sqref="B11"/>
    </sheetView>
  </sheetViews>
  <sheetFormatPr defaultColWidth="9.1796875" defaultRowHeight="15.5" x14ac:dyDescent="0.35"/>
  <cols>
    <col min="1" max="1" width="5.7265625" style="3" customWidth="1"/>
    <col min="2" max="2" width="40.7265625" style="3" customWidth="1"/>
    <col min="3" max="5" width="30.7265625" style="3" customWidth="1"/>
    <col min="6" max="7" width="20.7265625" style="3" customWidth="1"/>
    <col min="8" max="256" width="9.1796875" style="3"/>
    <col min="257" max="257" width="5.7265625" style="3" customWidth="1"/>
    <col min="258" max="258" width="40.7265625" style="3" customWidth="1"/>
    <col min="259" max="261" width="30.7265625" style="3" customWidth="1"/>
    <col min="262" max="263" width="20.7265625" style="3" customWidth="1"/>
    <col min="264" max="512" width="9.1796875" style="3"/>
    <col min="513" max="513" width="5.7265625" style="3" customWidth="1"/>
    <col min="514" max="514" width="40.7265625" style="3" customWidth="1"/>
    <col min="515" max="517" width="30.7265625" style="3" customWidth="1"/>
    <col min="518" max="519" width="20.7265625" style="3" customWidth="1"/>
    <col min="520" max="768" width="9.1796875" style="3"/>
    <col min="769" max="769" width="5.7265625" style="3" customWidth="1"/>
    <col min="770" max="770" width="40.7265625" style="3" customWidth="1"/>
    <col min="771" max="773" width="30.7265625" style="3" customWidth="1"/>
    <col min="774" max="775" width="20.7265625" style="3" customWidth="1"/>
    <col min="776" max="1024" width="9.1796875" style="3"/>
    <col min="1025" max="1025" width="5.7265625" style="3" customWidth="1"/>
    <col min="1026" max="1026" width="40.7265625" style="3" customWidth="1"/>
    <col min="1027" max="1029" width="30.7265625" style="3" customWidth="1"/>
    <col min="1030" max="1031" width="20.7265625" style="3" customWidth="1"/>
    <col min="1032" max="1280" width="9.1796875" style="3"/>
    <col min="1281" max="1281" width="5.7265625" style="3" customWidth="1"/>
    <col min="1282" max="1282" width="40.7265625" style="3" customWidth="1"/>
    <col min="1283" max="1285" width="30.7265625" style="3" customWidth="1"/>
    <col min="1286" max="1287" width="20.7265625" style="3" customWidth="1"/>
    <col min="1288" max="1536" width="9.1796875" style="3"/>
    <col min="1537" max="1537" width="5.7265625" style="3" customWidth="1"/>
    <col min="1538" max="1538" width="40.7265625" style="3" customWidth="1"/>
    <col min="1539" max="1541" width="30.7265625" style="3" customWidth="1"/>
    <col min="1542" max="1543" width="20.7265625" style="3" customWidth="1"/>
    <col min="1544" max="1792" width="9.1796875" style="3"/>
    <col min="1793" max="1793" width="5.7265625" style="3" customWidth="1"/>
    <col min="1794" max="1794" width="40.7265625" style="3" customWidth="1"/>
    <col min="1795" max="1797" width="30.7265625" style="3" customWidth="1"/>
    <col min="1798" max="1799" width="20.7265625" style="3" customWidth="1"/>
    <col min="1800" max="2048" width="9.1796875" style="3"/>
    <col min="2049" max="2049" width="5.7265625" style="3" customWidth="1"/>
    <col min="2050" max="2050" width="40.7265625" style="3" customWidth="1"/>
    <col min="2051" max="2053" width="30.7265625" style="3" customWidth="1"/>
    <col min="2054" max="2055" width="20.7265625" style="3" customWidth="1"/>
    <col min="2056" max="2304" width="9.1796875" style="3"/>
    <col min="2305" max="2305" width="5.7265625" style="3" customWidth="1"/>
    <col min="2306" max="2306" width="40.7265625" style="3" customWidth="1"/>
    <col min="2307" max="2309" width="30.7265625" style="3" customWidth="1"/>
    <col min="2310" max="2311" width="20.7265625" style="3" customWidth="1"/>
    <col min="2312" max="2560" width="9.1796875" style="3"/>
    <col min="2561" max="2561" width="5.7265625" style="3" customWidth="1"/>
    <col min="2562" max="2562" width="40.7265625" style="3" customWidth="1"/>
    <col min="2563" max="2565" width="30.7265625" style="3" customWidth="1"/>
    <col min="2566" max="2567" width="20.7265625" style="3" customWidth="1"/>
    <col min="2568" max="2816" width="9.1796875" style="3"/>
    <col min="2817" max="2817" width="5.7265625" style="3" customWidth="1"/>
    <col min="2818" max="2818" width="40.7265625" style="3" customWidth="1"/>
    <col min="2819" max="2821" width="30.7265625" style="3" customWidth="1"/>
    <col min="2822" max="2823" width="20.7265625" style="3" customWidth="1"/>
    <col min="2824" max="3072" width="9.1796875" style="3"/>
    <col min="3073" max="3073" width="5.7265625" style="3" customWidth="1"/>
    <col min="3074" max="3074" width="40.7265625" style="3" customWidth="1"/>
    <col min="3075" max="3077" width="30.7265625" style="3" customWidth="1"/>
    <col min="3078" max="3079" width="20.7265625" style="3" customWidth="1"/>
    <col min="3080" max="3328" width="9.1796875" style="3"/>
    <col min="3329" max="3329" width="5.7265625" style="3" customWidth="1"/>
    <col min="3330" max="3330" width="40.7265625" style="3" customWidth="1"/>
    <col min="3331" max="3333" width="30.7265625" style="3" customWidth="1"/>
    <col min="3334" max="3335" width="20.7265625" style="3" customWidth="1"/>
    <col min="3336" max="3584" width="9.1796875" style="3"/>
    <col min="3585" max="3585" width="5.7265625" style="3" customWidth="1"/>
    <col min="3586" max="3586" width="40.7265625" style="3" customWidth="1"/>
    <col min="3587" max="3589" width="30.7265625" style="3" customWidth="1"/>
    <col min="3590" max="3591" width="20.7265625" style="3" customWidth="1"/>
    <col min="3592" max="3840" width="9.1796875" style="3"/>
    <col min="3841" max="3841" width="5.7265625" style="3" customWidth="1"/>
    <col min="3842" max="3842" width="40.7265625" style="3" customWidth="1"/>
    <col min="3843" max="3845" width="30.7265625" style="3" customWidth="1"/>
    <col min="3846" max="3847" width="20.7265625" style="3" customWidth="1"/>
    <col min="3848" max="4096" width="9.1796875" style="3"/>
    <col min="4097" max="4097" width="5.7265625" style="3" customWidth="1"/>
    <col min="4098" max="4098" width="40.7265625" style="3" customWidth="1"/>
    <col min="4099" max="4101" width="30.7265625" style="3" customWidth="1"/>
    <col min="4102" max="4103" width="20.7265625" style="3" customWidth="1"/>
    <col min="4104" max="4352" width="9.1796875" style="3"/>
    <col min="4353" max="4353" width="5.7265625" style="3" customWidth="1"/>
    <col min="4354" max="4354" width="40.7265625" style="3" customWidth="1"/>
    <col min="4355" max="4357" width="30.7265625" style="3" customWidth="1"/>
    <col min="4358" max="4359" width="20.7265625" style="3" customWidth="1"/>
    <col min="4360" max="4608" width="9.1796875" style="3"/>
    <col min="4609" max="4609" width="5.7265625" style="3" customWidth="1"/>
    <col min="4610" max="4610" width="40.7265625" style="3" customWidth="1"/>
    <col min="4611" max="4613" width="30.7265625" style="3" customWidth="1"/>
    <col min="4614" max="4615" width="20.7265625" style="3" customWidth="1"/>
    <col min="4616" max="4864" width="9.1796875" style="3"/>
    <col min="4865" max="4865" width="5.7265625" style="3" customWidth="1"/>
    <col min="4866" max="4866" width="40.7265625" style="3" customWidth="1"/>
    <col min="4867" max="4869" width="30.7265625" style="3" customWidth="1"/>
    <col min="4870" max="4871" width="20.7265625" style="3" customWidth="1"/>
    <col min="4872" max="5120" width="9.1796875" style="3"/>
    <col min="5121" max="5121" width="5.7265625" style="3" customWidth="1"/>
    <col min="5122" max="5122" width="40.7265625" style="3" customWidth="1"/>
    <col min="5123" max="5125" width="30.7265625" style="3" customWidth="1"/>
    <col min="5126" max="5127" width="20.7265625" style="3" customWidth="1"/>
    <col min="5128" max="5376" width="9.1796875" style="3"/>
    <col min="5377" max="5377" width="5.7265625" style="3" customWidth="1"/>
    <col min="5378" max="5378" width="40.7265625" style="3" customWidth="1"/>
    <col min="5379" max="5381" width="30.7265625" style="3" customWidth="1"/>
    <col min="5382" max="5383" width="20.7265625" style="3" customWidth="1"/>
    <col min="5384" max="5632" width="9.1796875" style="3"/>
    <col min="5633" max="5633" width="5.7265625" style="3" customWidth="1"/>
    <col min="5634" max="5634" width="40.7265625" style="3" customWidth="1"/>
    <col min="5635" max="5637" width="30.7265625" style="3" customWidth="1"/>
    <col min="5638" max="5639" width="20.7265625" style="3" customWidth="1"/>
    <col min="5640" max="5888" width="9.1796875" style="3"/>
    <col min="5889" max="5889" width="5.7265625" style="3" customWidth="1"/>
    <col min="5890" max="5890" width="40.7265625" style="3" customWidth="1"/>
    <col min="5891" max="5893" width="30.7265625" style="3" customWidth="1"/>
    <col min="5894" max="5895" width="20.7265625" style="3" customWidth="1"/>
    <col min="5896" max="6144" width="9.1796875" style="3"/>
    <col min="6145" max="6145" width="5.7265625" style="3" customWidth="1"/>
    <col min="6146" max="6146" width="40.7265625" style="3" customWidth="1"/>
    <col min="6147" max="6149" width="30.7265625" style="3" customWidth="1"/>
    <col min="6150" max="6151" width="20.7265625" style="3" customWidth="1"/>
    <col min="6152" max="6400" width="9.1796875" style="3"/>
    <col min="6401" max="6401" width="5.7265625" style="3" customWidth="1"/>
    <col min="6402" max="6402" width="40.7265625" style="3" customWidth="1"/>
    <col min="6403" max="6405" width="30.7265625" style="3" customWidth="1"/>
    <col min="6406" max="6407" width="20.7265625" style="3" customWidth="1"/>
    <col min="6408" max="6656" width="9.1796875" style="3"/>
    <col min="6657" max="6657" width="5.7265625" style="3" customWidth="1"/>
    <col min="6658" max="6658" width="40.7265625" style="3" customWidth="1"/>
    <col min="6659" max="6661" width="30.7265625" style="3" customWidth="1"/>
    <col min="6662" max="6663" width="20.7265625" style="3" customWidth="1"/>
    <col min="6664" max="6912" width="9.1796875" style="3"/>
    <col min="6913" max="6913" width="5.7265625" style="3" customWidth="1"/>
    <col min="6914" max="6914" width="40.7265625" style="3" customWidth="1"/>
    <col min="6915" max="6917" width="30.7265625" style="3" customWidth="1"/>
    <col min="6918" max="6919" width="20.7265625" style="3" customWidth="1"/>
    <col min="6920" max="7168" width="9.1796875" style="3"/>
    <col min="7169" max="7169" width="5.7265625" style="3" customWidth="1"/>
    <col min="7170" max="7170" width="40.7265625" style="3" customWidth="1"/>
    <col min="7171" max="7173" width="30.7265625" style="3" customWidth="1"/>
    <col min="7174" max="7175" width="20.7265625" style="3" customWidth="1"/>
    <col min="7176" max="7424" width="9.1796875" style="3"/>
    <col min="7425" max="7425" width="5.7265625" style="3" customWidth="1"/>
    <col min="7426" max="7426" width="40.7265625" style="3" customWidth="1"/>
    <col min="7427" max="7429" width="30.7265625" style="3" customWidth="1"/>
    <col min="7430" max="7431" width="20.7265625" style="3" customWidth="1"/>
    <col min="7432" max="7680" width="9.1796875" style="3"/>
    <col min="7681" max="7681" width="5.7265625" style="3" customWidth="1"/>
    <col min="7682" max="7682" width="40.7265625" style="3" customWidth="1"/>
    <col min="7683" max="7685" width="30.7265625" style="3" customWidth="1"/>
    <col min="7686" max="7687" width="20.7265625" style="3" customWidth="1"/>
    <col min="7688" max="7936" width="9.1796875" style="3"/>
    <col min="7937" max="7937" width="5.7265625" style="3" customWidth="1"/>
    <col min="7938" max="7938" width="40.7265625" style="3" customWidth="1"/>
    <col min="7939" max="7941" width="30.7265625" style="3" customWidth="1"/>
    <col min="7942" max="7943" width="20.7265625" style="3" customWidth="1"/>
    <col min="7944" max="8192" width="9.1796875" style="3"/>
    <col min="8193" max="8193" width="5.7265625" style="3" customWidth="1"/>
    <col min="8194" max="8194" width="40.7265625" style="3" customWidth="1"/>
    <col min="8195" max="8197" width="30.7265625" style="3" customWidth="1"/>
    <col min="8198" max="8199" width="20.7265625" style="3" customWidth="1"/>
    <col min="8200" max="8448" width="9.1796875" style="3"/>
    <col min="8449" max="8449" width="5.7265625" style="3" customWidth="1"/>
    <col min="8450" max="8450" width="40.7265625" style="3" customWidth="1"/>
    <col min="8451" max="8453" width="30.7265625" style="3" customWidth="1"/>
    <col min="8454" max="8455" width="20.7265625" style="3" customWidth="1"/>
    <col min="8456" max="8704" width="9.1796875" style="3"/>
    <col min="8705" max="8705" width="5.7265625" style="3" customWidth="1"/>
    <col min="8706" max="8706" width="40.7265625" style="3" customWidth="1"/>
    <col min="8707" max="8709" width="30.7265625" style="3" customWidth="1"/>
    <col min="8710" max="8711" width="20.7265625" style="3" customWidth="1"/>
    <col min="8712" max="8960" width="9.1796875" style="3"/>
    <col min="8961" max="8961" width="5.7265625" style="3" customWidth="1"/>
    <col min="8962" max="8962" width="40.7265625" style="3" customWidth="1"/>
    <col min="8963" max="8965" width="30.7265625" style="3" customWidth="1"/>
    <col min="8966" max="8967" width="20.7265625" style="3" customWidth="1"/>
    <col min="8968" max="9216" width="9.1796875" style="3"/>
    <col min="9217" max="9217" width="5.7265625" style="3" customWidth="1"/>
    <col min="9218" max="9218" width="40.7265625" style="3" customWidth="1"/>
    <col min="9219" max="9221" width="30.7265625" style="3" customWidth="1"/>
    <col min="9222" max="9223" width="20.7265625" style="3" customWidth="1"/>
    <col min="9224" max="9472" width="9.1796875" style="3"/>
    <col min="9473" max="9473" width="5.7265625" style="3" customWidth="1"/>
    <col min="9474" max="9474" width="40.7265625" style="3" customWidth="1"/>
    <col min="9475" max="9477" width="30.7265625" style="3" customWidth="1"/>
    <col min="9478" max="9479" width="20.7265625" style="3" customWidth="1"/>
    <col min="9480" max="9728" width="9.1796875" style="3"/>
    <col min="9729" max="9729" width="5.7265625" style="3" customWidth="1"/>
    <col min="9730" max="9730" width="40.7265625" style="3" customWidth="1"/>
    <col min="9731" max="9733" width="30.7265625" style="3" customWidth="1"/>
    <col min="9734" max="9735" width="20.7265625" style="3" customWidth="1"/>
    <col min="9736" max="9984" width="9.1796875" style="3"/>
    <col min="9985" max="9985" width="5.7265625" style="3" customWidth="1"/>
    <col min="9986" max="9986" width="40.7265625" style="3" customWidth="1"/>
    <col min="9987" max="9989" width="30.7265625" style="3" customWidth="1"/>
    <col min="9990" max="9991" width="20.7265625" style="3" customWidth="1"/>
    <col min="9992" max="10240" width="9.1796875" style="3"/>
    <col min="10241" max="10241" width="5.7265625" style="3" customWidth="1"/>
    <col min="10242" max="10242" width="40.7265625" style="3" customWidth="1"/>
    <col min="10243" max="10245" width="30.7265625" style="3" customWidth="1"/>
    <col min="10246" max="10247" width="20.7265625" style="3" customWidth="1"/>
    <col min="10248" max="10496" width="9.1796875" style="3"/>
    <col min="10497" max="10497" width="5.7265625" style="3" customWidth="1"/>
    <col min="10498" max="10498" width="40.7265625" style="3" customWidth="1"/>
    <col min="10499" max="10501" width="30.7265625" style="3" customWidth="1"/>
    <col min="10502" max="10503" width="20.7265625" style="3" customWidth="1"/>
    <col min="10504" max="10752" width="9.1796875" style="3"/>
    <col min="10753" max="10753" width="5.7265625" style="3" customWidth="1"/>
    <col min="10754" max="10754" width="40.7265625" style="3" customWidth="1"/>
    <col min="10755" max="10757" width="30.7265625" style="3" customWidth="1"/>
    <col min="10758" max="10759" width="20.7265625" style="3" customWidth="1"/>
    <col min="10760" max="11008" width="9.1796875" style="3"/>
    <col min="11009" max="11009" width="5.7265625" style="3" customWidth="1"/>
    <col min="11010" max="11010" width="40.7265625" style="3" customWidth="1"/>
    <col min="11011" max="11013" width="30.7265625" style="3" customWidth="1"/>
    <col min="11014" max="11015" width="20.7265625" style="3" customWidth="1"/>
    <col min="11016" max="11264" width="9.1796875" style="3"/>
    <col min="11265" max="11265" width="5.7265625" style="3" customWidth="1"/>
    <col min="11266" max="11266" width="40.7265625" style="3" customWidth="1"/>
    <col min="11267" max="11269" width="30.7265625" style="3" customWidth="1"/>
    <col min="11270" max="11271" width="20.7265625" style="3" customWidth="1"/>
    <col min="11272" max="11520" width="9.1796875" style="3"/>
    <col min="11521" max="11521" width="5.7265625" style="3" customWidth="1"/>
    <col min="11522" max="11522" width="40.7265625" style="3" customWidth="1"/>
    <col min="11523" max="11525" width="30.7265625" style="3" customWidth="1"/>
    <col min="11526" max="11527" width="20.7265625" style="3" customWidth="1"/>
    <col min="11528" max="11776" width="9.1796875" style="3"/>
    <col min="11777" max="11777" width="5.7265625" style="3" customWidth="1"/>
    <col min="11778" max="11778" width="40.7265625" style="3" customWidth="1"/>
    <col min="11779" max="11781" width="30.7265625" style="3" customWidth="1"/>
    <col min="11782" max="11783" width="20.7265625" style="3" customWidth="1"/>
    <col min="11784" max="12032" width="9.1796875" style="3"/>
    <col min="12033" max="12033" width="5.7265625" style="3" customWidth="1"/>
    <col min="12034" max="12034" width="40.7265625" style="3" customWidth="1"/>
    <col min="12035" max="12037" width="30.7265625" style="3" customWidth="1"/>
    <col min="12038" max="12039" width="20.7265625" style="3" customWidth="1"/>
    <col min="12040" max="12288" width="9.1796875" style="3"/>
    <col min="12289" max="12289" width="5.7265625" style="3" customWidth="1"/>
    <col min="12290" max="12290" width="40.7265625" style="3" customWidth="1"/>
    <col min="12291" max="12293" width="30.7265625" style="3" customWidth="1"/>
    <col min="12294" max="12295" width="20.7265625" style="3" customWidth="1"/>
    <col min="12296" max="12544" width="9.1796875" style="3"/>
    <col min="12545" max="12545" width="5.7265625" style="3" customWidth="1"/>
    <col min="12546" max="12546" width="40.7265625" style="3" customWidth="1"/>
    <col min="12547" max="12549" width="30.7265625" style="3" customWidth="1"/>
    <col min="12550" max="12551" width="20.7265625" style="3" customWidth="1"/>
    <col min="12552" max="12800" width="9.1796875" style="3"/>
    <col min="12801" max="12801" width="5.7265625" style="3" customWidth="1"/>
    <col min="12802" max="12802" width="40.7265625" style="3" customWidth="1"/>
    <col min="12803" max="12805" width="30.7265625" style="3" customWidth="1"/>
    <col min="12806" max="12807" width="20.7265625" style="3" customWidth="1"/>
    <col min="12808" max="13056" width="9.1796875" style="3"/>
    <col min="13057" max="13057" width="5.7265625" style="3" customWidth="1"/>
    <col min="13058" max="13058" width="40.7265625" style="3" customWidth="1"/>
    <col min="13059" max="13061" width="30.7265625" style="3" customWidth="1"/>
    <col min="13062" max="13063" width="20.7265625" style="3" customWidth="1"/>
    <col min="13064" max="13312" width="9.1796875" style="3"/>
    <col min="13313" max="13313" width="5.7265625" style="3" customWidth="1"/>
    <col min="13314" max="13314" width="40.7265625" style="3" customWidth="1"/>
    <col min="13315" max="13317" width="30.7265625" style="3" customWidth="1"/>
    <col min="13318" max="13319" width="20.7265625" style="3" customWidth="1"/>
    <col min="13320" max="13568" width="9.1796875" style="3"/>
    <col min="13569" max="13569" width="5.7265625" style="3" customWidth="1"/>
    <col min="13570" max="13570" width="40.7265625" style="3" customWidth="1"/>
    <col min="13571" max="13573" width="30.7265625" style="3" customWidth="1"/>
    <col min="13574" max="13575" width="20.7265625" style="3" customWidth="1"/>
    <col min="13576" max="13824" width="9.1796875" style="3"/>
    <col min="13825" max="13825" width="5.7265625" style="3" customWidth="1"/>
    <col min="13826" max="13826" width="40.7265625" style="3" customWidth="1"/>
    <col min="13827" max="13829" width="30.7265625" style="3" customWidth="1"/>
    <col min="13830" max="13831" width="20.7265625" style="3" customWidth="1"/>
    <col min="13832" max="14080" width="9.1796875" style="3"/>
    <col min="14081" max="14081" width="5.7265625" style="3" customWidth="1"/>
    <col min="14082" max="14082" width="40.7265625" style="3" customWidth="1"/>
    <col min="14083" max="14085" width="30.7265625" style="3" customWidth="1"/>
    <col min="14086" max="14087" width="20.7265625" style="3" customWidth="1"/>
    <col min="14088" max="14336" width="9.1796875" style="3"/>
    <col min="14337" max="14337" width="5.7265625" style="3" customWidth="1"/>
    <col min="14338" max="14338" width="40.7265625" style="3" customWidth="1"/>
    <col min="14339" max="14341" width="30.7265625" style="3" customWidth="1"/>
    <col min="14342" max="14343" width="20.7265625" style="3" customWidth="1"/>
    <col min="14344" max="14592" width="9.1796875" style="3"/>
    <col min="14593" max="14593" width="5.7265625" style="3" customWidth="1"/>
    <col min="14594" max="14594" width="40.7265625" style="3" customWidth="1"/>
    <col min="14595" max="14597" width="30.7265625" style="3" customWidth="1"/>
    <col min="14598" max="14599" width="20.7265625" style="3" customWidth="1"/>
    <col min="14600" max="14848" width="9.1796875" style="3"/>
    <col min="14849" max="14849" width="5.7265625" style="3" customWidth="1"/>
    <col min="14850" max="14850" width="40.7265625" style="3" customWidth="1"/>
    <col min="14851" max="14853" width="30.7265625" style="3" customWidth="1"/>
    <col min="14854" max="14855" width="20.7265625" style="3" customWidth="1"/>
    <col min="14856" max="15104" width="9.1796875" style="3"/>
    <col min="15105" max="15105" width="5.7265625" style="3" customWidth="1"/>
    <col min="15106" max="15106" width="40.7265625" style="3" customWidth="1"/>
    <col min="15107" max="15109" width="30.7265625" style="3" customWidth="1"/>
    <col min="15110" max="15111" width="20.7265625" style="3" customWidth="1"/>
    <col min="15112" max="15360" width="9.1796875" style="3"/>
    <col min="15361" max="15361" width="5.7265625" style="3" customWidth="1"/>
    <col min="15362" max="15362" width="40.7265625" style="3" customWidth="1"/>
    <col min="15363" max="15365" width="30.7265625" style="3" customWidth="1"/>
    <col min="15366" max="15367" width="20.7265625" style="3" customWidth="1"/>
    <col min="15368" max="15616" width="9.1796875" style="3"/>
    <col min="15617" max="15617" width="5.7265625" style="3" customWidth="1"/>
    <col min="15618" max="15618" width="40.7265625" style="3" customWidth="1"/>
    <col min="15619" max="15621" width="30.7265625" style="3" customWidth="1"/>
    <col min="15622" max="15623" width="20.7265625" style="3" customWidth="1"/>
    <col min="15624" max="15872" width="9.1796875" style="3"/>
    <col min="15873" max="15873" width="5.7265625" style="3" customWidth="1"/>
    <col min="15874" max="15874" width="40.7265625" style="3" customWidth="1"/>
    <col min="15875" max="15877" width="30.7265625" style="3" customWidth="1"/>
    <col min="15878" max="15879" width="20.7265625" style="3" customWidth="1"/>
    <col min="15880" max="16128" width="9.1796875" style="3"/>
    <col min="16129" max="16129" width="5.7265625" style="3" customWidth="1"/>
    <col min="16130" max="16130" width="40.7265625" style="3" customWidth="1"/>
    <col min="16131" max="16133" width="30.7265625" style="3" customWidth="1"/>
    <col min="16134" max="16135" width="20.7265625" style="3" customWidth="1"/>
    <col min="16136" max="16384" width="9.1796875" style="3"/>
  </cols>
  <sheetData>
    <row r="1" spans="1:15" x14ac:dyDescent="0.35">
      <c r="A1" s="259" t="s">
        <v>554</v>
      </c>
      <c r="B1" s="260"/>
      <c r="C1" s="260"/>
      <c r="D1" s="260"/>
      <c r="E1" s="260"/>
      <c r="F1" s="261"/>
      <c r="G1" s="261"/>
      <c r="H1" s="261"/>
      <c r="I1" s="261"/>
      <c r="J1" s="261"/>
      <c r="K1" s="261"/>
      <c r="L1" s="261"/>
      <c r="M1" s="261"/>
      <c r="N1" s="261"/>
      <c r="O1" s="261"/>
    </row>
    <row r="2" spans="1:15" x14ac:dyDescent="0.35">
      <c r="A2" s="260"/>
      <c r="B2" s="260"/>
      <c r="C2" s="260"/>
      <c r="D2" s="260"/>
      <c r="E2" s="260"/>
      <c r="F2" s="261"/>
      <c r="G2" s="261"/>
      <c r="H2" s="261"/>
      <c r="I2" s="261"/>
      <c r="J2" s="261"/>
      <c r="K2" s="261"/>
      <c r="L2" s="261"/>
      <c r="M2" s="261"/>
      <c r="N2" s="261"/>
      <c r="O2" s="261"/>
    </row>
    <row r="3" spans="1:15" x14ac:dyDescent="0.35">
      <c r="A3" s="1624" t="s">
        <v>555</v>
      </c>
      <c r="B3" s="1624"/>
      <c r="C3" s="1624"/>
      <c r="D3" s="1624"/>
      <c r="E3" s="1624"/>
      <c r="F3" s="261"/>
      <c r="G3" s="261"/>
      <c r="H3" s="261"/>
      <c r="I3" s="261"/>
      <c r="J3" s="261"/>
      <c r="K3" s="261"/>
      <c r="L3" s="261"/>
      <c r="M3" s="261"/>
      <c r="N3" s="261"/>
      <c r="O3" s="261"/>
    </row>
    <row r="4" spans="1:15" x14ac:dyDescent="0.35">
      <c r="A4" s="2"/>
      <c r="B4" s="262"/>
      <c r="C4" s="28" t="str">
        <f>'[3]1'!E5</f>
        <v>KABUPATEN/KOTA</v>
      </c>
      <c r="D4" s="7" t="s">
        <v>556</v>
      </c>
      <c r="E4" s="263"/>
      <c r="F4" s="261"/>
      <c r="G4" s="261"/>
      <c r="H4" s="261"/>
      <c r="I4" s="261"/>
      <c r="J4" s="261"/>
      <c r="K4" s="261"/>
      <c r="L4" s="261"/>
      <c r="M4" s="261"/>
      <c r="N4" s="261"/>
      <c r="O4" s="261"/>
    </row>
    <row r="5" spans="1:15" x14ac:dyDescent="0.35">
      <c r="A5" s="2"/>
      <c r="B5" s="262"/>
      <c r="C5" s="28" t="str">
        <f>'[3]1'!E6</f>
        <v>TAHUN</v>
      </c>
      <c r="D5" s="7">
        <v>2024</v>
      </c>
      <c r="E5" s="263"/>
      <c r="F5" s="261"/>
      <c r="G5" s="261"/>
      <c r="H5" s="261"/>
      <c r="I5" s="261"/>
      <c r="J5" s="261"/>
      <c r="K5" s="261"/>
      <c r="L5" s="261"/>
      <c r="M5" s="261"/>
      <c r="N5" s="261"/>
      <c r="O5" s="261"/>
    </row>
    <row r="6" spans="1:15" ht="16" thickBot="1" x14ac:dyDescent="0.4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</row>
    <row r="7" spans="1:15" ht="29.25" customHeight="1" x14ac:dyDescent="0.35">
      <c r="A7" s="1625" t="s">
        <v>5</v>
      </c>
      <c r="B7" s="1627" t="s">
        <v>460</v>
      </c>
      <c r="C7" s="1629" t="s">
        <v>8</v>
      </c>
      <c r="D7" s="1631" t="s">
        <v>557</v>
      </c>
      <c r="E7" s="1632"/>
      <c r="F7" s="264"/>
      <c r="G7" s="264"/>
      <c r="H7" s="264"/>
      <c r="I7" s="264"/>
      <c r="J7" s="264"/>
      <c r="K7" s="264"/>
      <c r="L7" s="264"/>
      <c r="M7" s="264"/>
      <c r="N7" s="264"/>
      <c r="O7" s="264"/>
    </row>
    <row r="8" spans="1:15" ht="18.75" customHeight="1" x14ac:dyDescent="0.35">
      <c r="A8" s="1626"/>
      <c r="B8" s="1628"/>
      <c r="C8" s="1630"/>
      <c r="D8" s="265" t="s">
        <v>8</v>
      </c>
      <c r="E8" s="265" t="s">
        <v>65</v>
      </c>
      <c r="F8" s="264"/>
      <c r="G8" s="264"/>
      <c r="H8" s="264"/>
      <c r="I8" s="264"/>
      <c r="J8" s="264"/>
      <c r="K8" s="264"/>
      <c r="L8" s="264"/>
      <c r="M8" s="264"/>
      <c r="N8" s="264"/>
      <c r="O8" s="264"/>
    </row>
    <row r="9" spans="1:15" s="15" customFormat="1" ht="15" customHeight="1" x14ac:dyDescent="0.35">
      <c r="A9" s="266">
        <v>1</v>
      </c>
      <c r="B9" s="266">
        <v>2</v>
      </c>
      <c r="C9" s="267">
        <v>3</v>
      </c>
      <c r="D9" s="266">
        <v>4</v>
      </c>
      <c r="E9" s="266">
        <v>5</v>
      </c>
      <c r="F9" s="268"/>
      <c r="G9" s="268"/>
      <c r="H9" s="268"/>
      <c r="I9" s="268"/>
      <c r="J9" s="268"/>
      <c r="K9" s="268"/>
      <c r="L9" s="268"/>
      <c r="M9" s="268"/>
      <c r="N9" s="268"/>
      <c r="O9" s="268"/>
    </row>
    <row r="10" spans="1:15" ht="39.75" customHeight="1" x14ac:dyDescent="0.35">
      <c r="A10" s="269">
        <v>1</v>
      </c>
      <c r="B10" s="269" t="s">
        <v>461</v>
      </c>
      <c r="C10" s="270">
        <v>2</v>
      </c>
      <c r="D10" s="270">
        <v>2</v>
      </c>
      <c r="E10" s="271">
        <f>D10/C10*100</f>
        <v>100</v>
      </c>
      <c r="F10" s="264"/>
      <c r="G10" s="264"/>
      <c r="H10" s="264"/>
      <c r="I10" s="264"/>
      <c r="J10" s="264"/>
      <c r="K10" s="264"/>
      <c r="L10" s="264"/>
      <c r="M10" s="264"/>
      <c r="N10" s="264"/>
      <c r="O10" s="264"/>
    </row>
    <row r="11" spans="1:15" ht="39.75" customHeight="1" x14ac:dyDescent="0.35">
      <c r="A11" s="269">
        <v>2</v>
      </c>
      <c r="B11" s="269" t="s">
        <v>558</v>
      </c>
      <c r="C11" s="270">
        <f>'[4]4'!J12</f>
        <v>0</v>
      </c>
      <c r="D11" s="270">
        <v>0</v>
      </c>
      <c r="E11" s="271">
        <v>0</v>
      </c>
      <c r="F11" s="264"/>
      <c r="G11" s="264"/>
      <c r="H11" s="264"/>
      <c r="I11" s="264"/>
      <c r="J11" s="264"/>
      <c r="K11" s="264"/>
      <c r="L11" s="264"/>
      <c r="M11" s="264"/>
      <c r="N11" s="264"/>
      <c r="O11" s="264"/>
    </row>
    <row r="12" spans="1:15" ht="27.4" customHeight="1" x14ac:dyDescent="0.35">
      <c r="A12" s="272"/>
      <c r="B12" s="273"/>
      <c r="C12" s="274"/>
      <c r="D12" s="274"/>
      <c r="E12" s="271"/>
      <c r="F12" s="264"/>
      <c r="G12" s="264"/>
      <c r="H12" s="264"/>
      <c r="I12" s="264"/>
      <c r="J12" s="264"/>
      <c r="K12" s="264"/>
      <c r="L12" s="264"/>
      <c r="M12" s="264"/>
      <c r="N12" s="264"/>
      <c r="O12" s="264"/>
    </row>
    <row r="13" spans="1:15" ht="40" customHeight="1" thickBot="1" x14ac:dyDescent="0.4">
      <c r="A13" s="1622" t="s">
        <v>3</v>
      </c>
      <c r="B13" s="1623"/>
      <c r="C13" s="275">
        <f>SUM(C10:C11)</f>
        <v>2</v>
      </c>
      <c r="D13" s="275">
        <f>SUM(D10:D11)</f>
        <v>2</v>
      </c>
      <c r="E13" s="276">
        <f>D13/C13*100</f>
        <v>100</v>
      </c>
      <c r="F13" s="264"/>
      <c r="G13" s="264"/>
      <c r="H13" s="264"/>
      <c r="I13" s="264"/>
      <c r="J13" s="264"/>
      <c r="K13" s="264"/>
      <c r="L13" s="264"/>
      <c r="M13" s="264"/>
      <c r="N13" s="264"/>
      <c r="O13" s="264"/>
    </row>
    <row r="14" spans="1:15" ht="20.149999999999999" customHeight="1" x14ac:dyDescent="0.35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</row>
    <row r="15" spans="1:15" x14ac:dyDescent="0.35">
      <c r="A15" s="277" t="s">
        <v>493</v>
      </c>
      <c r="B15" s="277"/>
      <c r="C15" s="277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x14ac:dyDescent="0.35">
      <c r="A16" s="277"/>
      <c r="B16" s="277"/>
      <c r="C16" s="277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</row>
    <row r="17" spans="1:15" x14ac:dyDescent="0.35">
      <c r="A17" s="277"/>
      <c r="B17" s="277"/>
      <c r="C17" s="277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</row>
    <row r="18" spans="1:15" x14ac:dyDescent="0.35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</row>
    <row r="19" spans="1:15" x14ac:dyDescent="0.35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</row>
    <row r="20" spans="1:15" x14ac:dyDescent="0.35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</row>
    <row r="21" spans="1:15" x14ac:dyDescent="0.35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</row>
    <row r="22" spans="1:15" x14ac:dyDescent="0.35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</row>
    <row r="23" spans="1:15" x14ac:dyDescent="0.35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</row>
    <row r="24" spans="1:15" x14ac:dyDescent="0.35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</row>
    <row r="25" spans="1:15" x14ac:dyDescent="0.35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</row>
    <row r="26" spans="1:15" x14ac:dyDescent="0.35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</row>
    <row r="27" spans="1:15" x14ac:dyDescent="0.35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</row>
  </sheetData>
  <sheetProtection algorithmName="SHA-512" hashValue="svMZAClpyfYi2JRuE6VgQZ0hnvQNji0VXG/Q9rrVrhY2fRtwPhes0Picp12WAowoG53tNXtE4pcjzfQHhyK+aA==" saltValue="qcWzs7DqW3cqB7yLzPHzZg==" spinCount="100000" sheet="1" objects="1" scenarios="1" sort="0" autoFilter="0" pivotTables="0"/>
  <mergeCells count="6">
    <mergeCell ref="A13:B13"/>
    <mergeCell ref="A3:E3"/>
    <mergeCell ref="A7:A8"/>
    <mergeCell ref="B7:B8"/>
    <mergeCell ref="C7:C8"/>
    <mergeCell ref="D7:E7"/>
  </mergeCells>
  <pageMargins left="0.7" right="0.7" top="0.75" bottom="0.75" header="0.3" footer="0.3"/>
  <pageSetup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41"/>
  <sheetViews>
    <sheetView zoomScale="51" zoomScaleNormal="51" workbookViewId="0">
      <pane xSplit="4" ySplit="11" topLeftCell="E12" activePane="bottomRight" state="frozen"/>
      <selection activeCell="G31" sqref="G31"/>
      <selection pane="topRight" activeCell="G31" sqref="G31"/>
      <selection pane="bottomLeft" activeCell="G31" sqref="G31"/>
      <selection pane="bottomRight" activeCell="J42" sqref="J42"/>
    </sheetView>
  </sheetViews>
  <sheetFormatPr defaultColWidth="9.1796875" defaultRowHeight="15.5" x14ac:dyDescent="0.35"/>
  <cols>
    <col min="1" max="1" width="5.7265625" style="3" customWidth="1"/>
    <col min="2" max="4" width="21.7265625" style="3" customWidth="1"/>
    <col min="5" max="7" width="11.7265625" style="3" customWidth="1"/>
    <col min="8" max="8" width="14" style="3" customWidth="1"/>
    <col min="9" max="9" width="11.7265625" style="3" customWidth="1"/>
    <col min="10" max="10" width="11.26953125" style="3" customWidth="1"/>
    <col min="11" max="14" width="11.7265625" style="3" customWidth="1"/>
    <col min="15" max="15" width="14.26953125" style="3" customWidth="1"/>
    <col min="16" max="21" width="11.7265625" style="3" customWidth="1"/>
    <col min="22" max="257" width="9.1796875" style="3"/>
    <col min="258" max="258" width="5.7265625" style="3" customWidth="1"/>
    <col min="259" max="260" width="21.7265625" style="3" customWidth="1"/>
    <col min="261" max="263" width="11.7265625" style="3" customWidth="1"/>
    <col min="264" max="264" width="14" style="3" customWidth="1"/>
    <col min="265" max="270" width="11.7265625" style="3" customWidth="1"/>
    <col min="271" max="271" width="14.26953125" style="3" customWidth="1"/>
    <col min="272" max="277" width="11.7265625" style="3" customWidth="1"/>
    <col min="278" max="513" width="9.1796875" style="3"/>
    <col min="514" max="514" width="5.7265625" style="3" customWidth="1"/>
    <col min="515" max="516" width="21.7265625" style="3" customWidth="1"/>
    <col min="517" max="519" width="11.7265625" style="3" customWidth="1"/>
    <col min="520" max="520" width="14" style="3" customWidth="1"/>
    <col min="521" max="526" width="11.7265625" style="3" customWidth="1"/>
    <col min="527" max="527" width="14.26953125" style="3" customWidth="1"/>
    <col min="528" max="533" width="11.7265625" style="3" customWidth="1"/>
    <col min="534" max="769" width="9.1796875" style="3"/>
    <col min="770" max="770" width="5.7265625" style="3" customWidth="1"/>
    <col min="771" max="772" width="21.7265625" style="3" customWidth="1"/>
    <col min="773" max="775" width="11.7265625" style="3" customWidth="1"/>
    <col min="776" max="776" width="14" style="3" customWidth="1"/>
    <col min="777" max="782" width="11.7265625" style="3" customWidth="1"/>
    <col min="783" max="783" width="14.26953125" style="3" customWidth="1"/>
    <col min="784" max="789" width="11.7265625" style="3" customWidth="1"/>
    <col min="790" max="1025" width="9.1796875" style="3"/>
    <col min="1026" max="1026" width="5.7265625" style="3" customWidth="1"/>
    <col min="1027" max="1028" width="21.7265625" style="3" customWidth="1"/>
    <col min="1029" max="1031" width="11.7265625" style="3" customWidth="1"/>
    <col min="1032" max="1032" width="14" style="3" customWidth="1"/>
    <col min="1033" max="1038" width="11.7265625" style="3" customWidth="1"/>
    <col min="1039" max="1039" width="14.26953125" style="3" customWidth="1"/>
    <col min="1040" max="1045" width="11.7265625" style="3" customWidth="1"/>
    <col min="1046" max="1281" width="9.1796875" style="3"/>
    <col min="1282" max="1282" width="5.7265625" style="3" customWidth="1"/>
    <col min="1283" max="1284" width="21.7265625" style="3" customWidth="1"/>
    <col min="1285" max="1287" width="11.7265625" style="3" customWidth="1"/>
    <col min="1288" max="1288" width="14" style="3" customWidth="1"/>
    <col min="1289" max="1294" width="11.7265625" style="3" customWidth="1"/>
    <col min="1295" max="1295" width="14.26953125" style="3" customWidth="1"/>
    <col min="1296" max="1301" width="11.7265625" style="3" customWidth="1"/>
    <col min="1302" max="1537" width="9.1796875" style="3"/>
    <col min="1538" max="1538" width="5.7265625" style="3" customWidth="1"/>
    <col min="1539" max="1540" width="21.7265625" style="3" customWidth="1"/>
    <col min="1541" max="1543" width="11.7265625" style="3" customWidth="1"/>
    <col min="1544" max="1544" width="14" style="3" customWidth="1"/>
    <col min="1545" max="1550" width="11.7265625" style="3" customWidth="1"/>
    <col min="1551" max="1551" width="14.26953125" style="3" customWidth="1"/>
    <col min="1552" max="1557" width="11.7265625" style="3" customWidth="1"/>
    <col min="1558" max="1793" width="9.1796875" style="3"/>
    <col min="1794" max="1794" width="5.7265625" style="3" customWidth="1"/>
    <col min="1795" max="1796" width="21.7265625" style="3" customWidth="1"/>
    <col min="1797" max="1799" width="11.7265625" style="3" customWidth="1"/>
    <col min="1800" max="1800" width="14" style="3" customWidth="1"/>
    <col min="1801" max="1806" width="11.7265625" style="3" customWidth="1"/>
    <col min="1807" max="1807" width="14.26953125" style="3" customWidth="1"/>
    <col min="1808" max="1813" width="11.7265625" style="3" customWidth="1"/>
    <col min="1814" max="2049" width="9.1796875" style="3"/>
    <col min="2050" max="2050" width="5.7265625" style="3" customWidth="1"/>
    <col min="2051" max="2052" width="21.7265625" style="3" customWidth="1"/>
    <col min="2053" max="2055" width="11.7265625" style="3" customWidth="1"/>
    <col min="2056" max="2056" width="14" style="3" customWidth="1"/>
    <col min="2057" max="2062" width="11.7265625" style="3" customWidth="1"/>
    <col min="2063" max="2063" width="14.26953125" style="3" customWidth="1"/>
    <col min="2064" max="2069" width="11.7265625" style="3" customWidth="1"/>
    <col min="2070" max="2305" width="9.1796875" style="3"/>
    <col min="2306" max="2306" width="5.7265625" style="3" customWidth="1"/>
    <col min="2307" max="2308" width="21.7265625" style="3" customWidth="1"/>
    <col min="2309" max="2311" width="11.7265625" style="3" customWidth="1"/>
    <col min="2312" max="2312" width="14" style="3" customWidth="1"/>
    <col min="2313" max="2318" width="11.7265625" style="3" customWidth="1"/>
    <col min="2319" max="2319" width="14.26953125" style="3" customWidth="1"/>
    <col min="2320" max="2325" width="11.7265625" style="3" customWidth="1"/>
    <col min="2326" max="2561" width="9.1796875" style="3"/>
    <col min="2562" max="2562" width="5.7265625" style="3" customWidth="1"/>
    <col min="2563" max="2564" width="21.7265625" style="3" customWidth="1"/>
    <col min="2565" max="2567" width="11.7265625" style="3" customWidth="1"/>
    <col min="2568" max="2568" width="14" style="3" customWidth="1"/>
    <col min="2569" max="2574" width="11.7265625" style="3" customWidth="1"/>
    <col min="2575" max="2575" width="14.26953125" style="3" customWidth="1"/>
    <col min="2576" max="2581" width="11.7265625" style="3" customWidth="1"/>
    <col min="2582" max="2817" width="9.1796875" style="3"/>
    <col min="2818" max="2818" width="5.7265625" style="3" customWidth="1"/>
    <col min="2819" max="2820" width="21.7265625" style="3" customWidth="1"/>
    <col min="2821" max="2823" width="11.7265625" style="3" customWidth="1"/>
    <col min="2824" max="2824" width="14" style="3" customWidth="1"/>
    <col min="2825" max="2830" width="11.7265625" style="3" customWidth="1"/>
    <col min="2831" max="2831" width="14.26953125" style="3" customWidth="1"/>
    <col min="2832" max="2837" width="11.7265625" style="3" customWidth="1"/>
    <col min="2838" max="3073" width="9.1796875" style="3"/>
    <col min="3074" max="3074" width="5.7265625" style="3" customWidth="1"/>
    <col min="3075" max="3076" width="21.7265625" style="3" customWidth="1"/>
    <col min="3077" max="3079" width="11.7265625" style="3" customWidth="1"/>
    <col min="3080" max="3080" width="14" style="3" customWidth="1"/>
    <col min="3081" max="3086" width="11.7265625" style="3" customWidth="1"/>
    <col min="3087" max="3087" width="14.26953125" style="3" customWidth="1"/>
    <col min="3088" max="3093" width="11.7265625" style="3" customWidth="1"/>
    <col min="3094" max="3329" width="9.1796875" style="3"/>
    <col min="3330" max="3330" width="5.7265625" style="3" customWidth="1"/>
    <col min="3331" max="3332" width="21.7265625" style="3" customWidth="1"/>
    <col min="3333" max="3335" width="11.7265625" style="3" customWidth="1"/>
    <col min="3336" max="3336" width="14" style="3" customWidth="1"/>
    <col min="3337" max="3342" width="11.7265625" style="3" customWidth="1"/>
    <col min="3343" max="3343" width="14.26953125" style="3" customWidth="1"/>
    <col min="3344" max="3349" width="11.7265625" style="3" customWidth="1"/>
    <col min="3350" max="3585" width="9.1796875" style="3"/>
    <col min="3586" max="3586" width="5.7265625" style="3" customWidth="1"/>
    <col min="3587" max="3588" width="21.7265625" style="3" customWidth="1"/>
    <col min="3589" max="3591" width="11.7265625" style="3" customWidth="1"/>
    <col min="3592" max="3592" width="14" style="3" customWidth="1"/>
    <col min="3593" max="3598" width="11.7265625" style="3" customWidth="1"/>
    <col min="3599" max="3599" width="14.26953125" style="3" customWidth="1"/>
    <col min="3600" max="3605" width="11.7265625" style="3" customWidth="1"/>
    <col min="3606" max="3841" width="9.1796875" style="3"/>
    <col min="3842" max="3842" width="5.7265625" style="3" customWidth="1"/>
    <col min="3843" max="3844" width="21.7265625" style="3" customWidth="1"/>
    <col min="3845" max="3847" width="11.7265625" style="3" customWidth="1"/>
    <col min="3848" max="3848" width="14" style="3" customWidth="1"/>
    <col min="3849" max="3854" width="11.7265625" style="3" customWidth="1"/>
    <col min="3855" max="3855" width="14.26953125" style="3" customWidth="1"/>
    <col min="3856" max="3861" width="11.7265625" style="3" customWidth="1"/>
    <col min="3862" max="4097" width="9.1796875" style="3"/>
    <col min="4098" max="4098" width="5.7265625" style="3" customWidth="1"/>
    <col min="4099" max="4100" width="21.7265625" style="3" customWidth="1"/>
    <col min="4101" max="4103" width="11.7265625" style="3" customWidth="1"/>
    <col min="4104" max="4104" width="14" style="3" customWidth="1"/>
    <col min="4105" max="4110" width="11.7265625" style="3" customWidth="1"/>
    <col min="4111" max="4111" width="14.26953125" style="3" customWidth="1"/>
    <col min="4112" max="4117" width="11.7265625" style="3" customWidth="1"/>
    <col min="4118" max="4353" width="9.1796875" style="3"/>
    <col min="4354" max="4354" width="5.7265625" style="3" customWidth="1"/>
    <col min="4355" max="4356" width="21.7265625" style="3" customWidth="1"/>
    <col min="4357" max="4359" width="11.7265625" style="3" customWidth="1"/>
    <col min="4360" max="4360" width="14" style="3" customWidth="1"/>
    <col min="4361" max="4366" width="11.7265625" style="3" customWidth="1"/>
    <col min="4367" max="4367" width="14.26953125" style="3" customWidth="1"/>
    <col min="4368" max="4373" width="11.7265625" style="3" customWidth="1"/>
    <col min="4374" max="4609" width="9.1796875" style="3"/>
    <col min="4610" max="4610" width="5.7265625" style="3" customWidth="1"/>
    <col min="4611" max="4612" width="21.7265625" style="3" customWidth="1"/>
    <col min="4613" max="4615" width="11.7265625" style="3" customWidth="1"/>
    <col min="4616" max="4616" width="14" style="3" customWidth="1"/>
    <col min="4617" max="4622" width="11.7265625" style="3" customWidth="1"/>
    <col min="4623" max="4623" width="14.26953125" style="3" customWidth="1"/>
    <col min="4624" max="4629" width="11.7265625" style="3" customWidth="1"/>
    <col min="4630" max="4865" width="9.1796875" style="3"/>
    <col min="4866" max="4866" width="5.7265625" style="3" customWidth="1"/>
    <col min="4867" max="4868" width="21.7265625" style="3" customWidth="1"/>
    <col min="4869" max="4871" width="11.7265625" style="3" customWidth="1"/>
    <col min="4872" max="4872" width="14" style="3" customWidth="1"/>
    <col min="4873" max="4878" width="11.7265625" style="3" customWidth="1"/>
    <col min="4879" max="4879" width="14.26953125" style="3" customWidth="1"/>
    <col min="4880" max="4885" width="11.7265625" style="3" customWidth="1"/>
    <col min="4886" max="5121" width="9.1796875" style="3"/>
    <col min="5122" max="5122" width="5.7265625" style="3" customWidth="1"/>
    <col min="5123" max="5124" width="21.7265625" style="3" customWidth="1"/>
    <col min="5125" max="5127" width="11.7265625" style="3" customWidth="1"/>
    <col min="5128" max="5128" width="14" style="3" customWidth="1"/>
    <col min="5129" max="5134" width="11.7265625" style="3" customWidth="1"/>
    <col min="5135" max="5135" width="14.26953125" style="3" customWidth="1"/>
    <col min="5136" max="5141" width="11.7265625" style="3" customWidth="1"/>
    <col min="5142" max="5377" width="9.1796875" style="3"/>
    <col min="5378" max="5378" width="5.7265625" style="3" customWidth="1"/>
    <col min="5379" max="5380" width="21.7265625" style="3" customWidth="1"/>
    <col min="5381" max="5383" width="11.7265625" style="3" customWidth="1"/>
    <col min="5384" max="5384" width="14" style="3" customWidth="1"/>
    <col min="5385" max="5390" width="11.7265625" style="3" customWidth="1"/>
    <col min="5391" max="5391" width="14.26953125" style="3" customWidth="1"/>
    <col min="5392" max="5397" width="11.7265625" style="3" customWidth="1"/>
    <col min="5398" max="5633" width="9.1796875" style="3"/>
    <col min="5634" max="5634" width="5.7265625" style="3" customWidth="1"/>
    <col min="5635" max="5636" width="21.7265625" style="3" customWidth="1"/>
    <col min="5637" max="5639" width="11.7265625" style="3" customWidth="1"/>
    <col min="5640" max="5640" width="14" style="3" customWidth="1"/>
    <col min="5641" max="5646" width="11.7265625" style="3" customWidth="1"/>
    <col min="5647" max="5647" width="14.26953125" style="3" customWidth="1"/>
    <col min="5648" max="5653" width="11.7265625" style="3" customWidth="1"/>
    <col min="5654" max="5889" width="9.1796875" style="3"/>
    <col min="5890" max="5890" width="5.7265625" style="3" customWidth="1"/>
    <col min="5891" max="5892" width="21.7265625" style="3" customWidth="1"/>
    <col min="5893" max="5895" width="11.7265625" style="3" customWidth="1"/>
    <col min="5896" max="5896" width="14" style="3" customWidth="1"/>
    <col min="5897" max="5902" width="11.7265625" style="3" customWidth="1"/>
    <col min="5903" max="5903" width="14.26953125" style="3" customWidth="1"/>
    <col min="5904" max="5909" width="11.7265625" style="3" customWidth="1"/>
    <col min="5910" max="6145" width="9.1796875" style="3"/>
    <col min="6146" max="6146" width="5.7265625" style="3" customWidth="1"/>
    <col min="6147" max="6148" width="21.7265625" style="3" customWidth="1"/>
    <col min="6149" max="6151" width="11.7265625" style="3" customWidth="1"/>
    <col min="6152" max="6152" width="14" style="3" customWidth="1"/>
    <col min="6153" max="6158" width="11.7265625" style="3" customWidth="1"/>
    <col min="6159" max="6159" width="14.26953125" style="3" customWidth="1"/>
    <col min="6160" max="6165" width="11.7265625" style="3" customWidth="1"/>
    <col min="6166" max="6401" width="9.1796875" style="3"/>
    <col min="6402" max="6402" width="5.7265625" style="3" customWidth="1"/>
    <col min="6403" max="6404" width="21.7265625" style="3" customWidth="1"/>
    <col min="6405" max="6407" width="11.7265625" style="3" customWidth="1"/>
    <col min="6408" max="6408" width="14" style="3" customWidth="1"/>
    <col min="6409" max="6414" width="11.7265625" style="3" customWidth="1"/>
    <col min="6415" max="6415" width="14.26953125" style="3" customWidth="1"/>
    <col min="6416" max="6421" width="11.7265625" style="3" customWidth="1"/>
    <col min="6422" max="6657" width="9.1796875" style="3"/>
    <col min="6658" max="6658" width="5.7265625" style="3" customWidth="1"/>
    <col min="6659" max="6660" width="21.7265625" style="3" customWidth="1"/>
    <col min="6661" max="6663" width="11.7265625" style="3" customWidth="1"/>
    <col min="6664" max="6664" width="14" style="3" customWidth="1"/>
    <col min="6665" max="6670" width="11.7265625" style="3" customWidth="1"/>
    <col min="6671" max="6671" width="14.26953125" style="3" customWidth="1"/>
    <col min="6672" max="6677" width="11.7265625" style="3" customWidth="1"/>
    <col min="6678" max="6913" width="9.1796875" style="3"/>
    <col min="6914" max="6914" width="5.7265625" style="3" customWidth="1"/>
    <col min="6915" max="6916" width="21.7265625" style="3" customWidth="1"/>
    <col min="6917" max="6919" width="11.7265625" style="3" customWidth="1"/>
    <col min="6920" max="6920" width="14" style="3" customWidth="1"/>
    <col min="6921" max="6926" width="11.7265625" style="3" customWidth="1"/>
    <col min="6927" max="6927" width="14.26953125" style="3" customWidth="1"/>
    <col min="6928" max="6933" width="11.7265625" style="3" customWidth="1"/>
    <col min="6934" max="7169" width="9.1796875" style="3"/>
    <col min="7170" max="7170" width="5.7265625" style="3" customWidth="1"/>
    <col min="7171" max="7172" width="21.7265625" style="3" customWidth="1"/>
    <col min="7173" max="7175" width="11.7265625" style="3" customWidth="1"/>
    <col min="7176" max="7176" width="14" style="3" customWidth="1"/>
    <col min="7177" max="7182" width="11.7265625" style="3" customWidth="1"/>
    <col min="7183" max="7183" width="14.26953125" style="3" customWidth="1"/>
    <col min="7184" max="7189" width="11.7265625" style="3" customWidth="1"/>
    <col min="7190" max="7425" width="9.1796875" style="3"/>
    <col min="7426" max="7426" width="5.7265625" style="3" customWidth="1"/>
    <col min="7427" max="7428" width="21.7265625" style="3" customWidth="1"/>
    <col min="7429" max="7431" width="11.7265625" style="3" customWidth="1"/>
    <col min="7432" max="7432" width="14" style="3" customWidth="1"/>
    <col min="7433" max="7438" width="11.7265625" style="3" customWidth="1"/>
    <col min="7439" max="7439" width="14.26953125" style="3" customWidth="1"/>
    <col min="7440" max="7445" width="11.7265625" style="3" customWidth="1"/>
    <col min="7446" max="7681" width="9.1796875" style="3"/>
    <col min="7682" max="7682" width="5.7265625" style="3" customWidth="1"/>
    <col min="7683" max="7684" width="21.7265625" style="3" customWidth="1"/>
    <col min="7685" max="7687" width="11.7265625" style="3" customWidth="1"/>
    <col min="7688" max="7688" width="14" style="3" customWidth="1"/>
    <col min="7689" max="7694" width="11.7265625" style="3" customWidth="1"/>
    <col min="7695" max="7695" width="14.26953125" style="3" customWidth="1"/>
    <col min="7696" max="7701" width="11.7265625" style="3" customWidth="1"/>
    <col min="7702" max="7937" width="9.1796875" style="3"/>
    <col min="7938" max="7938" width="5.7265625" style="3" customWidth="1"/>
    <col min="7939" max="7940" width="21.7265625" style="3" customWidth="1"/>
    <col min="7941" max="7943" width="11.7265625" style="3" customWidth="1"/>
    <col min="7944" max="7944" width="14" style="3" customWidth="1"/>
    <col min="7945" max="7950" width="11.7265625" style="3" customWidth="1"/>
    <col min="7951" max="7951" width="14.26953125" style="3" customWidth="1"/>
    <col min="7952" max="7957" width="11.7265625" style="3" customWidth="1"/>
    <col min="7958" max="8193" width="9.1796875" style="3"/>
    <col min="8194" max="8194" width="5.7265625" style="3" customWidth="1"/>
    <col min="8195" max="8196" width="21.7265625" style="3" customWidth="1"/>
    <col min="8197" max="8199" width="11.7265625" style="3" customWidth="1"/>
    <col min="8200" max="8200" width="14" style="3" customWidth="1"/>
    <col min="8201" max="8206" width="11.7265625" style="3" customWidth="1"/>
    <col min="8207" max="8207" width="14.26953125" style="3" customWidth="1"/>
    <col min="8208" max="8213" width="11.7265625" style="3" customWidth="1"/>
    <col min="8214" max="8449" width="9.1796875" style="3"/>
    <col min="8450" max="8450" width="5.7265625" style="3" customWidth="1"/>
    <col min="8451" max="8452" width="21.7265625" style="3" customWidth="1"/>
    <col min="8453" max="8455" width="11.7265625" style="3" customWidth="1"/>
    <col min="8456" max="8456" width="14" style="3" customWidth="1"/>
    <col min="8457" max="8462" width="11.7265625" style="3" customWidth="1"/>
    <col min="8463" max="8463" width="14.26953125" style="3" customWidth="1"/>
    <col min="8464" max="8469" width="11.7265625" style="3" customWidth="1"/>
    <col min="8470" max="8705" width="9.1796875" style="3"/>
    <col min="8706" max="8706" width="5.7265625" style="3" customWidth="1"/>
    <col min="8707" max="8708" width="21.7265625" style="3" customWidth="1"/>
    <col min="8709" max="8711" width="11.7265625" style="3" customWidth="1"/>
    <col min="8712" max="8712" width="14" style="3" customWidth="1"/>
    <col min="8713" max="8718" width="11.7265625" style="3" customWidth="1"/>
    <col min="8719" max="8719" width="14.26953125" style="3" customWidth="1"/>
    <col min="8720" max="8725" width="11.7265625" style="3" customWidth="1"/>
    <col min="8726" max="8961" width="9.1796875" style="3"/>
    <col min="8962" max="8962" width="5.7265625" style="3" customWidth="1"/>
    <col min="8963" max="8964" width="21.7265625" style="3" customWidth="1"/>
    <col min="8965" max="8967" width="11.7265625" style="3" customWidth="1"/>
    <col min="8968" max="8968" width="14" style="3" customWidth="1"/>
    <col min="8969" max="8974" width="11.7265625" style="3" customWidth="1"/>
    <col min="8975" max="8975" width="14.26953125" style="3" customWidth="1"/>
    <col min="8976" max="8981" width="11.7265625" style="3" customWidth="1"/>
    <col min="8982" max="9217" width="9.1796875" style="3"/>
    <col min="9218" max="9218" width="5.7265625" style="3" customWidth="1"/>
    <col min="9219" max="9220" width="21.7265625" style="3" customWidth="1"/>
    <col min="9221" max="9223" width="11.7265625" style="3" customWidth="1"/>
    <col min="9224" max="9224" width="14" style="3" customWidth="1"/>
    <col min="9225" max="9230" width="11.7265625" style="3" customWidth="1"/>
    <col min="9231" max="9231" width="14.26953125" style="3" customWidth="1"/>
    <col min="9232" max="9237" width="11.7265625" style="3" customWidth="1"/>
    <col min="9238" max="9473" width="9.1796875" style="3"/>
    <col min="9474" max="9474" width="5.7265625" style="3" customWidth="1"/>
    <col min="9475" max="9476" width="21.7265625" style="3" customWidth="1"/>
    <col min="9477" max="9479" width="11.7265625" style="3" customWidth="1"/>
    <col min="9480" max="9480" width="14" style="3" customWidth="1"/>
    <col min="9481" max="9486" width="11.7265625" style="3" customWidth="1"/>
    <col min="9487" max="9487" width="14.26953125" style="3" customWidth="1"/>
    <col min="9488" max="9493" width="11.7265625" style="3" customWidth="1"/>
    <col min="9494" max="9729" width="9.1796875" style="3"/>
    <col min="9730" max="9730" width="5.7265625" style="3" customWidth="1"/>
    <col min="9731" max="9732" width="21.7265625" style="3" customWidth="1"/>
    <col min="9733" max="9735" width="11.7265625" style="3" customWidth="1"/>
    <col min="9736" max="9736" width="14" style="3" customWidth="1"/>
    <col min="9737" max="9742" width="11.7265625" style="3" customWidth="1"/>
    <col min="9743" max="9743" width="14.26953125" style="3" customWidth="1"/>
    <col min="9744" max="9749" width="11.7265625" style="3" customWidth="1"/>
    <col min="9750" max="9985" width="9.1796875" style="3"/>
    <col min="9986" max="9986" width="5.7265625" style="3" customWidth="1"/>
    <col min="9987" max="9988" width="21.7265625" style="3" customWidth="1"/>
    <col min="9989" max="9991" width="11.7265625" style="3" customWidth="1"/>
    <col min="9992" max="9992" width="14" style="3" customWidth="1"/>
    <col min="9993" max="9998" width="11.7265625" style="3" customWidth="1"/>
    <col min="9999" max="9999" width="14.26953125" style="3" customWidth="1"/>
    <col min="10000" max="10005" width="11.7265625" style="3" customWidth="1"/>
    <col min="10006" max="10241" width="9.1796875" style="3"/>
    <col min="10242" max="10242" width="5.7265625" style="3" customWidth="1"/>
    <col min="10243" max="10244" width="21.7265625" style="3" customWidth="1"/>
    <col min="10245" max="10247" width="11.7265625" style="3" customWidth="1"/>
    <col min="10248" max="10248" width="14" style="3" customWidth="1"/>
    <col min="10249" max="10254" width="11.7265625" style="3" customWidth="1"/>
    <col min="10255" max="10255" width="14.26953125" style="3" customWidth="1"/>
    <col min="10256" max="10261" width="11.7265625" style="3" customWidth="1"/>
    <col min="10262" max="10497" width="9.1796875" style="3"/>
    <col min="10498" max="10498" width="5.7265625" style="3" customWidth="1"/>
    <col min="10499" max="10500" width="21.7265625" style="3" customWidth="1"/>
    <col min="10501" max="10503" width="11.7265625" style="3" customWidth="1"/>
    <col min="10504" max="10504" width="14" style="3" customWidth="1"/>
    <col min="10505" max="10510" width="11.7265625" style="3" customWidth="1"/>
    <col min="10511" max="10511" width="14.26953125" style="3" customWidth="1"/>
    <col min="10512" max="10517" width="11.7265625" style="3" customWidth="1"/>
    <col min="10518" max="10753" width="9.1796875" style="3"/>
    <col min="10754" max="10754" width="5.7265625" style="3" customWidth="1"/>
    <col min="10755" max="10756" width="21.7265625" style="3" customWidth="1"/>
    <col min="10757" max="10759" width="11.7265625" style="3" customWidth="1"/>
    <col min="10760" max="10760" width="14" style="3" customWidth="1"/>
    <col min="10761" max="10766" width="11.7265625" style="3" customWidth="1"/>
    <col min="10767" max="10767" width="14.26953125" style="3" customWidth="1"/>
    <col min="10768" max="10773" width="11.7265625" style="3" customWidth="1"/>
    <col min="10774" max="11009" width="9.1796875" style="3"/>
    <col min="11010" max="11010" width="5.7265625" style="3" customWidth="1"/>
    <col min="11011" max="11012" width="21.7265625" style="3" customWidth="1"/>
    <col min="11013" max="11015" width="11.7265625" style="3" customWidth="1"/>
    <col min="11016" max="11016" width="14" style="3" customWidth="1"/>
    <col min="11017" max="11022" width="11.7265625" style="3" customWidth="1"/>
    <col min="11023" max="11023" width="14.26953125" style="3" customWidth="1"/>
    <col min="11024" max="11029" width="11.7265625" style="3" customWidth="1"/>
    <col min="11030" max="11265" width="9.1796875" style="3"/>
    <col min="11266" max="11266" width="5.7265625" style="3" customWidth="1"/>
    <col min="11267" max="11268" width="21.7265625" style="3" customWidth="1"/>
    <col min="11269" max="11271" width="11.7265625" style="3" customWidth="1"/>
    <col min="11272" max="11272" width="14" style="3" customWidth="1"/>
    <col min="11273" max="11278" width="11.7265625" style="3" customWidth="1"/>
    <col min="11279" max="11279" width="14.26953125" style="3" customWidth="1"/>
    <col min="11280" max="11285" width="11.7265625" style="3" customWidth="1"/>
    <col min="11286" max="11521" width="9.1796875" style="3"/>
    <col min="11522" max="11522" width="5.7265625" style="3" customWidth="1"/>
    <col min="11523" max="11524" width="21.7265625" style="3" customWidth="1"/>
    <col min="11525" max="11527" width="11.7265625" style="3" customWidth="1"/>
    <col min="11528" max="11528" width="14" style="3" customWidth="1"/>
    <col min="11529" max="11534" width="11.7265625" style="3" customWidth="1"/>
    <col min="11535" max="11535" width="14.26953125" style="3" customWidth="1"/>
    <col min="11536" max="11541" width="11.7265625" style="3" customWidth="1"/>
    <col min="11542" max="11777" width="9.1796875" style="3"/>
    <col min="11778" max="11778" width="5.7265625" style="3" customWidth="1"/>
    <col min="11779" max="11780" width="21.7265625" style="3" customWidth="1"/>
    <col min="11781" max="11783" width="11.7265625" style="3" customWidth="1"/>
    <col min="11784" max="11784" width="14" style="3" customWidth="1"/>
    <col min="11785" max="11790" width="11.7265625" style="3" customWidth="1"/>
    <col min="11791" max="11791" width="14.26953125" style="3" customWidth="1"/>
    <col min="11792" max="11797" width="11.7265625" style="3" customWidth="1"/>
    <col min="11798" max="12033" width="9.1796875" style="3"/>
    <col min="12034" max="12034" width="5.7265625" style="3" customWidth="1"/>
    <col min="12035" max="12036" width="21.7265625" style="3" customWidth="1"/>
    <col min="12037" max="12039" width="11.7265625" style="3" customWidth="1"/>
    <col min="12040" max="12040" width="14" style="3" customWidth="1"/>
    <col min="12041" max="12046" width="11.7265625" style="3" customWidth="1"/>
    <col min="12047" max="12047" width="14.26953125" style="3" customWidth="1"/>
    <col min="12048" max="12053" width="11.7265625" style="3" customWidth="1"/>
    <col min="12054" max="12289" width="9.1796875" style="3"/>
    <col min="12290" max="12290" width="5.7265625" style="3" customWidth="1"/>
    <col min="12291" max="12292" width="21.7265625" style="3" customWidth="1"/>
    <col min="12293" max="12295" width="11.7265625" style="3" customWidth="1"/>
    <col min="12296" max="12296" width="14" style="3" customWidth="1"/>
    <col min="12297" max="12302" width="11.7265625" style="3" customWidth="1"/>
    <col min="12303" max="12303" width="14.26953125" style="3" customWidth="1"/>
    <col min="12304" max="12309" width="11.7265625" style="3" customWidth="1"/>
    <col min="12310" max="12545" width="9.1796875" style="3"/>
    <col min="12546" max="12546" width="5.7265625" style="3" customWidth="1"/>
    <col min="12547" max="12548" width="21.7265625" style="3" customWidth="1"/>
    <col min="12549" max="12551" width="11.7265625" style="3" customWidth="1"/>
    <col min="12552" max="12552" width="14" style="3" customWidth="1"/>
    <col min="12553" max="12558" width="11.7265625" style="3" customWidth="1"/>
    <col min="12559" max="12559" width="14.26953125" style="3" customWidth="1"/>
    <col min="12560" max="12565" width="11.7265625" style="3" customWidth="1"/>
    <col min="12566" max="12801" width="9.1796875" style="3"/>
    <col min="12802" max="12802" width="5.7265625" style="3" customWidth="1"/>
    <col min="12803" max="12804" width="21.7265625" style="3" customWidth="1"/>
    <col min="12805" max="12807" width="11.7265625" style="3" customWidth="1"/>
    <col min="12808" max="12808" width="14" style="3" customWidth="1"/>
    <col min="12809" max="12814" width="11.7265625" style="3" customWidth="1"/>
    <col min="12815" max="12815" width="14.26953125" style="3" customWidth="1"/>
    <col min="12816" max="12821" width="11.7265625" style="3" customWidth="1"/>
    <col min="12822" max="13057" width="9.1796875" style="3"/>
    <col min="13058" max="13058" width="5.7265625" style="3" customWidth="1"/>
    <col min="13059" max="13060" width="21.7265625" style="3" customWidth="1"/>
    <col min="13061" max="13063" width="11.7265625" style="3" customWidth="1"/>
    <col min="13064" max="13064" width="14" style="3" customWidth="1"/>
    <col min="13065" max="13070" width="11.7265625" style="3" customWidth="1"/>
    <col min="13071" max="13071" width="14.26953125" style="3" customWidth="1"/>
    <col min="13072" max="13077" width="11.7265625" style="3" customWidth="1"/>
    <col min="13078" max="13313" width="9.1796875" style="3"/>
    <col min="13314" max="13314" width="5.7265625" style="3" customWidth="1"/>
    <col min="13315" max="13316" width="21.7265625" style="3" customWidth="1"/>
    <col min="13317" max="13319" width="11.7265625" style="3" customWidth="1"/>
    <col min="13320" max="13320" width="14" style="3" customWidth="1"/>
    <col min="13321" max="13326" width="11.7265625" style="3" customWidth="1"/>
    <col min="13327" max="13327" width="14.26953125" style="3" customWidth="1"/>
    <col min="13328" max="13333" width="11.7265625" style="3" customWidth="1"/>
    <col min="13334" max="13569" width="9.1796875" style="3"/>
    <col min="13570" max="13570" width="5.7265625" style="3" customWidth="1"/>
    <col min="13571" max="13572" width="21.7265625" style="3" customWidth="1"/>
    <col min="13573" max="13575" width="11.7265625" style="3" customWidth="1"/>
    <col min="13576" max="13576" width="14" style="3" customWidth="1"/>
    <col min="13577" max="13582" width="11.7265625" style="3" customWidth="1"/>
    <col min="13583" max="13583" width="14.26953125" style="3" customWidth="1"/>
    <col min="13584" max="13589" width="11.7265625" style="3" customWidth="1"/>
    <col min="13590" max="13825" width="9.1796875" style="3"/>
    <col min="13826" max="13826" width="5.7265625" style="3" customWidth="1"/>
    <col min="13827" max="13828" width="21.7265625" style="3" customWidth="1"/>
    <col min="13829" max="13831" width="11.7265625" style="3" customWidth="1"/>
    <col min="13832" max="13832" width="14" style="3" customWidth="1"/>
    <col min="13833" max="13838" width="11.7265625" style="3" customWidth="1"/>
    <col min="13839" max="13839" width="14.26953125" style="3" customWidth="1"/>
    <col min="13840" max="13845" width="11.7265625" style="3" customWidth="1"/>
    <col min="13846" max="14081" width="9.1796875" style="3"/>
    <col min="14082" max="14082" width="5.7265625" style="3" customWidth="1"/>
    <col min="14083" max="14084" width="21.7265625" style="3" customWidth="1"/>
    <col min="14085" max="14087" width="11.7265625" style="3" customWidth="1"/>
    <col min="14088" max="14088" width="14" style="3" customWidth="1"/>
    <col min="14089" max="14094" width="11.7265625" style="3" customWidth="1"/>
    <col min="14095" max="14095" width="14.26953125" style="3" customWidth="1"/>
    <col min="14096" max="14101" width="11.7265625" style="3" customWidth="1"/>
    <col min="14102" max="14337" width="9.1796875" style="3"/>
    <col min="14338" max="14338" width="5.7265625" style="3" customWidth="1"/>
    <col min="14339" max="14340" width="21.7265625" style="3" customWidth="1"/>
    <col min="14341" max="14343" width="11.7265625" style="3" customWidth="1"/>
    <col min="14344" max="14344" width="14" style="3" customWidth="1"/>
    <col min="14345" max="14350" width="11.7265625" style="3" customWidth="1"/>
    <col min="14351" max="14351" width="14.26953125" style="3" customWidth="1"/>
    <col min="14352" max="14357" width="11.7265625" style="3" customWidth="1"/>
    <col min="14358" max="14593" width="9.1796875" style="3"/>
    <col min="14594" max="14594" width="5.7265625" style="3" customWidth="1"/>
    <col min="14595" max="14596" width="21.7265625" style="3" customWidth="1"/>
    <col min="14597" max="14599" width="11.7265625" style="3" customWidth="1"/>
    <col min="14600" max="14600" width="14" style="3" customWidth="1"/>
    <col min="14601" max="14606" width="11.7265625" style="3" customWidth="1"/>
    <col min="14607" max="14607" width="14.26953125" style="3" customWidth="1"/>
    <col min="14608" max="14613" width="11.7265625" style="3" customWidth="1"/>
    <col min="14614" max="14849" width="9.1796875" style="3"/>
    <col min="14850" max="14850" width="5.7265625" style="3" customWidth="1"/>
    <col min="14851" max="14852" width="21.7265625" style="3" customWidth="1"/>
    <col min="14853" max="14855" width="11.7265625" style="3" customWidth="1"/>
    <col min="14856" max="14856" width="14" style="3" customWidth="1"/>
    <col min="14857" max="14862" width="11.7265625" style="3" customWidth="1"/>
    <col min="14863" max="14863" width="14.26953125" style="3" customWidth="1"/>
    <col min="14864" max="14869" width="11.7265625" style="3" customWidth="1"/>
    <col min="14870" max="15105" width="9.1796875" style="3"/>
    <col min="15106" max="15106" width="5.7265625" style="3" customWidth="1"/>
    <col min="15107" max="15108" width="21.7265625" style="3" customWidth="1"/>
    <col min="15109" max="15111" width="11.7265625" style="3" customWidth="1"/>
    <col min="15112" max="15112" width="14" style="3" customWidth="1"/>
    <col min="15113" max="15118" width="11.7265625" style="3" customWidth="1"/>
    <col min="15119" max="15119" width="14.26953125" style="3" customWidth="1"/>
    <col min="15120" max="15125" width="11.7265625" style="3" customWidth="1"/>
    <col min="15126" max="15361" width="9.1796875" style="3"/>
    <col min="15362" max="15362" width="5.7265625" style="3" customWidth="1"/>
    <col min="15363" max="15364" width="21.7265625" style="3" customWidth="1"/>
    <col min="15365" max="15367" width="11.7265625" style="3" customWidth="1"/>
    <col min="15368" max="15368" width="14" style="3" customWidth="1"/>
    <col min="15369" max="15374" width="11.7265625" style="3" customWidth="1"/>
    <col min="15375" max="15375" width="14.26953125" style="3" customWidth="1"/>
    <col min="15376" max="15381" width="11.7265625" style="3" customWidth="1"/>
    <col min="15382" max="15617" width="9.1796875" style="3"/>
    <col min="15618" max="15618" width="5.7265625" style="3" customWidth="1"/>
    <col min="15619" max="15620" width="21.7265625" style="3" customWidth="1"/>
    <col min="15621" max="15623" width="11.7265625" style="3" customWidth="1"/>
    <col min="15624" max="15624" width="14" style="3" customWidth="1"/>
    <col min="15625" max="15630" width="11.7265625" style="3" customWidth="1"/>
    <col min="15631" max="15631" width="14.26953125" style="3" customWidth="1"/>
    <col min="15632" max="15637" width="11.7265625" style="3" customWidth="1"/>
    <col min="15638" max="15873" width="9.1796875" style="3"/>
    <col min="15874" max="15874" width="5.7265625" style="3" customWidth="1"/>
    <col min="15875" max="15876" width="21.7265625" style="3" customWidth="1"/>
    <col min="15877" max="15879" width="11.7265625" style="3" customWidth="1"/>
    <col min="15880" max="15880" width="14" style="3" customWidth="1"/>
    <col min="15881" max="15886" width="11.7265625" style="3" customWidth="1"/>
    <col min="15887" max="15887" width="14.26953125" style="3" customWidth="1"/>
    <col min="15888" max="15893" width="11.7265625" style="3" customWidth="1"/>
    <col min="15894" max="16129" width="9.1796875" style="3"/>
    <col min="16130" max="16130" width="5.7265625" style="3" customWidth="1"/>
    <col min="16131" max="16132" width="21.7265625" style="3" customWidth="1"/>
    <col min="16133" max="16135" width="11.7265625" style="3" customWidth="1"/>
    <col min="16136" max="16136" width="14" style="3" customWidth="1"/>
    <col min="16137" max="16142" width="11.7265625" style="3" customWidth="1"/>
    <col min="16143" max="16143" width="14.26953125" style="3" customWidth="1"/>
    <col min="16144" max="16149" width="11.7265625" style="3" customWidth="1"/>
    <col min="16150" max="16384" width="9.1796875" style="3"/>
  </cols>
  <sheetData>
    <row r="1" spans="1:22" x14ac:dyDescent="0.35">
      <c r="A1" s="1" t="s">
        <v>1003</v>
      </c>
    </row>
    <row r="3" spans="1:22" x14ac:dyDescent="0.35">
      <c r="A3" s="4" t="s">
        <v>1004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2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</row>
    <row r="5" spans="1:22" x14ac:dyDescent="0.35">
      <c r="A5" s="2"/>
      <c r="B5" s="2"/>
      <c r="C5" s="2"/>
      <c r="D5" s="2"/>
      <c r="E5" s="2"/>
      <c r="F5" s="2"/>
      <c r="G5" s="2"/>
      <c r="H5" s="2"/>
      <c r="I5" s="2"/>
      <c r="J5" s="28" t="str">
        <f>'[3]1'!$E$6</f>
        <v>TAHUN</v>
      </c>
      <c r="K5" s="7">
        <v>2024</v>
      </c>
      <c r="L5" s="2"/>
      <c r="M5" s="4"/>
      <c r="N5" s="4"/>
      <c r="O5" s="4"/>
      <c r="P5" s="4"/>
      <c r="Q5" s="4"/>
      <c r="R5" s="4"/>
      <c r="S5" s="2"/>
      <c r="T5" s="2"/>
      <c r="U5" s="2"/>
    </row>
    <row r="6" spans="1:22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2" ht="14.25" customHeight="1" x14ac:dyDescent="0.35">
      <c r="A7" s="1596" t="s">
        <v>5</v>
      </c>
      <c r="B7" s="1596" t="s">
        <v>6</v>
      </c>
      <c r="C7" s="10"/>
      <c r="D7" s="1658" t="s">
        <v>61</v>
      </c>
      <c r="E7" s="11" t="s">
        <v>1005</v>
      </c>
      <c r="F7" s="29"/>
      <c r="G7" s="29"/>
      <c r="H7" s="29"/>
      <c r="I7" s="29"/>
      <c r="J7" s="29"/>
      <c r="K7" s="29"/>
      <c r="L7" s="576"/>
      <c r="M7" s="29"/>
      <c r="N7" s="29"/>
      <c r="O7" s="576"/>
      <c r="P7" s="29"/>
      <c r="Q7" s="29"/>
      <c r="R7" s="29"/>
      <c r="S7" s="29"/>
      <c r="T7" s="29"/>
      <c r="U7" s="29"/>
      <c r="V7" s="243"/>
    </row>
    <row r="8" spans="1:22" ht="19.5" customHeight="1" x14ac:dyDescent="0.35">
      <c r="A8" s="1596"/>
      <c r="B8" s="1596"/>
      <c r="C8" s="10" t="s">
        <v>1595</v>
      </c>
      <c r="D8" s="1658"/>
      <c r="E8" s="1619" t="s">
        <v>1006</v>
      </c>
      <c r="F8" s="1620"/>
      <c r="G8" s="1620"/>
      <c r="H8" s="1621"/>
      <c r="I8" s="1729" t="s">
        <v>1007</v>
      </c>
      <c r="J8" s="1730"/>
      <c r="K8" s="1731"/>
      <c r="L8" s="1678" t="s">
        <v>1008</v>
      </c>
      <c r="M8" s="1822"/>
      <c r="N8" s="1822"/>
      <c r="O8" s="1802"/>
      <c r="P8" s="1678" t="s">
        <v>1009</v>
      </c>
      <c r="Q8" s="1822"/>
      <c r="R8" s="1822"/>
      <c r="S8" s="1729" t="s">
        <v>1010</v>
      </c>
      <c r="T8" s="1730"/>
      <c r="U8" s="1731"/>
      <c r="V8" s="243"/>
    </row>
    <row r="9" spans="1:22" ht="20.25" customHeight="1" x14ac:dyDescent="0.35">
      <c r="A9" s="1596"/>
      <c r="B9" s="1596"/>
      <c r="C9" s="10" t="s">
        <v>6</v>
      </c>
      <c r="D9" s="1658"/>
      <c r="E9" s="1619" t="s">
        <v>1011</v>
      </c>
      <c r="F9" s="1620"/>
      <c r="G9" s="1621"/>
      <c r="H9" s="1604" t="s">
        <v>1012</v>
      </c>
      <c r="I9" s="1598"/>
      <c r="J9" s="1599"/>
      <c r="K9" s="1600"/>
      <c r="L9" s="1674" t="s">
        <v>1011</v>
      </c>
      <c r="M9" s="1620"/>
      <c r="N9" s="1621"/>
      <c r="O9" s="1604" t="s">
        <v>1012</v>
      </c>
      <c r="P9" s="1674" t="s">
        <v>1011</v>
      </c>
      <c r="Q9" s="1620"/>
      <c r="R9" s="1621"/>
      <c r="S9" s="1598"/>
      <c r="T9" s="1599"/>
      <c r="U9" s="1600"/>
      <c r="V9" s="243"/>
    </row>
    <row r="10" spans="1:22" x14ac:dyDescent="0.35">
      <c r="A10" s="1597"/>
      <c r="B10" s="1597"/>
      <c r="C10" s="12"/>
      <c r="D10" s="1659"/>
      <c r="E10" s="61" t="s">
        <v>130</v>
      </c>
      <c r="F10" s="61" t="s">
        <v>131</v>
      </c>
      <c r="G10" s="61" t="s">
        <v>502</v>
      </c>
      <c r="H10" s="1602"/>
      <c r="I10" s="61" t="s">
        <v>130</v>
      </c>
      <c r="J10" s="61" t="s">
        <v>131</v>
      </c>
      <c r="K10" s="61" t="s">
        <v>502</v>
      </c>
      <c r="L10" s="61" t="s">
        <v>130</v>
      </c>
      <c r="M10" s="416" t="s">
        <v>131</v>
      </c>
      <c r="N10" s="61" t="s">
        <v>502</v>
      </c>
      <c r="O10" s="1602"/>
      <c r="P10" s="61" t="s">
        <v>130</v>
      </c>
      <c r="Q10" s="416" t="s">
        <v>131</v>
      </c>
      <c r="R10" s="61" t="s">
        <v>502</v>
      </c>
      <c r="S10" s="61" t="s">
        <v>130</v>
      </c>
      <c r="T10" s="61" t="s">
        <v>131</v>
      </c>
      <c r="U10" s="61" t="s">
        <v>502</v>
      </c>
    </row>
    <row r="11" spans="1:22" s="15" customFormat="1" ht="11.5" x14ac:dyDescent="0.35">
      <c r="A11" s="13">
        <v>1</v>
      </c>
      <c r="B11" s="13">
        <v>2</v>
      </c>
      <c r="C11" s="295"/>
      <c r="D11" s="295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13">
        <v>12</v>
      </c>
      <c r="N11" s="13">
        <v>13</v>
      </c>
      <c r="O11" s="13">
        <v>14</v>
      </c>
      <c r="P11" s="13">
        <v>15</v>
      </c>
      <c r="Q11" s="13">
        <v>16</v>
      </c>
      <c r="R11" s="13">
        <v>17</v>
      </c>
      <c r="S11" s="13">
        <v>18</v>
      </c>
      <c r="T11" s="13">
        <v>19</v>
      </c>
      <c r="U11" s="13">
        <v>20</v>
      </c>
    </row>
    <row r="12" spans="1:22" ht="20.149999999999999" customHeight="1" x14ac:dyDescent="0.35">
      <c r="A12" s="33">
        <v>1</v>
      </c>
      <c r="B12" s="254" t="s">
        <v>767</v>
      </c>
      <c r="C12" s="1570" t="s">
        <v>1597</v>
      </c>
      <c r="D12" s="1039" t="s">
        <v>767</v>
      </c>
      <c r="E12" s="579"/>
      <c r="F12" s="253"/>
      <c r="G12" s="253">
        <f>E12+F12</f>
        <v>0</v>
      </c>
      <c r="H12" s="253"/>
      <c r="I12" s="253"/>
      <c r="J12" s="253"/>
      <c r="K12" s="253">
        <f t="shared" ref="K12:K31" si="0">I12+J12</f>
        <v>0</v>
      </c>
      <c r="L12" s="577"/>
      <c r="M12" s="502"/>
      <c r="N12" s="514">
        <f t="shared" ref="N12:N31" si="1">L12+M12</f>
        <v>0</v>
      </c>
      <c r="O12" s="577"/>
      <c r="P12" s="577"/>
      <c r="Q12" s="502"/>
      <c r="R12" s="514">
        <f t="shared" ref="R12:R31" si="2">P12+Q12</f>
        <v>0</v>
      </c>
      <c r="S12" s="253"/>
      <c r="T12" s="253"/>
      <c r="U12" s="253">
        <f>S12+T12</f>
        <v>0</v>
      </c>
      <c r="V12" s="578"/>
    </row>
    <row r="13" spans="1:22" ht="20.149999999999999" customHeight="1" x14ac:dyDescent="0.35">
      <c r="A13" s="16">
        <v>2</v>
      </c>
      <c r="B13" s="254" t="s">
        <v>768</v>
      </c>
      <c r="C13" s="1571" t="s">
        <v>1596</v>
      </c>
      <c r="D13" s="1040" t="s">
        <v>769</v>
      </c>
      <c r="E13" s="579"/>
      <c r="F13" s="253"/>
      <c r="G13" s="253">
        <f t="shared" ref="G13:G31" si="3">E13+F13</f>
        <v>0</v>
      </c>
      <c r="H13" s="253"/>
      <c r="I13" s="253"/>
      <c r="J13" s="253"/>
      <c r="K13" s="253">
        <f t="shared" si="0"/>
        <v>0</v>
      </c>
      <c r="L13" s="579"/>
      <c r="M13" s="304"/>
      <c r="N13" s="253">
        <f t="shared" si="1"/>
        <v>0</v>
      </c>
      <c r="O13" s="579"/>
      <c r="P13" s="579"/>
      <c r="Q13" s="304"/>
      <c r="R13" s="253">
        <f t="shared" si="2"/>
        <v>0</v>
      </c>
      <c r="S13" s="253"/>
      <c r="T13" s="253"/>
      <c r="U13" s="253">
        <f>S13+T13</f>
        <v>0</v>
      </c>
      <c r="V13" s="578"/>
    </row>
    <row r="14" spans="1:22" ht="20.149999999999999" customHeight="1" x14ac:dyDescent="0.35">
      <c r="A14" s="16">
        <v>3</v>
      </c>
      <c r="B14" s="254" t="s">
        <v>770</v>
      </c>
      <c r="C14" s="1571" t="s">
        <v>1599</v>
      </c>
      <c r="D14" s="1040" t="s">
        <v>770</v>
      </c>
      <c r="E14" s="579"/>
      <c r="F14" s="253"/>
      <c r="G14" s="253">
        <f t="shared" si="3"/>
        <v>0</v>
      </c>
      <c r="H14" s="253"/>
      <c r="I14" s="253"/>
      <c r="J14" s="253"/>
      <c r="K14" s="253">
        <f t="shared" si="0"/>
        <v>0</v>
      </c>
      <c r="L14" s="579"/>
      <c r="M14" s="304"/>
      <c r="N14" s="253">
        <f t="shared" si="1"/>
        <v>0</v>
      </c>
      <c r="O14" s="579"/>
      <c r="P14" s="579"/>
      <c r="Q14" s="304"/>
      <c r="R14" s="253">
        <f t="shared" si="2"/>
        <v>0</v>
      </c>
      <c r="S14" s="253"/>
      <c r="T14" s="253"/>
      <c r="U14" s="253">
        <f>S14+T14</f>
        <v>0</v>
      </c>
      <c r="V14" s="578"/>
    </row>
    <row r="15" spans="1:22" ht="20.149999999999999" customHeight="1" x14ac:dyDescent="0.35">
      <c r="A15" s="16">
        <v>4</v>
      </c>
      <c r="B15" s="254" t="s">
        <v>771</v>
      </c>
      <c r="C15" s="1571" t="s">
        <v>1601</v>
      </c>
      <c r="D15" s="1040" t="s">
        <v>771</v>
      </c>
      <c r="E15" s="579"/>
      <c r="F15" s="253"/>
      <c r="G15" s="253">
        <f t="shared" si="3"/>
        <v>0</v>
      </c>
      <c r="H15" s="253"/>
      <c r="I15" s="253"/>
      <c r="J15" s="253"/>
      <c r="K15" s="253">
        <f>I15+J15</f>
        <v>0</v>
      </c>
      <c r="L15" s="579"/>
      <c r="M15" s="304"/>
      <c r="N15" s="253">
        <f t="shared" si="1"/>
        <v>0</v>
      </c>
      <c r="O15" s="579"/>
      <c r="P15" s="579"/>
      <c r="Q15" s="304"/>
      <c r="R15" s="253">
        <f t="shared" si="2"/>
        <v>0</v>
      </c>
      <c r="S15" s="253"/>
      <c r="T15" s="253"/>
      <c r="U15" s="253">
        <f>S15+T15</f>
        <v>0</v>
      </c>
      <c r="V15" s="578"/>
    </row>
    <row r="16" spans="1:22" ht="20.149999999999999" customHeight="1" x14ac:dyDescent="0.35">
      <c r="A16" s="16">
        <v>5</v>
      </c>
      <c r="B16" s="254" t="s">
        <v>772</v>
      </c>
      <c r="C16" s="1571" t="s">
        <v>1598</v>
      </c>
      <c r="D16" s="1040" t="s">
        <v>772</v>
      </c>
      <c r="E16" s="579"/>
      <c r="F16" s="253"/>
      <c r="G16" s="253">
        <f t="shared" si="3"/>
        <v>0</v>
      </c>
      <c r="H16" s="253"/>
      <c r="I16" s="253"/>
      <c r="J16" s="253"/>
      <c r="K16" s="253">
        <f t="shared" si="0"/>
        <v>0</v>
      </c>
      <c r="L16" s="579"/>
      <c r="M16" s="304"/>
      <c r="N16" s="253">
        <f t="shared" si="1"/>
        <v>0</v>
      </c>
      <c r="O16" s="579"/>
      <c r="P16" s="579"/>
      <c r="Q16" s="304"/>
      <c r="R16" s="253">
        <f t="shared" si="2"/>
        <v>0</v>
      </c>
      <c r="S16" s="253"/>
      <c r="T16" s="253"/>
      <c r="U16" s="253">
        <f t="shared" ref="U16:U31" si="4">S16+T16</f>
        <v>0</v>
      </c>
      <c r="V16" s="578"/>
    </row>
    <row r="17" spans="1:22" ht="20.149999999999999" customHeight="1" x14ac:dyDescent="0.35">
      <c r="A17" s="16">
        <v>6</v>
      </c>
      <c r="B17" s="254" t="s">
        <v>773</v>
      </c>
      <c r="C17" s="1571" t="s">
        <v>1600</v>
      </c>
      <c r="D17" s="1040" t="s">
        <v>773</v>
      </c>
      <c r="E17" s="579"/>
      <c r="F17" s="253"/>
      <c r="G17" s="253">
        <f t="shared" si="3"/>
        <v>0</v>
      </c>
      <c r="H17" s="253"/>
      <c r="I17" s="253"/>
      <c r="J17" s="253"/>
      <c r="K17" s="253">
        <f t="shared" si="0"/>
        <v>0</v>
      </c>
      <c r="L17" s="579"/>
      <c r="M17" s="304"/>
      <c r="N17" s="253">
        <f t="shared" si="1"/>
        <v>0</v>
      </c>
      <c r="O17" s="579"/>
      <c r="P17" s="579"/>
      <c r="Q17" s="304"/>
      <c r="R17" s="253">
        <f t="shared" si="2"/>
        <v>0</v>
      </c>
      <c r="S17" s="253"/>
      <c r="T17" s="253"/>
      <c r="U17" s="253">
        <f t="shared" si="4"/>
        <v>0</v>
      </c>
      <c r="V17" s="578"/>
    </row>
    <row r="18" spans="1:22" ht="20.149999999999999" customHeight="1" x14ac:dyDescent="0.35">
      <c r="A18" s="16">
        <v>7</v>
      </c>
      <c r="B18" s="254" t="s">
        <v>774</v>
      </c>
      <c r="C18" s="1571" t="s">
        <v>1603</v>
      </c>
      <c r="D18" s="1040" t="s">
        <v>775</v>
      </c>
      <c r="E18" s="579"/>
      <c r="F18" s="253"/>
      <c r="G18" s="253">
        <f t="shared" si="3"/>
        <v>0</v>
      </c>
      <c r="H18" s="253"/>
      <c r="I18" s="253"/>
      <c r="J18" s="253"/>
      <c r="K18" s="253">
        <f t="shared" si="0"/>
        <v>0</v>
      </c>
      <c r="L18" s="579"/>
      <c r="M18" s="304"/>
      <c r="N18" s="253">
        <f t="shared" si="1"/>
        <v>0</v>
      </c>
      <c r="O18" s="579"/>
      <c r="P18" s="579"/>
      <c r="Q18" s="304"/>
      <c r="R18" s="253">
        <f t="shared" si="2"/>
        <v>0</v>
      </c>
      <c r="S18" s="253"/>
      <c r="T18" s="253"/>
      <c r="U18" s="253">
        <f t="shared" si="4"/>
        <v>0</v>
      </c>
      <c r="V18" s="578"/>
    </row>
    <row r="19" spans="1:22" ht="20.149999999999999" customHeight="1" x14ac:dyDescent="0.35">
      <c r="A19" s="16">
        <v>8</v>
      </c>
      <c r="B19" s="254" t="s">
        <v>776</v>
      </c>
      <c r="C19" s="1571" t="s">
        <v>1602</v>
      </c>
      <c r="D19" s="1040" t="s">
        <v>777</v>
      </c>
      <c r="E19" s="579"/>
      <c r="F19" s="253"/>
      <c r="G19" s="253">
        <f t="shared" si="3"/>
        <v>0</v>
      </c>
      <c r="H19" s="253"/>
      <c r="I19" s="253"/>
      <c r="J19" s="253"/>
      <c r="K19" s="253">
        <f t="shared" si="0"/>
        <v>0</v>
      </c>
      <c r="L19" s="579"/>
      <c r="M19" s="304"/>
      <c r="N19" s="253">
        <f t="shared" si="1"/>
        <v>0</v>
      </c>
      <c r="O19" s="579"/>
      <c r="P19" s="579"/>
      <c r="Q19" s="304"/>
      <c r="R19" s="253">
        <f t="shared" si="2"/>
        <v>0</v>
      </c>
      <c r="S19" s="253"/>
      <c r="T19" s="253">
        <v>1</v>
      </c>
      <c r="U19" s="253">
        <f t="shared" si="4"/>
        <v>1</v>
      </c>
      <c r="V19" s="578"/>
    </row>
    <row r="20" spans="1:22" ht="20.149999999999999" customHeight="1" x14ac:dyDescent="0.35">
      <c r="A20" s="16">
        <v>9</v>
      </c>
      <c r="B20" s="254" t="s">
        <v>778</v>
      </c>
      <c r="C20" s="1571" t="s">
        <v>1606</v>
      </c>
      <c r="D20" s="1040" t="s">
        <v>779</v>
      </c>
      <c r="E20" s="579"/>
      <c r="F20" s="253"/>
      <c r="G20" s="253">
        <f t="shared" si="3"/>
        <v>0</v>
      </c>
      <c r="H20" s="253"/>
      <c r="I20" s="253"/>
      <c r="J20" s="253"/>
      <c r="K20" s="253">
        <f t="shared" si="0"/>
        <v>0</v>
      </c>
      <c r="L20" s="579"/>
      <c r="M20" s="304"/>
      <c r="N20" s="253">
        <f t="shared" si="1"/>
        <v>0</v>
      </c>
      <c r="O20" s="579"/>
      <c r="P20" s="579"/>
      <c r="Q20" s="304"/>
      <c r="R20" s="253">
        <f t="shared" si="2"/>
        <v>0</v>
      </c>
      <c r="S20" s="253"/>
      <c r="T20" s="253"/>
      <c r="U20" s="253">
        <f t="shared" si="4"/>
        <v>0</v>
      </c>
      <c r="V20" s="578"/>
    </row>
    <row r="21" spans="1:22" ht="20.149999999999999" customHeight="1" x14ac:dyDescent="0.35">
      <c r="A21" s="16">
        <v>10</v>
      </c>
      <c r="B21" s="254" t="s">
        <v>780</v>
      </c>
      <c r="C21" s="1571" t="s">
        <v>1604</v>
      </c>
      <c r="D21" s="1040" t="s">
        <v>780</v>
      </c>
      <c r="E21" s="579"/>
      <c r="F21" s="253"/>
      <c r="G21" s="253">
        <f t="shared" si="3"/>
        <v>0</v>
      </c>
      <c r="H21" s="253"/>
      <c r="I21" s="253"/>
      <c r="J21" s="253"/>
      <c r="K21" s="253">
        <f t="shared" si="0"/>
        <v>0</v>
      </c>
      <c r="L21" s="579"/>
      <c r="M21" s="304"/>
      <c r="N21" s="253">
        <f t="shared" si="1"/>
        <v>0</v>
      </c>
      <c r="O21" s="579"/>
      <c r="P21" s="579"/>
      <c r="Q21" s="304"/>
      <c r="R21" s="253">
        <f t="shared" si="2"/>
        <v>0</v>
      </c>
      <c r="S21" s="253"/>
      <c r="T21" s="253"/>
      <c r="U21" s="253">
        <f t="shared" si="4"/>
        <v>0</v>
      </c>
      <c r="V21" s="578"/>
    </row>
    <row r="22" spans="1:22" ht="20.149999999999999" customHeight="1" x14ac:dyDescent="0.35">
      <c r="A22" s="16">
        <v>11</v>
      </c>
      <c r="B22" s="254" t="s">
        <v>781</v>
      </c>
      <c r="C22" s="1571" t="s">
        <v>1607</v>
      </c>
      <c r="D22" s="1040" t="s">
        <v>781</v>
      </c>
      <c r="E22" s="579"/>
      <c r="F22" s="253"/>
      <c r="G22" s="253">
        <f t="shared" si="3"/>
        <v>0</v>
      </c>
      <c r="H22" s="253"/>
      <c r="I22" s="253"/>
      <c r="J22" s="253"/>
      <c r="K22" s="253">
        <f t="shared" si="0"/>
        <v>0</v>
      </c>
      <c r="L22" s="579"/>
      <c r="M22" s="304"/>
      <c r="N22" s="253">
        <f t="shared" si="1"/>
        <v>0</v>
      </c>
      <c r="O22" s="579"/>
      <c r="P22" s="579"/>
      <c r="Q22" s="304"/>
      <c r="R22" s="253">
        <f t="shared" si="2"/>
        <v>0</v>
      </c>
      <c r="S22" s="253"/>
      <c r="T22" s="253"/>
      <c r="U22" s="253">
        <f t="shared" si="4"/>
        <v>0</v>
      </c>
      <c r="V22" s="578"/>
    </row>
    <row r="23" spans="1:22" ht="20.149999999999999" customHeight="1" x14ac:dyDescent="0.35">
      <c r="A23" s="16">
        <v>12</v>
      </c>
      <c r="B23" s="254" t="s">
        <v>782</v>
      </c>
      <c r="C23" s="1571" t="s">
        <v>1609</v>
      </c>
      <c r="D23" s="1040" t="s">
        <v>782</v>
      </c>
      <c r="E23" s="579"/>
      <c r="F23" s="253"/>
      <c r="G23" s="253">
        <f t="shared" si="3"/>
        <v>0</v>
      </c>
      <c r="H23" s="253"/>
      <c r="I23" s="253"/>
      <c r="J23" s="253"/>
      <c r="K23" s="253">
        <f t="shared" si="0"/>
        <v>0</v>
      </c>
      <c r="L23" s="579"/>
      <c r="M23" s="304"/>
      <c r="N23" s="253">
        <f t="shared" si="1"/>
        <v>0</v>
      </c>
      <c r="O23" s="579"/>
      <c r="P23" s="579"/>
      <c r="Q23" s="304"/>
      <c r="R23" s="253">
        <f t="shared" si="2"/>
        <v>0</v>
      </c>
      <c r="S23" s="253"/>
      <c r="T23" s="253"/>
      <c r="U23" s="253">
        <f t="shared" si="4"/>
        <v>0</v>
      </c>
      <c r="V23" s="578"/>
    </row>
    <row r="24" spans="1:22" ht="20.149999999999999" customHeight="1" x14ac:dyDescent="0.35">
      <c r="A24" s="16">
        <v>13</v>
      </c>
      <c r="B24" s="254" t="s">
        <v>783</v>
      </c>
      <c r="C24" s="1571" t="s">
        <v>1608</v>
      </c>
      <c r="D24" s="1040" t="s">
        <v>784</v>
      </c>
      <c r="E24" s="579"/>
      <c r="F24" s="253"/>
      <c r="G24" s="253">
        <f t="shared" si="3"/>
        <v>0</v>
      </c>
      <c r="H24" s="253"/>
      <c r="I24" s="253"/>
      <c r="J24" s="253"/>
      <c r="K24" s="253">
        <f t="shared" si="0"/>
        <v>0</v>
      </c>
      <c r="L24" s="579"/>
      <c r="M24" s="304"/>
      <c r="N24" s="253">
        <f t="shared" si="1"/>
        <v>0</v>
      </c>
      <c r="O24" s="579"/>
      <c r="P24" s="579"/>
      <c r="Q24" s="304"/>
      <c r="R24" s="253">
        <f t="shared" si="2"/>
        <v>0</v>
      </c>
      <c r="S24" s="253"/>
      <c r="T24" s="253"/>
      <c r="U24" s="253">
        <f t="shared" si="4"/>
        <v>0</v>
      </c>
      <c r="V24" s="578"/>
    </row>
    <row r="25" spans="1:22" ht="20.149999999999999" customHeight="1" x14ac:dyDescent="0.35">
      <c r="A25" s="16">
        <v>14</v>
      </c>
      <c r="B25" s="254" t="s">
        <v>785</v>
      </c>
      <c r="C25" s="1571" t="s">
        <v>1612</v>
      </c>
      <c r="D25" s="1040" t="s">
        <v>785</v>
      </c>
      <c r="E25" s="579"/>
      <c r="F25" s="253"/>
      <c r="G25" s="253">
        <f t="shared" si="3"/>
        <v>0</v>
      </c>
      <c r="H25" s="253"/>
      <c r="I25" s="253"/>
      <c r="J25" s="253"/>
      <c r="K25" s="253">
        <f t="shared" si="0"/>
        <v>0</v>
      </c>
      <c r="L25" s="579"/>
      <c r="M25" s="304"/>
      <c r="N25" s="253">
        <f t="shared" si="1"/>
        <v>0</v>
      </c>
      <c r="O25" s="579"/>
      <c r="P25" s="579"/>
      <c r="Q25" s="304"/>
      <c r="R25" s="253">
        <f t="shared" si="2"/>
        <v>0</v>
      </c>
      <c r="S25" s="253"/>
      <c r="T25" s="253"/>
      <c r="U25" s="253">
        <f t="shared" si="4"/>
        <v>0</v>
      </c>
      <c r="V25" s="578"/>
    </row>
    <row r="26" spans="1:22" ht="20.149999999999999" customHeight="1" x14ac:dyDescent="0.35">
      <c r="A26" s="16">
        <v>15</v>
      </c>
      <c r="B26" s="254" t="s">
        <v>786</v>
      </c>
      <c r="C26" s="1571" t="s">
        <v>1610</v>
      </c>
      <c r="D26" s="1040" t="s">
        <v>786</v>
      </c>
      <c r="E26" s="579"/>
      <c r="F26" s="253"/>
      <c r="G26" s="253">
        <f t="shared" si="3"/>
        <v>0</v>
      </c>
      <c r="H26" s="253"/>
      <c r="I26" s="253"/>
      <c r="J26" s="253"/>
      <c r="K26" s="253">
        <f t="shared" si="0"/>
        <v>0</v>
      </c>
      <c r="L26" s="579"/>
      <c r="M26" s="304"/>
      <c r="N26" s="253">
        <f t="shared" si="1"/>
        <v>0</v>
      </c>
      <c r="O26" s="579"/>
      <c r="P26" s="579"/>
      <c r="Q26" s="304"/>
      <c r="R26" s="253">
        <f t="shared" si="2"/>
        <v>0</v>
      </c>
      <c r="S26" s="253"/>
      <c r="T26" s="253"/>
      <c r="U26" s="253">
        <f t="shared" si="4"/>
        <v>0</v>
      </c>
      <c r="V26" s="578"/>
    </row>
    <row r="27" spans="1:22" ht="20.149999999999999" customHeight="1" x14ac:dyDescent="0.35">
      <c r="A27" s="16">
        <v>16</v>
      </c>
      <c r="B27" s="254" t="s">
        <v>787</v>
      </c>
      <c r="C27" s="1571" t="s">
        <v>1611</v>
      </c>
      <c r="D27" s="1040" t="s">
        <v>788</v>
      </c>
      <c r="E27" s="579"/>
      <c r="F27" s="253"/>
      <c r="G27" s="253">
        <f t="shared" si="3"/>
        <v>0</v>
      </c>
      <c r="H27" s="253"/>
      <c r="I27" s="253"/>
      <c r="J27" s="253"/>
      <c r="K27" s="253">
        <f t="shared" si="0"/>
        <v>0</v>
      </c>
      <c r="L27" s="579"/>
      <c r="M27" s="304"/>
      <c r="N27" s="253">
        <f t="shared" si="1"/>
        <v>0</v>
      </c>
      <c r="O27" s="579"/>
      <c r="P27" s="579"/>
      <c r="Q27" s="304"/>
      <c r="R27" s="253">
        <f t="shared" si="2"/>
        <v>0</v>
      </c>
      <c r="S27" s="253"/>
      <c r="T27" s="253"/>
      <c r="U27" s="253">
        <f t="shared" si="4"/>
        <v>0</v>
      </c>
      <c r="V27" s="578"/>
    </row>
    <row r="28" spans="1:22" ht="20.149999999999999" customHeight="1" x14ac:dyDescent="0.35">
      <c r="A28" s="16">
        <v>17</v>
      </c>
      <c r="B28" s="254" t="s">
        <v>789</v>
      </c>
      <c r="C28" s="1571" t="s">
        <v>1605</v>
      </c>
      <c r="D28" s="1040" t="s">
        <v>790</v>
      </c>
      <c r="E28" s="579"/>
      <c r="F28" s="253"/>
      <c r="G28" s="253">
        <f t="shared" si="3"/>
        <v>0</v>
      </c>
      <c r="H28" s="253"/>
      <c r="I28" s="253"/>
      <c r="J28" s="253"/>
      <c r="K28" s="253">
        <f t="shared" si="0"/>
        <v>0</v>
      </c>
      <c r="L28" s="579"/>
      <c r="M28" s="304"/>
      <c r="N28" s="253">
        <f t="shared" si="1"/>
        <v>0</v>
      </c>
      <c r="O28" s="579"/>
      <c r="P28" s="579"/>
      <c r="Q28" s="304"/>
      <c r="R28" s="253">
        <f t="shared" si="2"/>
        <v>0</v>
      </c>
      <c r="S28" s="253"/>
      <c r="T28" s="253"/>
      <c r="U28" s="253">
        <f t="shared" si="4"/>
        <v>0</v>
      </c>
      <c r="V28" s="578"/>
    </row>
    <row r="29" spans="1:22" ht="20.149999999999999" customHeight="1" x14ac:dyDescent="0.35">
      <c r="A29" s="16">
        <v>18</v>
      </c>
      <c r="B29" s="254" t="s">
        <v>791</v>
      </c>
      <c r="C29" s="322" t="s">
        <v>1613</v>
      </c>
      <c r="D29" s="1040" t="s">
        <v>792</v>
      </c>
      <c r="E29" s="579"/>
      <c r="F29" s="253"/>
      <c r="G29" s="253">
        <f t="shared" si="3"/>
        <v>0</v>
      </c>
      <c r="H29" s="253"/>
      <c r="I29" s="253"/>
      <c r="J29" s="253"/>
      <c r="K29" s="253">
        <f t="shared" si="0"/>
        <v>0</v>
      </c>
      <c r="L29" s="579"/>
      <c r="M29" s="304"/>
      <c r="N29" s="253">
        <f t="shared" si="1"/>
        <v>0</v>
      </c>
      <c r="O29" s="579"/>
      <c r="P29" s="579"/>
      <c r="Q29" s="304"/>
      <c r="R29" s="253">
        <f t="shared" si="2"/>
        <v>0</v>
      </c>
      <c r="S29" s="253"/>
      <c r="T29" s="253"/>
      <c r="U29" s="253">
        <f t="shared" si="4"/>
        <v>0</v>
      </c>
      <c r="V29" s="578"/>
    </row>
    <row r="30" spans="1:22" ht="20.149999999999999" customHeight="1" x14ac:dyDescent="0.35">
      <c r="A30" s="16">
        <v>19</v>
      </c>
      <c r="B30" s="254" t="s">
        <v>791</v>
      </c>
      <c r="C30" s="1571" t="s">
        <v>1613</v>
      </c>
      <c r="D30" s="1040" t="s">
        <v>793</v>
      </c>
      <c r="E30" s="579"/>
      <c r="F30" s="253"/>
      <c r="G30" s="253">
        <f t="shared" si="3"/>
        <v>0</v>
      </c>
      <c r="H30" s="253"/>
      <c r="I30" s="253"/>
      <c r="J30" s="253"/>
      <c r="K30" s="253">
        <f t="shared" si="0"/>
        <v>0</v>
      </c>
      <c r="L30" s="579"/>
      <c r="M30" s="304"/>
      <c r="N30" s="253">
        <f t="shared" si="1"/>
        <v>0</v>
      </c>
      <c r="O30" s="579"/>
      <c r="P30" s="579"/>
      <c r="Q30" s="304"/>
      <c r="R30" s="253">
        <f t="shared" si="2"/>
        <v>0</v>
      </c>
      <c r="S30" s="253"/>
      <c r="T30" s="253"/>
      <c r="U30" s="253">
        <f t="shared" si="4"/>
        <v>0</v>
      </c>
      <c r="V30" s="578"/>
    </row>
    <row r="31" spans="1:22" ht="20.149999999999999" customHeight="1" x14ac:dyDescent="0.35">
      <c r="A31" s="16">
        <v>20</v>
      </c>
      <c r="B31" s="254" t="s">
        <v>791</v>
      </c>
      <c r="C31" s="1571" t="s">
        <v>1613</v>
      </c>
      <c r="D31" s="1040" t="s">
        <v>794</v>
      </c>
      <c r="E31" s="579"/>
      <c r="F31" s="253"/>
      <c r="G31" s="253">
        <f t="shared" si="3"/>
        <v>0</v>
      </c>
      <c r="H31" s="253"/>
      <c r="I31" s="253"/>
      <c r="J31" s="253"/>
      <c r="K31" s="253">
        <f t="shared" si="0"/>
        <v>0</v>
      </c>
      <c r="L31" s="579"/>
      <c r="M31" s="304"/>
      <c r="N31" s="253">
        <f t="shared" si="1"/>
        <v>0</v>
      </c>
      <c r="O31" s="579"/>
      <c r="P31" s="579"/>
      <c r="Q31" s="304"/>
      <c r="R31" s="253">
        <f t="shared" si="2"/>
        <v>0</v>
      </c>
      <c r="S31" s="253"/>
      <c r="T31" s="253"/>
      <c r="U31" s="253">
        <f t="shared" si="4"/>
        <v>0</v>
      </c>
      <c r="V31" s="578"/>
    </row>
    <row r="32" spans="1:22" ht="20.149999999999999" customHeight="1" x14ac:dyDescent="0.35">
      <c r="A32" s="16">
        <v>21</v>
      </c>
      <c r="B32" s="243" t="s">
        <v>795</v>
      </c>
      <c r="C32" s="1571" t="s">
        <v>1614</v>
      </c>
      <c r="D32" s="1040" t="s">
        <v>795</v>
      </c>
      <c r="E32" s="579"/>
      <c r="F32" s="253"/>
      <c r="G32" s="253"/>
      <c r="H32" s="253"/>
      <c r="I32" s="253"/>
      <c r="J32" s="253"/>
      <c r="K32" s="253"/>
      <c r="L32" s="579"/>
      <c r="M32" s="304"/>
      <c r="N32" s="253"/>
      <c r="O32" s="579"/>
      <c r="P32" s="579"/>
      <c r="Q32" s="304"/>
      <c r="R32" s="253"/>
      <c r="S32" s="253"/>
      <c r="T32" s="253"/>
      <c r="U32" s="253"/>
      <c r="V32" s="578"/>
    </row>
    <row r="33" spans="1:22" ht="20.149999999999999" customHeight="1" x14ac:dyDescent="0.35">
      <c r="A33" s="16"/>
      <c r="B33" s="243"/>
      <c r="C33" s="243"/>
      <c r="D33" s="17"/>
      <c r="E33" s="579"/>
      <c r="F33" s="253"/>
      <c r="G33" s="253"/>
      <c r="H33" s="253"/>
      <c r="I33" s="253"/>
      <c r="J33" s="253"/>
      <c r="K33" s="253"/>
      <c r="L33" s="579"/>
      <c r="M33" s="304"/>
      <c r="N33" s="253"/>
      <c r="O33" s="579"/>
      <c r="P33" s="579"/>
      <c r="Q33" s="304"/>
      <c r="R33" s="253"/>
      <c r="S33" s="253"/>
      <c r="T33" s="253"/>
      <c r="U33" s="253"/>
      <c r="V33" s="578"/>
    </row>
    <row r="34" spans="1:22" ht="20.149999999999999" customHeight="1" x14ac:dyDescent="0.35">
      <c r="A34" s="16"/>
      <c r="B34" s="243"/>
      <c r="C34" s="243"/>
      <c r="D34" s="17"/>
      <c r="E34" s="579"/>
      <c r="F34" s="253"/>
      <c r="G34" s="253"/>
      <c r="H34" s="253"/>
      <c r="I34" s="253"/>
      <c r="J34" s="253"/>
      <c r="K34" s="253"/>
      <c r="L34" s="579"/>
      <c r="M34" s="304"/>
      <c r="N34" s="253"/>
      <c r="O34" s="579"/>
      <c r="P34" s="579"/>
      <c r="Q34" s="304"/>
      <c r="R34" s="253"/>
      <c r="S34" s="253"/>
      <c r="T34" s="253"/>
      <c r="U34" s="253"/>
      <c r="V34" s="578"/>
    </row>
    <row r="35" spans="1:22" ht="20.149999999999999" customHeight="1" x14ac:dyDescent="0.35">
      <c r="A35" s="16"/>
      <c r="B35" s="243"/>
      <c r="C35" s="243"/>
      <c r="D35" s="17"/>
      <c r="E35" s="579"/>
      <c r="F35" s="253"/>
      <c r="G35" s="253"/>
      <c r="H35" s="253"/>
      <c r="I35" s="253"/>
      <c r="J35" s="253"/>
      <c r="K35" s="253"/>
      <c r="L35" s="579"/>
      <c r="M35" s="304"/>
      <c r="N35" s="253"/>
      <c r="O35" s="579"/>
      <c r="P35" s="579"/>
      <c r="Q35" s="304"/>
      <c r="R35" s="253"/>
      <c r="S35" s="253"/>
      <c r="T35" s="253"/>
      <c r="U35" s="253"/>
      <c r="V35" s="578"/>
    </row>
    <row r="36" spans="1:22" ht="20.149999999999999" customHeight="1" x14ac:dyDescent="0.35">
      <c r="A36" s="20"/>
      <c r="B36" s="1002"/>
      <c r="C36" s="1002"/>
      <c r="D36" s="21"/>
      <c r="E36" s="580"/>
      <c r="F36" s="393"/>
      <c r="G36" s="393"/>
      <c r="H36" s="393"/>
      <c r="I36" s="393"/>
      <c r="J36" s="393"/>
      <c r="K36" s="393"/>
      <c r="L36" s="580"/>
      <c r="M36" s="580"/>
      <c r="N36" s="393"/>
      <c r="O36" s="579"/>
      <c r="P36" s="580"/>
      <c r="Q36" s="580"/>
      <c r="R36" s="393"/>
      <c r="S36" s="393"/>
      <c r="T36" s="393"/>
      <c r="U36" s="393"/>
      <c r="V36" s="578"/>
    </row>
    <row r="37" spans="1:22" ht="21" customHeight="1" x14ac:dyDescent="0.35">
      <c r="A37" s="521" t="s">
        <v>713</v>
      </c>
      <c r="B37" s="556"/>
      <c r="C37" s="556"/>
      <c r="D37" s="559"/>
      <c r="E37" s="581">
        <f>SUM(E12:E36)</f>
        <v>0</v>
      </c>
      <c r="F37" s="581">
        <f t="shared" ref="F37:U37" si="5">SUM(F12:F36)</f>
        <v>0</v>
      </c>
      <c r="G37" s="581">
        <f t="shared" si="5"/>
        <v>0</v>
      </c>
      <c r="H37" s="581">
        <f t="shared" si="5"/>
        <v>0</v>
      </c>
      <c r="I37" s="581">
        <f t="shared" si="5"/>
        <v>0</v>
      </c>
      <c r="J37" s="581">
        <f t="shared" si="5"/>
        <v>0</v>
      </c>
      <c r="K37" s="581">
        <f t="shared" si="5"/>
        <v>0</v>
      </c>
      <c r="L37" s="581">
        <f t="shared" si="5"/>
        <v>0</v>
      </c>
      <c r="M37" s="581">
        <f t="shared" si="5"/>
        <v>0</v>
      </c>
      <c r="N37" s="247">
        <f t="shared" si="5"/>
        <v>0</v>
      </c>
      <c r="O37" s="247">
        <f t="shared" si="5"/>
        <v>0</v>
      </c>
      <c r="P37" s="581">
        <f t="shared" si="5"/>
        <v>0</v>
      </c>
      <c r="Q37" s="581">
        <f t="shared" si="5"/>
        <v>0</v>
      </c>
      <c r="R37" s="247">
        <f t="shared" si="5"/>
        <v>0</v>
      </c>
      <c r="S37" s="581">
        <f t="shared" si="5"/>
        <v>0</v>
      </c>
      <c r="T37" s="581">
        <f t="shared" si="5"/>
        <v>1</v>
      </c>
      <c r="U37" s="581">
        <f t="shared" si="5"/>
        <v>1</v>
      </c>
      <c r="V37" s="578"/>
    </row>
    <row r="38" spans="1:22" ht="25" customHeight="1" thickBot="1" x14ac:dyDescent="0.4">
      <c r="A38" s="44" t="s">
        <v>1013</v>
      </c>
      <c r="B38" s="582"/>
      <c r="C38" s="582"/>
      <c r="D38" s="583"/>
      <c r="E38" s="584"/>
      <c r="F38" s="585"/>
      <c r="G38" s="586"/>
      <c r="H38" s="1966" t="e">
        <f>H37/G37*100</f>
        <v>#DIV/0!</v>
      </c>
      <c r="I38" s="1967"/>
      <c r="J38" s="1968"/>
      <c r="K38" s="1968"/>
      <c r="L38" s="1967"/>
      <c r="M38" s="1968"/>
      <c r="N38" s="1969"/>
      <c r="O38" s="1970" t="e">
        <f>O37/N37*100</f>
        <v>#DIV/0!</v>
      </c>
      <c r="P38" s="1967"/>
      <c r="Q38" s="1968"/>
      <c r="R38" s="1969"/>
      <c r="S38" s="1967"/>
      <c r="T38" s="1968"/>
      <c r="U38" s="1968"/>
      <c r="V38" s="243"/>
    </row>
    <row r="39" spans="1:22" ht="25" customHeight="1" thickBot="1" x14ac:dyDescent="0.4">
      <c r="A39" s="44" t="s">
        <v>1014</v>
      </c>
      <c r="B39" s="582"/>
      <c r="C39" s="582"/>
      <c r="D39" s="583"/>
      <c r="E39" s="584"/>
      <c r="F39" s="585"/>
      <c r="G39" s="586"/>
      <c r="H39" s="1967"/>
      <c r="I39" s="1971"/>
      <c r="J39" s="1972"/>
      <c r="K39" s="1972"/>
      <c r="L39" s="1972"/>
      <c r="M39" s="1972"/>
      <c r="N39" s="1972"/>
      <c r="O39" s="1973"/>
      <c r="P39" s="1974"/>
      <c r="Q39" s="1974"/>
      <c r="R39" s="1974"/>
      <c r="S39" s="1966" t="e">
        <f>S37/'[3]2'!E28*100000</f>
        <v>#DIV/0!</v>
      </c>
      <c r="T39" s="1966" t="e">
        <f>T37/'[3]2'!E28*100000</f>
        <v>#DIV/0!</v>
      </c>
      <c r="U39" s="1966" t="e">
        <f>U37/'[3]2'!E28*100000</f>
        <v>#DIV/0!</v>
      </c>
      <c r="V39" s="243"/>
    </row>
    <row r="41" spans="1:22" x14ac:dyDescent="0.35">
      <c r="A41" s="27" t="s">
        <v>817</v>
      </c>
    </row>
  </sheetData>
  <sheetProtection algorithmName="SHA-512" hashValue="Q44tEumMBExzeMNImH96R7a3QaZsWtNIs6z5/A+212a/bPpN3+EnLQERyg2f3SDU+/Rx7XZsVofgTkP+slEiNQ==" saltValue="jLZ+iu/7MQFMjvuixw2jzw==" spinCount="100000" sheet="1" objects="1" scenarios="1" sort="0" autoFilter="0" pivotTables="0"/>
  <mergeCells count="14">
    <mergeCell ref="A4:U4"/>
    <mergeCell ref="P8:R8"/>
    <mergeCell ref="S8:U9"/>
    <mergeCell ref="E9:G9"/>
    <mergeCell ref="H9:H10"/>
    <mergeCell ref="L9:N9"/>
    <mergeCell ref="O9:O10"/>
    <mergeCell ref="P9:R9"/>
    <mergeCell ref="L8:O8"/>
    <mergeCell ref="A7:A10"/>
    <mergeCell ref="B7:B10"/>
    <mergeCell ref="D7:D10"/>
    <mergeCell ref="E8:H8"/>
    <mergeCell ref="I8:K9"/>
  </mergeCells>
  <pageMargins left="0.7" right="0.7" top="0.75" bottom="0.7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I35"/>
  <sheetViews>
    <sheetView zoomScale="70" zoomScaleNormal="70" workbookViewId="0">
      <selection activeCell="G21" sqref="G21"/>
    </sheetView>
  </sheetViews>
  <sheetFormatPr defaultColWidth="9.1796875" defaultRowHeight="15.5" x14ac:dyDescent="0.35"/>
  <cols>
    <col min="1" max="1" width="6.453125" style="3" customWidth="1"/>
    <col min="2" max="3" width="25.7265625" style="3" customWidth="1"/>
    <col min="4" max="4" width="27.26953125" style="3" customWidth="1"/>
    <col min="5" max="7" width="25.7265625" style="3" customWidth="1"/>
    <col min="8" max="8" width="20.7265625" style="3" customWidth="1"/>
    <col min="9" max="257" width="9.1796875" style="3"/>
    <col min="258" max="258" width="6.453125" style="3" customWidth="1"/>
    <col min="259" max="259" width="25.7265625" style="3" customWidth="1"/>
    <col min="260" max="260" width="27.26953125" style="3" customWidth="1"/>
    <col min="261" max="263" width="25.7265625" style="3" customWidth="1"/>
    <col min="264" max="264" width="20.7265625" style="3" customWidth="1"/>
    <col min="265" max="513" width="9.1796875" style="3"/>
    <col min="514" max="514" width="6.453125" style="3" customWidth="1"/>
    <col min="515" max="515" width="25.7265625" style="3" customWidth="1"/>
    <col min="516" max="516" width="27.26953125" style="3" customWidth="1"/>
    <col min="517" max="519" width="25.7265625" style="3" customWidth="1"/>
    <col min="520" max="520" width="20.7265625" style="3" customWidth="1"/>
    <col min="521" max="769" width="9.1796875" style="3"/>
    <col min="770" max="770" width="6.453125" style="3" customWidth="1"/>
    <col min="771" max="771" width="25.7265625" style="3" customWidth="1"/>
    <col min="772" max="772" width="27.26953125" style="3" customWidth="1"/>
    <col min="773" max="775" width="25.7265625" style="3" customWidth="1"/>
    <col min="776" max="776" width="20.7265625" style="3" customWidth="1"/>
    <col min="777" max="1025" width="9.1796875" style="3"/>
    <col min="1026" max="1026" width="6.453125" style="3" customWidth="1"/>
    <col min="1027" max="1027" width="25.7265625" style="3" customWidth="1"/>
    <col min="1028" max="1028" width="27.26953125" style="3" customWidth="1"/>
    <col min="1029" max="1031" width="25.7265625" style="3" customWidth="1"/>
    <col min="1032" max="1032" width="20.7265625" style="3" customWidth="1"/>
    <col min="1033" max="1281" width="9.1796875" style="3"/>
    <col min="1282" max="1282" width="6.453125" style="3" customWidth="1"/>
    <col min="1283" max="1283" width="25.7265625" style="3" customWidth="1"/>
    <col min="1284" max="1284" width="27.26953125" style="3" customWidth="1"/>
    <col min="1285" max="1287" width="25.7265625" style="3" customWidth="1"/>
    <col min="1288" max="1288" width="20.7265625" style="3" customWidth="1"/>
    <col min="1289" max="1537" width="9.1796875" style="3"/>
    <col min="1538" max="1538" width="6.453125" style="3" customWidth="1"/>
    <col min="1539" max="1539" width="25.7265625" style="3" customWidth="1"/>
    <col min="1540" max="1540" width="27.26953125" style="3" customWidth="1"/>
    <col min="1541" max="1543" width="25.7265625" style="3" customWidth="1"/>
    <col min="1544" max="1544" width="20.7265625" style="3" customWidth="1"/>
    <col min="1545" max="1793" width="9.1796875" style="3"/>
    <col min="1794" max="1794" width="6.453125" style="3" customWidth="1"/>
    <col min="1795" max="1795" width="25.7265625" style="3" customWidth="1"/>
    <col min="1796" max="1796" width="27.26953125" style="3" customWidth="1"/>
    <col min="1797" max="1799" width="25.7265625" style="3" customWidth="1"/>
    <col min="1800" max="1800" width="20.7265625" style="3" customWidth="1"/>
    <col min="1801" max="2049" width="9.1796875" style="3"/>
    <col min="2050" max="2050" width="6.453125" style="3" customWidth="1"/>
    <col min="2051" max="2051" width="25.7265625" style="3" customWidth="1"/>
    <col min="2052" max="2052" width="27.26953125" style="3" customWidth="1"/>
    <col min="2053" max="2055" width="25.7265625" style="3" customWidth="1"/>
    <col min="2056" max="2056" width="20.7265625" style="3" customWidth="1"/>
    <col min="2057" max="2305" width="9.1796875" style="3"/>
    <col min="2306" max="2306" width="6.453125" style="3" customWidth="1"/>
    <col min="2307" max="2307" width="25.7265625" style="3" customWidth="1"/>
    <col min="2308" max="2308" width="27.26953125" style="3" customWidth="1"/>
    <col min="2309" max="2311" width="25.7265625" style="3" customWidth="1"/>
    <col min="2312" max="2312" width="20.7265625" style="3" customWidth="1"/>
    <col min="2313" max="2561" width="9.1796875" style="3"/>
    <col min="2562" max="2562" width="6.453125" style="3" customWidth="1"/>
    <col min="2563" max="2563" width="25.7265625" style="3" customWidth="1"/>
    <col min="2564" max="2564" width="27.26953125" style="3" customWidth="1"/>
    <col min="2565" max="2567" width="25.7265625" style="3" customWidth="1"/>
    <col min="2568" max="2568" width="20.7265625" style="3" customWidth="1"/>
    <col min="2569" max="2817" width="9.1796875" style="3"/>
    <col min="2818" max="2818" width="6.453125" style="3" customWidth="1"/>
    <col min="2819" max="2819" width="25.7265625" style="3" customWidth="1"/>
    <col min="2820" max="2820" width="27.26953125" style="3" customWidth="1"/>
    <col min="2821" max="2823" width="25.7265625" style="3" customWidth="1"/>
    <col min="2824" max="2824" width="20.7265625" style="3" customWidth="1"/>
    <col min="2825" max="3073" width="9.1796875" style="3"/>
    <col min="3074" max="3074" width="6.453125" style="3" customWidth="1"/>
    <col min="3075" max="3075" width="25.7265625" style="3" customWidth="1"/>
    <col min="3076" max="3076" width="27.26953125" style="3" customWidth="1"/>
    <col min="3077" max="3079" width="25.7265625" style="3" customWidth="1"/>
    <col min="3080" max="3080" width="20.7265625" style="3" customWidth="1"/>
    <col min="3081" max="3329" width="9.1796875" style="3"/>
    <col min="3330" max="3330" width="6.453125" style="3" customWidth="1"/>
    <col min="3331" max="3331" width="25.7265625" style="3" customWidth="1"/>
    <col min="3332" max="3332" width="27.26953125" style="3" customWidth="1"/>
    <col min="3333" max="3335" width="25.7265625" style="3" customWidth="1"/>
    <col min="3336" max="3336" width="20.7265625" style="3" customWidth="1"/>
    <col min="3337" max="3585" width="9.1796875" style="3"/>
    <col min="3586" max="3586" width="6.453125" style="3" customWidth="1"/>
    <col min="3587" max="3587" width="25.7265625" style="3" customWidth="1"/>
    <col min="3588" max="3588" width="27.26953125" style="3" customWidth="1"/>
    <col min="3589" max="3591" width="25.7265625" style="3" customWidth="1"/>
    <col min="3592" max="3592" width="20.7265625" style="3" customWidth="1"/>
    <col min="3593" max="3841" width="9.1796875" style="3"/>
    <col min="3842" max="3842" width="6.453125" style="3" customWidth="1"/>
    <col min="3843" max="3843" width="25.7265625" style="3" customWidth="1"/>
    <col min="3844" max="3844" width="27.26953125" style="3" customWidth="1"/>
    <col min="3845" max="3847" width="25.7265625" style="3" customWidth="1"/>
    <col min="3848" max="3848" width="20.7265625" style="3" customWidth="1"/>
    <col min="3849" max="4097" width="9.1796875" style="3"/>
    <col min="4098" max="4098" width="6.453125" style="3" customWidth="1"/>
    <col min="4099" max="4099" width="25.7265625" style="3" customWidth="1"/>
    <col min="4100" max="4100" width="27.26953125" style="3" customWidth="1"/>
    <col min="4101" max="4103" width="25.7265625" style="3" customWidth="1"/>
    <col min="4104" max="4104" width="20.7265625" style="3" customWidth="1"/>
    <col min="4105" max="4353" width="9.1796875" style="3"/>
    <col min="4354" max="4354" width="6.453125" style="3" customWidth="1"/>
    <col min="4355" max="4355" width="25.7265625" style="3" customWidth="1"/>
    <col min="4356" max="4356" width="27.26953125" style="3" customWidth="1"/>
    <col min="4357" max="4359" width="25.7265625" style="3" customWidth="1"/>
    <col min="4360" max="4360" width="20.7265625" style="3" customWidth="1"/>
    <col min="4361" max="4609" width="9.1796875" style="3"/>
    <col min="4610" max="4610" width="6.453125" style="3" customWidth="1"/>
    <col min="4611" max="4611" width="25.7265625" style="3" customWidth="1"/>
    <col min="4612" max="4612" width="27.26953125" style="3" customWidth="1"/>
    <col min="4613" max="4615" width="25.7265625" style="3" customWidth="1"/>
    <col min="4616" max="4616" width="20.7265625" style="3" customWidth="1"/>
    <col min="4617" max="4865" width="9.1796875" style="3"/>
    <col min="4866" max="4866" width="6.453125" style="3" customWidth="1"/>
    <col min="4867" max="4867" width="25.7265625" style="3" customWidth="1"/>
    <col min="4868" max="4868" width="27.26953125" style="3" customWidth="1"/>
    <col min="4869" max="4871" width="25.7265625" style="3" customWidth="1"/>
    <col min="4872" max="4872" width="20.7265625" style="3" customWidth="1"/>
    <col min="4873" max="5121" width="9.1796875" style="3"/>
    <col min="5122" max="5122" width="6.453125" style="3" customWidth="1"/>
    <col min="5123" max="5123" width="25.7265625" style="3" customWidth="1"/>
    <col min="5124" max="5124" width="27.26953125" style="3" customWidth="1"/>
    <col min="5125" max="5127" width="25.7265625" style="3" customWidth="1"/>
    <col min="5128" max="5128" width="20.7265625" style="3" customWidth="1"/>
    <col min="5129" max="5377" width="9.1796875" style="3"/>
    <col min="5378" max="5378" width="6.453125" style="3" customWidth="1"/>
    <col min="5379" max="5379" width="25.7265625" style="3" customWidth="1"/>
    <col min="5380" max="5380" width="27.26953125" style="3" customWidth="1"/>
    <col min="5381" max="5383" width="25.7265625" style="3" customWidth="1"/>
    <col min="5384" max="5384" width="20.7265625" style="3" customWidth="1"/>
    <col min="5385" max="5633" width="9.1796875" style="3"/>
    <col min="5634" max="5634" width="6.453125" style="3" customWidth="1"/>
    <col min="5635" max="5635" width="25.7265625" style="3" customWidth="1"/>
    <col min="5636" max="5636" width="27.26953125" style="3" customWidth="1"/>
    <col min="5637" max="5639" width="25.7265625" style="3" customWidth="1"/>
    <col min="5640" max="5640" width="20.7265625" style="3" customWidth="1"/>
    <col min="5641" max="5889" width="9.1796875" style="3"/>
    <col min="5890" max="5890" width="6.453125" style="3" customWidth="1"/>
    <col min="5891" max="5891" width="25.7265625" style="3" customWidth="1"/>
    <col min="5892" max="5892" width="27.26953125" style="3" customWidth="1"/>
    <col min="5893" max="5895" width="25.7265625" style="3" customWidth="1"/>
    <col min="5896" max="5896" width="20.7265625" style="3" customWidth="1"/>
    <col min="5897" max="6145" width="9.1796875" style="3"/>
    <col min="6146" max="6146" width="6.453125" style="3" customWidth="1"/>
    <col min="6147" max="6147" width="25.7265625" style="3" customWidth="1"/>
    <col min="6148" max="6148" width="27.26953125" style="3" customWidth="1"/>
    <col min="6149" max="6151" width="25.7265625" style="3" customWidth="1"/>
    <col min="6152" max="6152" width="20.7265625" style="3" customWidth="1"/>
    <col min="6153" max="6401" width="9.1796875" style="3"/>
    <col min="6402" max="6402" width="6.453125" style="3" customWidth="1"/>
    <col min="6403" max="6403" width="25.7265625" style="3" customWidth="1"/>
    <col min="6404" max="6404" width="27.26953125" style="3" customWidth="1"/>
    <col min="6405" max="6407" width="25.7265625" style="3" customWidth="1"/>
    <col min="6408" max="6408" width="20.7265625" style="3" customWidth="1"/>
    <col min="6409" max="6657" width="9.1796875" style="3"/>
    <col min="6658" max="6658" width="6.453125" style="3" customWidth="1"/>
    <col min="6659" max="6659" width="25.7265625" style="3" customWidth="1"/>
    <col min="6660" max="6660" width="27.26953125" style="3" customWidth="1"/>
    <col min="6661" max="6663" width="25.7265625" style="3" customWidth="1"/>
    <col min="6664" max="6664" width="20.7265625" style="3" customWidth="1"/>
    <col min="6665" max="6913" width="9.1796875" style="3"/>
    <col min="6914" max="6914" width="6.453125" style="3" customWidth="1"/>
    <col min="6915" max="6915" width="25.7265625" style="3" customWidth="1"/>
    <col min="6916" max="6916" width="27.26953125" style="3" customWidth="1"/>
    <col min="6917" max="6919" width="25.7265625" style="3" customWidth="1"/>
    <col min="6920" max="6920" width="20.7265625" style="3" customWidth="1"/>
    <col min="6921" max="7169" width="9.1796875" style="3"/>
    <col min="7170" max="7170" width="6.453125" style="3" customWidth="1"/>
    <col min="7171" max="7171" width="25.7265625" style="3" customWidth="1"/>
    <col min="7172" max="7172" width="27.26953125" style="3" customWidth="1"/>
    <col min="7173" max="7175" width="25.7265625" style="3" customWidth="1"/>
    <col min="7176" max="7176" width="20.7265625" style="3" customWidth="1"/>
    <col min="7177" max="7425" width="9.1796875" style="3"/>
    <col min="7426" max="7426" width="6.453125" style="3" customWidth="1"/>
    <col min="7427" max="7427" width="25.7265625" style="3" customWidth="1"/>
    <col min="7428" max="7428" width="27.26953125" style="3" customWidth="1"/>
    <col min="7429" max="7431" width="25.7265625" style="3" customWidth="1"/>
    <col min="7432" max="7432" width="20.7265625" style="3" customWidth="1"/>
    <col min="7433" max="7681" width="9.1796875" style="3"/>
    <col min="7682" max="7682" width="6.453125" style="3" customWidth="1"/>
    <col min="7683" max="7683" width="25.7265625" style="3" customWidth="1"/>
    <col min="7684" max="7684" width="27.26953125" style="3" customWidth="1"/>
    <col min="7685" max="7687" width="25.7265625" style="3" customWidth="1"/>
    <col min="7688" max="7688" width="20.7265625" style="3" customWidth="1"/>
    <col min="7689" max="7937" width="9.1796875" style="3"/>
    <col min="7938" max="7938" width="6.453125" style="3" customWidth="1"/>
    <col min="7939" max="7939" width="25.7265625" style="3" customWidth="1"/>
    <col min="7940" max="7940" width="27.26953125" style="3" customWidth="1"/>
    <col min="7941" max="7943" width="25.7265625" style="3" customWidth="1"/>
    <col min="7944" max="7944" width="20.7265625" style="3" customWidth="1"/>
    <col min="7945" max="8193" width="9.1796875" style="3"/>
    <col min="8194" max="8194" width="6.453125" style="3" customWidth="1"/>
    <col min="8195" max="8195" width="25.7265625" style="3" customWidth="1"/>
    <col min="8196" max="8196" width="27.26953125" style="3" customWidth="1"/>
    <col min="8197" max="8199" width="25.7265625" style="3" customWidth="1"/>
    <col min="8200" max="8200" width="20.7265625" style="3" customWidth="1"/>
    <col min="8201" max="8449" width="9.1796875" style="3"/>
    <col min="8450" max="8450" width="6.453125" style="3" customWidth="1"/>
    <col min="8451" max="8451" width="25.7265625" style="3" customWidth="1"/>
    <col min="8452" max="8452" width="27.26953125" style="3" customWidth="1"/>
    <col min="8453" max="8455" width="25.7265625" style="3" customWidth="1"/>
    <col min="8456" max="8456" width="20.7265625" style="3" customWidth="1"/>
    <col min="8457" max="8705" width="9.1796875" style="3"/>
    <col min="8706" max="8706" width="6.453125" style="3" customWidth="1"/>
    <col min="8707" max="8707" width="25.7265625" style="3" customWidth="1"/>
    <col min="8708" max="8708" width="27.26953125" style="3" customWidth="1"/>
    <col min="8709" max="8711" width="25.7265625" style="3" customWidth="1"/>
    <col min="8712" max="8712" width="20.7265625" style="3" customWidth="1"/>
    <col min="8713" max="8961" width="9.1796875" style="3"/>
    <col min="8962" max="8962" width="6.453125" style="3" customWidth="1"/>
    <col min="8963" max="8963" width="25.7265625" style="3" customWidth="1"/>
    <col min="8964" max="8964" width="27.26953125" style="3" customWidth="1"/>
    <col min="8965" max="8967" width="25.7265625" style="3" customWidth="1"/>
    <col min="8968" max="8968" width="20.7265625" style="3" customWidth="1"/>
    <col min="8969" max="9217" width="9.1796875" style="3"/>
    <col min="9218" max="9218" width="6.453125" style="3" customWidth="1"/>
    <col min="9219" max="9219" width="25.7265625" style="3" customWidth="1"/>
    <col min="9220" max="9220" width="27.26953125" style="3" customWidth="1"/>
    <col min="9221" max="9223" width="25.7265625" style="3" customWidth="1"/>
    <col min="9224" max="9224" width="20.7265625" style="3" customWidth="1"/>
    <col min="9225" max="9473" width="9.1796875" style="3"/>
    <col min="9474" max="9474" width="6.453125" style="3" customWidth="1"/>
    <col min="9475" max="9475" width="25.7265625" style="3" customWidth="1"/>
    <col min="9476" max="9476" width="27.26953125" style="3" customWidth="1"/>
    <col min="9477" max="9479" width="25.7265625" style="3" customWidth="1"/>
    <col min="9480" max="9480" width="20.7265625" style="3" customWidth="1"/>
    <col min="9481" max="9729" width="9.1796875" style="3"/>
    <col min="9730" max="9730" width="6.453125" style="3" customWidth="1"/>
    <col min="9731" max="9731" width="25.7265625" style="3" customWidth="1"/>
    <col min="9732" max="9732" width="27.26953125" style="3" customWidth="1"/>
    <col min="9733" max="9735" width="25.7265625" style="3" customWidth="1"/>
    <col min="9736" max="9736" width="20.7265625" style="3" customWidth="1"/>
    <col min="9737" max="9985" width="9.1796875" style="3"/>
    <col min="9986" max="9986" width="6.453125" style="3" customWidth="1"/>
    <col min="9987" max="9987" width="25.7265625" style="3" customWidth="1"/>
    <col min="9988" max="9988" width="27.26953125" style="3" customWidth="1"/>
    <col min="9989" max="9991" width="25.7265625" style="3" customWidth="1"/>
    <col min="9992" max="9992" width="20.7265625" style="3" customWidth="1"/>
    <col min="9993" max="10241" width="9.1796875" style="3"/>
    <col min="10242" max="10242" width="6.453125" style="3" customWidth="1"/>
    <col min="10243" max="10243" width="25.7265625" style="3" customWidth="1"/>
    <col min="10244" max="10244" width="27.26953125" style="3" customWidth="1"/>
    <col min="10245" max="10247" width="25.7265625" style="3" customWidth="1"/>
    <col min="10248" max="10248" width="20.7265625" style="3" customWidth="1"/>
    <col min="10249" max="10497" width="9.1796875" style="3"/>
    <col min="10498" max="10498" width="6.453125" style="3" customWidth="1"/>
    <col min="10499" max="10499" width="25.7265625" style="3" customWidth="1"/>
    <col min="10500" max="10500" width="27.26953125" style="3" customWidth="1"/>
    <col min="10501" max="10503" width="25.7265625" style="3" customWidth="1"/>
    <col min="10504" max="10504" width="20.7265625" style="3" customWidth="1"/>
    <col min="10505" max="10753" width="9.1796875" style="3"/>
    <col min="10754" max="10754" width="6.453125" style="3" customWidth="1"/>
    <col min="10755" max="10755" width="25.7265625" style="3" customWidth="1"/>
    <col min="10756" max="10756" width="27.26953125" style="3" customWidth="1"/>
    <col min="10757" max="10759" width="25.7265625" style="3" customWidth="1"/>
    <col min="10760" max="10760" width="20.7265625" style="3" customWidth="1"/>
    <col min="10761" max="11009" width="9.1796875" style="3"/>
    <col min="11010" max="11010" width="6.453125" style="3" customWidth="1"/>
    <col min="11011" max="11011" width="25.7265625" style="3" customWidth="1"/>
    <col min="11012" max="11012" width="27.26953125" style="3" customWidth="1"/>
    <col min="11013" max="11015" width="25.7265625" style="3" customWidth="1"/>
    <col min="11016" max="11016" width="20.7265625" style="3" customWidth="1"/>
    <col min="11017" max="11265" width="9.1796875" style="3"/>
    <col min="11266" max="11266" width="6.453125" style="3" customWidth="1"/>
    <col min="11267" max="11267" width="25.7265625" style="3" customWidth="1"/>
    <col min="11268" max="11268" width="27.26953125" style="3" customWidth="1"/>
    <col min="11269" max="11271" width="25.7265625" style="3" customWidth="1"/>
    <col min="11272" max="11272" width="20.7265625" style="3" customWidth="1"/>
    <col min="11273" max="11521" width="9.1796875" style="3"/>
    <col min="11522" max="11522" width="6.453125" style="3" customWidth="1"/>
    <col min="11523" max="11523" width="25.7265625" style="3" customWidth="1"/>
    <col min="11524" max="11524" width="27.26953125" style="3" customWidth="1"/>
    <col min="11525" max="11527" width="25.7265625" style="3" customWidth="1"/>
    <col min="11528" max="11528" width="20.7265625" style="3" customWidth="1"/>
    <col min="11529" max="11777" width="9.1796875" style="3"/>
    <col min="11778" max="11778" width="6.453125" style="3" customWidth="1"/>
    <col min="11779" max="11779" width="25.7265625" style="3" customWidth="1"/>
    <col min="11780" max="11780" width="27.26953125" style="3" customWidth="1"/>
    <col min="11781" max="11783" width="25.7265625" style="3" customWidth="1"/>
    <col min="11784" max="11784" width="20.7265625" style="3" customWidth="1"/>
    <col min="11785" max="12033" width="9.1796875" style="3"/>
    <col min="12034" max="12034" width="6.453125" style="3" customWidth="1"/>
    <col min="12035" max="12035" width="25.7265625" style="3" customWidth="1"/>
    <col min="12036" max="12036" width="27.26953125" style="3" customWidth="1"/>
    <col min="12037" max="12039" width="25.7265625" style="3" customWidth="1"/>
    <col min="12040" max="12040" width="20.7265625" style="3" customWidth="1"/>
    <col min="12041" max="12289" width="9.1796875" style="3"/>
    <col min="12290" max="12290" width="6.453125" style="3" customWidth="1"/>
    <col min="12291" max="12291" width="25.7265625" style="3" customWidth="1"/>
    <col min="12292" max="12292" width="27.26953125" style="3" customWidth="1"/>
    <col min="12293" max="12295" width="25.7265625" style="3" customWidth="1"/>
    <col min="12296" max="12296" width="20.7265625" style="3" customWidth="1"/>
    <col min="12297" max="12545" width="9.1796875" style="3"/>
    <col min="12546" max="12546" width="6.453125" style="3" customWidth="1"/>
    <col min="12547" max="12547" width="25.7265625" style="3" customWidth="1"/>
    <col min="12548" max="12548" width="27.26953125" style="3" customWidth="1"/>
    <col min="12549" max="12551" width="25.7265625" style="3" customWidth="1"/>
    <col min="12552" max="12552" width="20.7265625" style="3" customWidth="1"/>
    <col min="12553" max="12801" width="9.1796875" style="3"/>
    <col min="12802" max="12802" width="6.453125" style="3" customWidth="1"/>
    <col min="12803" max="12803" width="25.7265625" style="3" customWidth="1"/>
    <col min="12804" max="12804" width="27.26953125" style="3" customWidth="1"/>
    <col min="12805" max="12807" width="25.7265625" style="3" customWidth="1"/>
    <col min="12808" max="12808" width="20.7265625" style="3" customWidth="1"/>
    <col min="12809" max="13057" width="9.1796875" style="3"/>
    <col min="13058" max="13058" width="6.453125" style="3" customWidth="1"/>
    <col min="13059" max="13059" width="25.7265625" style="3" customWidth="1"/>
    <col min="13060" max="13060" width="27.26953125" style="3" customWidth="1"/>
    <col min="13061" max="13063" width="25.7265625" style="3" customWidth="1"/>
    <col min="13064" max="13064" width="20.7265625" style="3" customWidth="1"/>
    <col min="13065" max="13313" width="9.1796875" style="3"/>
    <col min="13314" max="13314" width="6.453125" style="3" customWidth="1"/>
    <col min="13315" max="13315" width="25.7265625" style="3" customWidth="1"/>
    <col min="13316" max="13316" width="27.26953125" style="3" customWidth="1"/>
    <col min="13317" max="13319" width="25.7265625" style="3" customWidth="1"/>
    <col min="13320" max="13320" width="20.7265625" style="3" customWidth="1"/>
    <col min="13321" max="13569" width="9.1796875" style="3"/>
    <col min="13570" max="13570" width="6.453125" style="3" customWidth="1"/>
    <col min="13571" max="13571" width="25.7265625" style="3" customWidth="1"/>
    <col min="13572" max="13572" width="27.26953125" style="3" customWidth="1"/>
    <col min="13573" max="13575" width="25.7265625" style="3" customWidth="1"/>
    <col min="13576" max="13576" width="20.7265625" style="3" customWidth="1"/>
    <col min="13577" max="13825" width="9.1796875" style="3"/>
    <col min="13826" max="13826" width="6.453125" style="3" customWidth="1"/>
    <col min="13827" max="13827" width="25.7265625" style="3" customWidth="1"/>
    <col min="13828" max="13828" width="27.26953125" style="3" customWidth="1"/>
    <col min="13829" max="13831" width="25.7265625" style="3" customWidth="1"/>
    <col min="13832" max="13832" width="20.7265625" style="3" customWidth="1"/>
    <col min="13833" max="14081" width="9.1796875" style="3"/>
    <col min="14082" max="14082" width="6.453125" style="3" customWidth="1"/>
    <col min="14083" max="14083" width="25.7265625" style="3" customWidth="1"/>
    <col min="14084" max="14084" width="27.26953125" style="3" customWidth="1"/>
    <col min="14085" max="14087" width="25.7265625" style="3" customWidth="1"/>
    <col min="14088" max="14088" width="20.7265625" style="3" customWidth="1"/>
    <col min="14089" max="14337" width="9.1796875" style="3"/>
    <col min="14338" max="14338" width="6.453125" style="3" customWidth="1"/>
    <col min="14339" max="14339" width="25.7265625" style="3" customWidth="1"/>
    <col min="14340" max="14340" width="27.26953125" style="3" customWidth="1"/>
    <col min="14341" max="14343" width="25.7265625" style="3" customWidth="1"/>
    <col min="14344" max="14344" width="20.7265625" style="3" customWidth="1"/>
    <col min="14345" max="14593" width="9.1796875" style="3"/>
    <col min="14594" max="14594" width="6.453125" style="3" customWidth="1"/>
    <col min="14595" max="14595" width="25.7265625" style="3" customWidth="1"/>
    <col min="14596" max="14596" width="27.26953125" style="3" customWidth="1"/>
    <col min="14597" max="14599" width="25.7265625" style="3" customWidth="1"/>
    <col min="14600" max="14600" width="20.7265625" style="3" customWidth="1"/>
    <col min="14601" max="14849" width="9.1796875" style="3"/>
    <col min="14850" max="14850" width="6.453125" style="3" customWidth="1"/>
    <col min="14851" max="14851" width="25.7265625" style="3" customWidth="1"/>
    <col min="14852" max="14852" width="27.26953125" style="3" customWidth="1"/>
    <col min="14853" max="14855" width="25.7265625" style="3" customWidth="1"/>
    <col min="14856" max="14856" width="20.7265625" style="3" customWidth="1"/>
    <col min="14857" max="15105" width="9.1796875" style="3"/>
    <col min="15106" max="15106" width="6.453125" style="3" customWidth="1"/>
    <col min="15107" max="15107" width="25.7265625" style="3" customWidth="1"/>
    <col min="15108" max="15108" width="27.26953125" style="3" customWidth="1"/>
    <col min="15109" max="15111" width="25.7265625" style="3" customWidth="1"/>
    <col min="15112" max="15112" width="20.7265625" style="3" customWidth="1"/>
    <col min="15113" max="15361" width="9.1796875" style="3"/>
    <col min="15362" max="15362" width="6.453125" style="3" customWidth="1"/>
    <col min="15363" max="15363" width="25.7265625" style="3" customWidth="1"/>
    <col min="15364" max="15364" width="27.26953125" style="3" customWidth="1"/>
    <col min="15365" max="15367" width="25.7265625" style="3" customWidth="1"/>
    <col min="15368" max="15368" width="20.7265625" style="3" customWidth="1"/>
    <col min="15369" max="15617" width="9.1796875" style="3"/>
    <col min="15618" max="15618" width="6.453125" style="3" customWidth="1"/>
    <col min="15619" max="15619" width="25.7265625" style="3" customWidth="1"/>
    <col min="15620" max="15620" width="27.26953125" style="3" customWidth="1"/>
    <col min="15621" max="15623" width="25.7265625" style="3" customWidth="1"/>
    <col min="15624" max="15624" width="20.7265625" style="3" customWidth="1"/>
    <col min="15625" max="15873" width="9.1796875" style="3"/>
    <col min="15874" max="15874" width="6.453125" style="3" customWidth="1"/>
    <col min="15875" max="15875" width="25.7265625" style="3" customWidth="1"/>
    <col min="15876" max="15876" width="27.26953125" style="3" customWidth="1"/>
    <col min="15877" max="15879" width="25.7265625" style="3" customWidth="1"/>
    <col min="15880" max="15880" width="20.7265625" style="3" customWidth="1"/>
    <col min="15881" max="16129" width="9.1796875" style="3"/>
    <col min="16130" max="16130" width="6.453125" style="3" customWidth="1"/>
    <col min="16131" max="16131" width="25.7265625" style="3" customWidth="1"/>
    <col min="16132" max="16132" width="27.26953125" style="3" customWidth="1"/>
    <col min="16133" max="16135" width="25.7265625" style="3" customWidth="1"/>
    <col min="16136" max="16136" width="20.7265625" style="3" customWidth="1"/>
    <col min="16137" max="16384" width="9.1796875" style="3"/>
  </cols>
  <sheetData>
    <row r="1" spans="1:9" x14ac:dyDescent="0.35">
      <c r="A1" s="2" t="s">
        <v>1015</v>
      </c>
    </row>
    <row r="3" spans="1:9" x14ac:dyDescent="0.35">
      <c r="A3" s="1615" t="s">
        <v>1016</v>
      </c>
      <c r="B3" s="1615"/>
      <c r="C3" s="1615"/>
      <c r="D3" s="1615"/>
      <c r="E3" s="1615"/>
      <c r="F3" s="1615"/>
      <c r="G3" s="1615"/>
      <c r="H3" s="5"/>
      <c r="I3" s="49"/>
    </row>
    <row r="4" spans="1:9" x14ac:dyDescent="0.35">
      <c r="A4" s="1615" t="s">
        <v>561</v>
      </c>
      <c r="B4" s="1615"/>
      <c r="C4" s="1615"/>
      <c r="D4" s="1615"/>
      <c r="E4" s="1615"/>
      <c r="F4" s="1615"/>
      <c r="G4" s="1615"/>
      <c r="H4" s="5"/>
      <c r="I4" s="49"/>
    </row>
    <row r="5" spans="1:9" x14ac:dyDescent="0.35">
      <c r="D5" s="28" t="str">
        <f>'[3]1'!$E$6</f>
        <v>TAHUN</v>
      </c>
      <c r="E5" s="7">
        <v>2024</v>
      </c>
      <c r="I5" s="49"/>
    </row>
    <row r="6" spans="1:9" x14ac:dyDescent="0.35">
      <c r="F6" s="5"/>
      <c r="G6" s="5"/>
      <c r="H6" s="5"/>
      <c r="I6" s="49"/>
    </row>
    <row r="7" spans="1:9" ht="16" thickBot="1" x14ac:dyDescent="0.4"/>
    <row r="8" spans="1:9" ht="18" customHeight="1" x14ac:dyDescent="0.35">
      <c r="A8" s="1618" t="s">
        <v>5</v>
      </c>
      <c r="B8" s="1618" t="s">
        <v>6</v>
      </c>
      <c r="C8" s="130" t="s">
        <v>1595</v>
      </c>
      <c r="D8" s="1618" t="s">
        <v>61</v>
      </c>
      <c r="E8" s="1612" t="s">
        <v>1017</v>
      </c>
      <c r="F8" s="1879"/>
      <c r="G8" s="1614"/>
    </row>
    <row r="9" spans="1:9" x14ac:dyDescent="0.35">
      <c r="A9" s="1597"/>
      <c r="B9" s="1597"/>
      <c r="C9" s="12" t="s">
        <v>6</v>
      </c>
      <c r="D9" s="1597"/>
      <c r="E9" s="32" t="s">
        <v>8</v>
      </c>
      <c r="F9" s="125" t="s">
        <v>1018</v>
      </c>
      <c r="G9" s="10" t="s">
        <v>65</v>
      </c>
    </row>
    <row r="10" spans="1:9" s="15" customFormat="1" ht="11.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</row>
    <row r="11" spans="1:9" x14ac:dyDescent="0.35">
      <c r="A11" s="33">
        <v>1</v>
      </c>
      <c r="B11" s="254" t="s">
        <v>767</v>
      </c>
      <c r="C11" s="1570" t="s">
        <v>1597</v>
      </c>
      <c r="D11" s="1039" t="s">
        <v>767</v>
      </c>
      <c r="E11" s="402">
        <v>1</v>
      </c>
      <c r="F11" s="403">
        <v>1</v>
      </c>
      <c r="G11" s="404">
        <f>F11/E11*100</f>
        <v>100</v>
      </c>
    </row>
    <row r="12" spans="1:9" x14ac:dyDescent="0.35">
      <c r="A12" s="16">
        <v>2</v>
      </c>
      <c r="B12" s="254" t="s">
        <v>768</v>
      </c>
      <c r="C12" s="1571" t="s">
        <v>1596</v>
      </c>
      <c r="D12" s="1040" t="s">
        <v>769</v>
      </c>
      <c r="E12" s="402"/>
      <c r="F12" s="403"/>
      <c r="G12" s="404"/>
    </row>
    <row r="13" spans="1:9" x14ac:dyDescent="0.35">
      <c r="A13" s="16">
        <v>3</v>
      </c>
      <c r="B13" s="254" t="s">
        <v>770</v>
      </c>
      <c r="C13" s="1571" t="s">
        <v>1599</v>
      </c>
      <c r="D13" s="1040" t="s">
        <v>770</v>
      </c>
      <c r="E13" s="402"/>
      <c r="F13" s="403"/>
      <c r="G13" s="404"/>
    </row>
    <row r="14" spans="1:9" x14ac:dyDescent="0.35">
      <c r="A14" s="16">
        <v>4</v>
      </c>
      <c r="B14" s="254" t="s">
        <v>771</v>
      </c>
      <c r="C14" s="1571" t="s">
        <v>1601</v>
      </c>
      <c r="D14" s="1040" t="s">
        <v>771</v>
      </c>
      <c r="E14" s="402"/>
      <c r="F14" s="403"/>
      <c r="G14" s="404"/>
    </row>
    <row r="15" spans="1:9" x14ac:dyDescent="0.35">
      <c r="A15" s="16">
        <v>5</v>
      </c>
      <c r="B15" s="254" t="s">
        <v>772</v>
      </c>
      <c r="C15" s="1571" t="s">
        <v>1598</v>
      </c>
      <c r="D15" s="1040" t="s">
        <v>772</v>
      </c>
      <c r="E15" s="402"/>
      <c r="F15" s="403"/>
      <c r="G15" s="404"/>
    </row>
    <row r="16" spans="1:9" x14ac:dyDescent="0.35">
      <c r="A16" s="16">
        <v>6</v>
      </c>
      <c r="B16" s="254" t="s">
        <v>773</v>
      </c>
      <c r="C16" s="1571" t="s">
        <v>1600</v>
      </c>
      <c r="D16" s="1040" t="s">
        <v>773</v>
      </c>
      <c r="E16" s="402"/>
      <c r="F16" s="403"/>
      <c r="G16" s="404"/>
    </row>
    <row r="17" spans="1:7" x14ac:dyDescent="0.35">
      <c r="A17" s="16">
        <v>7</v>
      </c>
      <c r="B17" s="254" t="s">
        <v>774</v>
      </c>
      <c r="C17" s="1571" t="s">
        <v>1603</v>
      </c>
      <c r="D17" s="1040" t="s">
        <v>775</v>
      </c>
      <c r="E17" s="402"/>
      <c r="F17" s="403"/>
      <c r="G17" s="404"/>
    </row>
    <row r="18" spans="1:7" x14ac:dyDescent="0.35">
      <c r="A18" s="16">
        <v>8</v>
      </c>
      <c r="B18" s="254" t="s">
        <v>776</v>
      </c>
      <c r="C18" s="1571" t="s">
        <v>1602</v>
      </c>
      <c r="D18" s="1040" t="s">
        <v>777</v>
      </c>
      <c r="E18" s="402"/>
      <c r="F18" s="403"/>
      <c r="G18" s="404"/>
    </row>
    <row r="19" spans="1:7" x14ac:dyDescent="0.35">
      <c r="A19" s="16">
        <v>9</v>
      </c>
      <c r="B19" s="254" t="s">
        <v>778</v>
      </c>
      <c r="C19" s="1571" t="s">
        <v>1606</v>
      </c>
      <c r="D19" s="1040" t="s">
        <v>779</v>
      </c>
      <c r="E19" s="402"/>
      <c r="F19" s="403"/>
      <c r="G19" s="404"/>
    </row>
    <row r="20" spans="1:7" x14ac:dyDescent="0.35">
      <c r="A20" s="16">
        <v>10</v>
      </c>
      <c r="B20" s="254" t="s">
        <v>780</v>
      </c>
      <c r="C20" s="1571" t="s">
        <v>1604</v>
      </c>
      <c r="D20" s="1040" t="s">
        <v>780</v>
      </c>
      <c r="E20" s="402"/>
      <c r="F20" s="403"/>
      <c r="G20" s="404"/>
    </row>
    <row r="21" spans="1:7" x14ac:dyDescent="0.35">
      <c r="A21" s="16">
        <v>11</v>
      </c>
      <c r="B21" s="254" t="s">
        <v>781</v>
      </c>
      <c r="C21" s="1571" t="s">
        <v>1607</v>
      </c>
      <c r="D21" s="1040" t="s">
        <v>781</v>
      </c>
      <c r="E21" s="402"/>
      <c r="F21" s="403"/>
      <c r="G21" s="404"/>
    </row>
    <row r="22" spans="1:7" x14ac:dyDescent="0.35">
      <c r="A22" s="16">
        <v>12</v>
      </c>
      <c r="B22" s="254" t="s">
        <v>782</v>
      </c>
      <c r="C22" s="1571" t="s">
        <v>1609</v>
      </c>
      <c r="D22" s="1040" t="s">
        <v>782</v>
      </c>
      <c r="E22" s="402"/>
      <c r="F22" s="403"/>
      <c r="G22" s="404"/>
    </row>
    <row r="23" spans="1:7" x14ac:dyDescent="0.35">
      <c r="A23" s="16">
        <v>13</v>
      </c>
      <c r="B23" s="254" t="s">
        <v>783</v>
      </c>
      <c r="C23" s="1571" t="s">
        <v>1608</v>
      </c>
      <c r="D23" s="1040" t="s">
        <v>784</v>
      </c>
      <c r="E23" s="402"/>
      <c r="F23" s="403"/>
      <c r="G23" s="404"/>
    </row>
    <row r="24" spans="1:7" x14ac:dyDescent="0.35">
      <c r="A24" s="16">
        <v>14</v>
      </c>
      <c r="B24" s="254" t="s">
        <v>785</v>
      </c>
      <c r="C24" s="1571" t="s">
        <v>1612</v>
      </c>
      <c r="D24" s="1040" t="s">
        <v>785</v>
      </c>
      <c r="E24" s="402"/>
      <c r="F24" s="403"/>
      <c r="G24" s="404"/>
    </row>
    <row r="25" spans="1:7" x14ac:dyDescent="0.35">
      <c r="A25" s="16">
        <v>15</v>
      </c>
      <c r="B25" s="254" t="s">
        <v>786</v>
      </c>
      <c r="C25" s="1571" t="s">
        <v>1610</v>
      </c>
      <c r="D25" s="1040" t="s">
        <v>786</v>
      </c>
      <c r="E25" s="402"/>
      <c r="F25" s="403"/>
      <c r="G25" s="404"/>
    </row>
    <row r="26" spans="1:7" x14ac:dyDescent="0.35">
      <c r="A26" s="16">
        <v>16</v>
      </c>
      <c r="B26" s="254" t="s">
        <v>787</v>
      </c>
      <c r="C26" s="1571" t="s">
        <v>1611</v>
      </c>
      <c r="D26" s="1040" t="s">
        <v>788</v>
      </c>
      <c r="E26" s="402"/>
      <c r="F26" s="403"/>
      <c r="G26" s="404"/>
    </row>
    <row r="27" spans="1:7" x14ac:dyDescent="0.35">
      <c r="A27" s="16">
        <v>17</v>
      </c>
      <c r="B27" s="254" t="s">
        <v>789</v>
      </c>
      <c r="C27" s="1571" t="s">
        <v>1605</v>
      </c>
      <c r="D27" s="1040" t="s">
        <v>790</v>
      </c>
      <c r="E27" s="402"/>
      <c r="F27" s="403"/>
      <c r="G27" s="404"/>
    </row>
    <row r="28" spans="1:7" x14ac:dyDescent="0.35">
      <c r="A28" s="16">
        <v>18</v>
      </c>
      <c r="B28" s="254" t="s">
        <v>791</v>
      </c>
      <c r="C28" s="322" t="s">
        <v>1613</v>
      </c>
      <c r="D28" s="1040" t="s">
        <v>792</v>
      </c>
      <c r="E28" s="402"/>
      <c r="F28" s="403"/>
      <c r="G28" s="404"/>
    </row>
    <row r="29" spans="1:7" x14ac:dyDescent="0.35">
      <c r="A29" s="16">
        <v>19</v>
      </c>
      <c r="B29" s="254" t="s">
        <v>791</v>
      </c>
      <c r="C29" s="1571" t="s">
        <v>1613</v>
      </c>
      <c r="D29" s="1040" t="s">
        <v>793</v>
      </c>
      <c r="E29" s="402"/>
      <c r="F29" s="403"/>
      <c r="G29" s="404"/>
    </row>
    <row r="30" spans="1:7" x14ac:dyDescent="0.35">
      <c r="A30" s="16">
        <v>20</v>
      </c>
      <c r="B30" s="254" t="s">
        <v>791</v>
      </c>
      <c r="C30" s="1571" t="s">
        <v>1613</v>
      </c>
      <c r="D30" s="1040" t="s">
        <v>794</v>
      </c>
      <c r="E30" s="402"/>
      <c r="F30" s="403"/>
      <c r="G30" s="404"/>
    </row>
    <row r="31" spans="1:7" x14ac:dyDescent="0.35">
      <c r="A31" s="16">
        <v>21</v>
      </c>
      <c r="B31" s="243" t="s">
        <v>795</v>
      </c>
      <c r="C31" s="1571" t="s">
        <v>1614</v>
      </c>
      <c r="D31" s="1040" t="s">
        <v>795</v>
      </c>
      <c r="E31" s="402"/>
      <c r="F31" s="403"/>
      <c r="G31" s="404"/>
    </row>
    <row r="32" spans="1:7" x14ac:dyDescent="0.35">
      <c r="A32" s="21"/>
      <c r="B32" s="1002"/>
      <c r="C32" s="1002"/>
      <c r="D32" s="21"/>
      <c r="E32" s="1403"/>
      <c r="F32" s="587"/>
      <c r="G32" s="404"/>
    </row>
    <row r="33" spans="1:9" ht="18.75" customHeight="1" thickBot="1" x14ac:dyDescent="0.4">
      <c r="A33" s="44" t="s">
        <v>713</v>
      </c>
      <c r="B33" s="45"/>
      <c r="C33" s="509"/>
      <c r="D33" s="1194"/>
      <c r="E33" s="588">
        <f>SUM(E11:E32)</f>
        <v>1</v>
      </c>
      <c r="F33" s="588">
        <f>SUM(F11:F32)</f>
        <v>1</v>
      </c>
      <c r="G33" s="406">
        <f>F33/E33*100</f>
        <v>100</v>
      </c>
      <c r="H33" s="49"/>
    </row>
    <row r="34" spans="1:9" x14ac:dyDescent="0.35">
      <c r="E34" s="49"/>
      <c r="F34" s="49"/>
      <c r="G34" s="49"/>
      <c r="H34" s="49"/>
      <c r="I34" s="49"/>
    </row>
    <row r="35" spans="1:9" x14ac:dyDescent="0.35">
      <c r="A35" s="27" t="s">
        <v>1019</v>
      </c>
    </row>
  </sheetData>
  <sheetProtection algorithmName="SHA-512" hashValue="HA2jH967coNfYrDtmvAyYOOreYPtzrnLRYNMGaw5FX+QjY/5MWGfvAaKzN6LbLlfcrdR9PoNWcAXiqcmiu6J4A==" saltValue="i5nf1plbHTPFC6M2FKQjYA==" spinCount="100000" sheet="1" objects="1" scenarios="1" sort="0" autoFilter="0" pivotTables="0"/>
  <mergeCells count="6">
    <mergeCell ref="A3:G3"/>
    <mergeCell ref="A8:A9"/>
    <mergeCell ref="B8:B9"/>
    <mergeCell ref="D8:D9"/>
    <mergeCell ref="E8:G8"/>
    <mergeCell ref="A4:G4"/>
  </mergeCells>
  <pageMargins left="0.7" right="0.7" top="0.75" bottom="0.7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H32"/>
  <sheetViews>
    <sheetView zoomScale="60" zoomScaleNormal="60" workbookViewId="0">
      <selection activeCell="AD24" sqref="AD24"/>
    </sheetView>
  </sheetViews>
  <sheetFormatPr defaultColWidth="9.1796875" defaultRowHeight="15.5" x14ac:dyDescent="0.35"/>
  <cols>
    <col min="1" max="1" width="5.7265625" style="3" customWidth="1"/>
    <col min="2" max="2" width="20.54296875" style="3" customWidth="1"/>
    <col min="3" max="3" width="11" style="3" customWidth="1"/>
    <col min="4" max="4" width="13.26953125" style="3" customWidth="1"/>
    <col min="5" max="5" width="14.26953125" style="3" customWidth="1"/>
    <col min="6" max="6" width="12.81640625" style="3" customWidth="1"/>
    <col min="7" max="7" width="11.26953125" style="3" customWidth="1"/>
    <col min="8" max="10" width="8.7265625" style="3" customWidth="1"/>
    <col min="11" max="15" width="6.54296875" style="3" customWidth="1"/>
    <col min="16" max="16" width="9.1796875" style="3" bestFit="1" customWidth="1"/>
    <col min="17" max="22" width="6.54296875" style="3" customWidth="1"/>
    <col min="23" max="28" width="7.7265625" style="3" customWidth="1"/>
    <col min="29" max="34" width="9.7265625" style="3" customWidth="1"/>
    <col min="35" max="35" width="9.1796875" style="3"/>
    <col min="36" max="36" width="12" style="3" bestFit="1" customWidth="1"/>
    <col min="37" max="256" width="9.1796875" style="3"/>
    <col min="257" max="257" width="5.7265625" style="3" customWidth="1"/>
    <col min="258" max="258" width="20.54296875" style="3" customWidth="1"/>
    <col min="259" max="259" width="9.7265625" style="3" customWidth="1"/>
    <col min="260" max="260" width="10.7265625" style="3" customWidth="1"/>
    <col min="261" max="263" width="10.453125" style="3" customWidth="1"/>
    <col min="264" max="266" width="8.7265625" style="3" customWidth="1"/>
    <col min="267" max="278" width="5.7265625" style="3" customWidth="1"/>
    <col min="279" max="284" width="7.7265625" style="3" customWidth="1"/>
    <col min="285" max="290" width="9.7265625" style="3" customWidth="1"/>
    <col min="291" max="291" width="9.1796875" style="3"/>
    <col min="292" max="292" width="12" style="3" bestFit="1" customWidth="1"/>
    <col min="293" max="512" width="9.1796875" style="3"/>
    <col min="513" max="513" width="5.7265625" style="3" customWidth="1"/>
    <col min="514" max="514" width="20.54296875" style="3" customWidth="1"/>
    <col min="515" max="515" width="9.7265625" style="3" customWidth="1"/>
    <col min="516" max="516" width="10.7265625" style="3" customWidth="1"/>
    <col min="517" max="519" width="10.453125" style="3" customWidth="1"/>
    <col min="520" max="522" width="8.7265625" style="3" customWidth="1"/>
    <col min="523" max="534" width="5.7265625" style="3" customWidth="1"/>
    <col min="535" max="540" width="7.7265625" style="3" customWidth="1"/>
    <col min="541" max="546" width="9.7265625" style="3" customWidth="1"/>
    <col min="547" max="547" width="9.1796875" style="3"/>
    <col min="548" max="548" width="12" style="3" bestFit="1" customWidth="1"/>
    <col min="549" max="768" width="9.1796875" style="3"/>
    <col min="769" max="769" width="5.7265625" style="3" customWidth="1"/>
    <col min="770" max="770" width="20.54296875" style="3" customWidth="1"/>
    <col min="771" max="771" width="9.7265625" style="3" customWidth="1"/>
    <col min="772" max="772" width="10.7265625" style="3" customWidth="1"/>
    <col min="773" max="775" width="10.453125" style="3" customWidth="1"/>
    <col min="776" max="778" width="8.7265625" style="3" customWidth="1"/>
    <col min="779" max="790" width="5.7265625" style="3" customWidth="1"/>
    <col min="791" max="796" width="7.7265625" style="3" customWidth="1"/>
    <col min="797" max="802" width="9.7265625" style="3" customWidth="1"/>
    <col min="803" max="803" width="9.1796875" style="3"/>
    <col min="804" max="804" width="12" style="3" bestFit="1" customWidth="1"/>
    <col min="805" max="1024" width="9.1796875" style="3"/>
    <col min="1025" max="1025" width="5.7265625" style="3" customWidth="1"/>
    <col min="1026" max="1026" width="20.54296875" style="3" customWidth="1"/>
    <col min="1027" max="1027" width="9.7265625" style="3" customWidth="1"/>
    <col min="1028" max="1028" width="10.7265625" style="3" customWidth="1"/>
    <col min="1029" max="1031" width="10.453125" style="3" customWidth="1"/>
    <col min="1032" max="1034" width="8.7265625" style="3" customWidth="1"/>
    <col min="1035" max="1046" width="5.7265625" style="3" customWidth="1"/>
    <col min="1047" max="1052" width="7.7265625" style="3" customWidth="1"/>
    <col min="1053" max="1058" width="9.7265625" style="3" customWidth="1"/>
    <col min="1059" max="1059" width="9.1796875" style="3"/>
    <col min="1060" max="1060" width="12" style="3" bestFit="1" customWidth="1"/>
    <col min="1061" max="1280" width="9.1796875" style="3"/>
    <col min="1281" max="1281" width="5.7265625" style="3" customWidth="1"/>
    <col min="1282" max="1282" width="20.54296875" style="3" customWidth="1"/>
    <col min="1283" max="1283" width="9.7265625" style="3" customWidth="1"/>
    <col min="1284" max="1284" width="10.7265625" style="3" customWidth="1"/>
    <col min="1285" max="1287" width="10.453125" style="3" customWidth="1"/>
    <col min="1288" max="1290" width="8.7265625" style="3" customWidth="1"/>
    <col min="1291" max="1302" width="5.7265625" style="3" customWidth="1"/>
    <col min="1303" max="1308" width="7.7265625" style="3" customWidth="1"/>
    <col min="1309" max="1314" width="9.7265625" style="3" customWidth="1"/>
    <col min="1315" max="1315" width="9.1796875" style="3"/>
    <col min="1316" max="1316" width="12" style="3" bestFit="1" customWidth="1"/>
    <col min="1317" max="1536" width="9.1796875" style="3"/>
    <col min="1537" max="1537" width="5.7265625" style="3" customWidth="1"/>
    <col min="1538" max="1538" width="20.54296875" style="3" customWidth="1"/>
    <col min="1539" max="1539" width="9.7265625" style="3" customWidth="1"/>
    <col min="1540" max="1540" width="10.7265625" style="3" customWidth="1"/>
    <col min="1541" max="1543" width="10.453125" style="3" customWidth="1"/>
    <col min="1544" max="1546" width="8.7265625" style="3" customWidth="1"/>
    <col min="1547" max="1558" width="5.7265625" style="3" customWidth="1"/>
    <col min="1559" max="1564" width="7.7265625" style="3" customWidth="1"/>
    <col min="1565" max="1570" width="9.7265625" style="3" customWidth="1"/>
    <col min="1571" max="1571" width="9.1796875" style="3"/>
    <col min="1572" max="1572" width="12" style="3" bestFit="1" customWidth="1"/>
    <col min="1573" max="1792" width="9.1796875" style="3"/>
    <col min="1793" max="1793" width="5.7265625" style="3" customWidth="1"/>
    <col min="1794" max="1794" width="20.54296875" style="3" customWidth="1"/>
    <col min="1795" max="1795" width="9.7265625" style="3" customWidth="1"/>
    <col min="1796" max="1796" width="10.7265625" style="3" customWidth="1"/>
    <col min="1797" max="1799" width="10.453125" style="3" customWidth="1"/>
    <col min="1800" max="1802" width="8.7265625" style="3" customWidth="1"/>
    <col min="1803" max="1814" width="5.7265625" style="3" customWidth="1"/>
    <col min="1815" max="1820" width="7.7265625" style="3" customWidth="1"/>
    <col min="1821" max="1826" width="9.7265625" style="3" customWidth="1"/>
    <col min="1827" max="1827" width="9.1796875" style="3"/>
    <col min="1828" max="1828" width="12" style="3" bestFit="1" customWidth="1"/>
    <col min="1829" max="2048" width="9.1796875" style="3"/>
    <col min="2049" max="2049" width="5.7265625" style="3" customWidth="1"/>
    <col min="2050" max="2050" width="20.54296875" style="3" customWidth="1"/>
    <col min="2051" max="2051" width="9.7265625" style="3" customWidth="1"/>
    <col min="2052" max="2052" width="10.7265625" style="3" customWidth="1"/>
    <col min="2053" max="2055" width="10.453125" style="3" customWidth="1"/>
    <col min="2056" max="2058" width="8.7265625" style="3" customWidth="1"/>
    <col min="2059" max="2070" width="5.7265625" style="3" customWidth="1"/>
    <col min="2071" max="2076" width="7.7265625" style="3" customWidth="1"/>
    <col min="2077" max="2082" width="9.7265625" style="3" customWidth="1"/>
    <col min="2083" max="2083" width="9.1796875" style="3"/>
    <col min="2084" max="2084" width="12" style="3" bestFit="1" customWidth="1"/>
    <col min="2085" max="2304" width="9.1796875" style="3"/>
    <col min="2305" max="2305" width="5.7265625" style="3" customWidth="1"/>
    <col min="2306" max="2306" width="20.54296875" style="3" customWidth="1"/>
    <col min="2307" max="2307" width="9.7265625" style="3" customWidth="1"/>
    <col min="2308" max="2308" width="10.7265625" style="3" customWidth="1"/>
    <col min="2309" max="2311" width="10.453125" style="3" customWidth="1"/>
    <col min="2312" max="2314" width="8.7265625" style="3" customWidth="1"/>
    <col min="2315" max="2326" width="5.7265625" style="3" customWidth="1"/>
    <col min="2327" max="2332" width="7.7265625" style="3" customWidth="1"/>
    <col min="2333" max="2338" width="9.7265625" style="3" customWidth="1"/>
    <col min="2339" max="2339" width="9.1796875" style="3"/>
    <col min="2340" max="2340" width="12" style="3" bestFit="1" customWidth="1"/>
    <col min="2341" max="2560" width="9.1796875" style="3"/>
    <col min="2561" max="2561" width="5.7265625" style="3" customWidth="1"/>
    <col min="2562" max="2562" width="20.54296875" style="3" customWidth="1"/>
    <col min="2563" max="2563" width="9.7265625" style="3" customWidth="1"/>
    <col min="2564" max="2564" width="10.7265625" style="3" customWidth="1"/>
    <col min="2565" max="2567" width="10.453125" style="3" customWidth="1"/>
    <col min="2568" max="2570" width="8.7265625" style="3" customWidth="1"/>
    <col min="2571" max="2582" width="5.7265625" style="3" customWidth="1"/>
    <col min="2583" max="2588" width="7.7265625" style="3" customWidth="1"/>
    <col min="2589" max="2594" width="9.7265625" style="3" customWidth="1"/>
    <col min="2595" max="2595" width="9.1796875" style="3"/>
    <col min="2596" max="2596" width="12" style="3" bestFit="1" customWidth="1"/>
    <col min="2597" max="2816" width="9.1796875" style="3"/>
    <col min="2817" max="2817" width="5.7265625" style="3" customWidth="1"/>
    <col min="2818" max="2818" width="20.54296875" style="3" customWidth="1"/>
    <col min="2819" max="2819" width="9.7265625" style="3" customWidth="1"/>
    <col min="2820" max="2820" width="10.7265625" style="3" customWidth="1"/>
    <col min="2821" max="2823" width="10.453125" style="3" customWidth="1"/>
    <col min="2824" max="2826" width="8.7265625" style="3" customWidth="1"/>
    <col min="2827" max="2838" width="5.7265625" style="3" customWidth="1"/>
    <col min="2839" max="2844" width="7.7265625" style="3" customWidth="1"/>
    <col min="2845" max="2850" width="9.7265625" style="3" customWidth="1"/>
    <col min="2851" max="2851" width="9.1796875" style="3"/>
    <col min="2852" max="2852" width="12" style="3" bestFit="1" customWidth="1"/>
    <col min="2853" max="3072" width="9.1796875" style="3"/>
    <col min="3073" max="3073" width="5.7265625" style="3" customWidth="1"/>
    <col min="3074" max="3074" width="20.54296875" style="3" customWidth="1"/>
    <col min="3075" max="3075" width="9.7265625" style="3" customWidth="1"/>
    <col min="3076" max="3076" width="10.7265625" style="3" customWidth="1"/>
    <col min="3077" max="3079" width="10.453125" style="3" customWidth="1"/>
    <col min="3080" max="3082" width="8.7265625" style="3" customWidth="1"/>
    <col min="3083" max="3094" width="5.7265625" style="3" customWidth="1"/>
    <col min="3095" max="3100" width="7.7265625" style="3" customWidth="1"/>
    <col min="3101" max="3106" width="9.7265625" style="3" customWidth="1"/>
    <col min="3107" max="3107" width="9.1796875" style="3"/>
    <col min="3108" max="3108" width="12" style="3" bestFit="1" customWidth="1"/>
    <col min="3109" max="3328" width="9.1796875" style="3"/>
    <col min="3329" max="3329" width="5.7265625" style="3" customWidth="1"/>
    <col min="3330" max="3330" width="20.54296875" style="3" customWidth="1"/>
    <col min="3331" max="3331" width="9.7265625" style="3" customWidth="1"/>
    <col min="3332" max="3332" width="10.7265625" style="3" customWidth="1"/>
    <col min="3333" max="3335" width="10.453125" style="3" customWidth="1"/>
    <col min="3336" max="3338" width="8.7265625" style="3" customWidth="1"/>
    <col min="3339" max="3350" width="5.7265625" style="3" customWidth="1"/>
    <col min="3351" max="3356" width="7.7265625" style="3" customWidth="1"/>
    <col min="3357" max="3362" width="9.7265625" style="3" customWidth="1"/>
    <col min="3363" max="3363" width="9.1796875" style="3"/>
    <col min="3364" max="3364" width="12" style="3" bestFit="1" customWidth="1"/>
    <col min="3365" max="3584" width="9.1796875" style="3"/>
    <col min="3585" max="3585" width="5.7265625" style="3" customWidth="1"/>
    <col min="3586" max="3586" width="20.54296875" style="3" customWidth="1"/>
    <col min="3587" max="3587" width="9.7265625" style="3" customWidth="1"/>
    <col min="3588" max="3588" width="10.7265625" style="3" customWidth="1"/>
    <col min="3589" max="3591" width="10.453125" style="3" customWidth="1"/>
    <col min="3592" max="3594" width="8.7265625" style="3" customWidth="1"/>
    <col min="3595" max="3606" width="5.7265625" style="3" customWidth="1"/>
    <col min="3607" max="3612" width="7.7265625" style="3" customWidth="1"/>
    <col min="3613" max="3618" width="9.7265625" style="3" customWidth="1"/>
    <col min="3619" max="3619" width="9.1796875" style="3"/>
    <col min="3620" max="3620" width="12" style="3" bestFit="1" customWidth="1"/>
    <col min="3621" max="3840" width="9.1796875" style="3"/>
    <col min="3841" max="3841" width="5.7265625" style="3" customWidth="1"/>
    <col min="3842" max="3842" width="20.54296875" style="3" customWidth="1"/>
    <col min="3843" max="3843" width="9.7265625" style="3" customWidth="1"/>
    <col min="3844" max="3844" width="10.7265625" style="3" customWidth="1"/>
    <col min="3845" max="3847" width="10.453125" style="3" customWidth="1"/>
    <col min="3848" max="3850" width="8.7265625" style="3" customWidth="1"/>
    <col min="3851" max="3862" width="5.7265625" style="3" customWidth="1"/>
    <col min="3863" max="3868" width="7.7265625" style="3" customWidth="1"/>
    <col min="3869" max="3874" width="9.7265625" style="3" customWidth="1"/>
    <col min="3875" max="3875" width="9.1796875" style="3"/>
    <col min="3876" max="3876" width="12" style="3" bestFit="1" customWidth="1"/>
    <col min="3877" max="4096" width="9.1796875" style="3"/>
    <col min="4097" max="4097" width="5.7265625" style="3" customWidth="1"/>
    <col min="4098" max="4098" width="20.54296875" style="3" customWidth="1"/>
    <col min="4099" max="4099" width="9.7265625" style="3" customWidth="1"/>
    <col min="4100" max="4100" width="10.7265625" style="3" customWidth="1"/>
    <col min="4101" max="4103" width="10.453125" style="3" customWidth="1"/>
    <col min="4104" max="4106" width="8.7265625" style="3" customWidth="1"/>
    <col min="4107" max="4118" width="5.7265625" style="3" customWidth="1"/>
    <col min="4119" max="4124" width="7.7265625" style="3" customWidth="1"/>
    <col min="4125" max="4130" width="9.7265625" style="3" customWidth="1"/>
    <col min="4131" max="4131" width="9.1796875" style="3"/>
    <col min="4132" max="4132" width="12" style="3" bestFit="1" customWidth="1"/>
    <col min="4133" max="4352" width="9.1796875" style="3"/>
    <col min="4353" max="4353" width="5.7265625" style="3" customWidth="1"/>
    <col min="4354" max="4354" width="20.54296875" style="3" customWidth="1"/>
    <col min="4355" max="4355" width="9.7265625" style="3" customWidth="1"/>
    <col min="4356" max="4356" width="10.7265625" style="3" customWidth="1"/>
    <col min="4357" max="4359" width="10.453125" style="3" customWidth="1"/>
    <col min="4360" max="4362" width="8.7265625" style="3" customWidth="1"/>
    <col min="4363" max="4374" width="5.7265625" style="3" customWidth="1"/>
    <col min="4375" max="4380" width="7.7265625" style="3" customWidth="1"/>
    <col min="4381" max="4386" width="9.7265625" style="3" customWidth="1"/>
    <col min="4387" max="4387" width="9.1796875" style="3"/>
    <col min="4388" max="4388" width="12" style="3" bestFit="1" customWidth="1"/>
    <col min="4389" max="4608" width="9.1796875" style="3"/>
    <col min="4609" max="4609" width="5.7265625" style="3" customWidth="1"/>
    <col min="4610" max="4610" width="20.54296875" style="3" customWidth="1"/>
    <col min="4611" max="4611" width="9.7265625" style="3" customWidth="1"/>
    <col min="4612" max="4612" width="10.7265625" style="3" customWidth="1"/>
    <col min="4613" max="4615" width="10.453125" style="3" customWidth="1"/>
    <col min="4616" max="4618" width="8.7265625" style="3" customWidth="1"/>
    <col min="4619" max="4630" width="5.7265625" style="3" customWidth="1"/>
    <col min="4631" max="4636" width="7.7265625" style="3" customWidth="1"/>
    <col min="4637" max="4642" width="9.7265625" style="3" customWidth="1"/>
    <col min="4643" max="4643" width="9.1796875" style="3"/>
    <col min="4644" max="4644" width="12" style="3" bestFit="1" customWidth="1"/>
    <col min="4645" max="4864" width="9.1796875" style="3"/>
    <col min="4865" max="4865" width="5.7265625" style="3" customWidth="1"/>
    <col min="4866" max="4866" width="20.54296875" style="3" customWidth="1"/>
    <col min="4867" max="4867" width="9.7265625" style="3" customWidth="1"/>
    <col min="4868" max="4868" width="10.7265625" style="3" customWidth="1"/>
    <col min="4869" max="4871" width="10.453125" style="3" customWidth="1"/>
    <col min="4872" max="4874" width="8.7265625" style="3" customWidth="1"/>
    <col min="4875" max="4886" width="5.7265625" style="3" customWidth="1"/>
    <col min="4887" max="4892" width="7.7265625" style="3" customWidth="1"/>
    <col min="4893" max="4898" width="9.7265625" style="3" customWidth="1"/>
    <col min="4899" max="4899" width="9.1796875" style="3"/>
    <col min="4900" max="4900" width="12" style="3" bestFit="1" customWidth="1"/>
    <col min="4901" max="5120" width="9.1796875" style="3"/>
    <col min="5121" max="5121" width="5.7265625" style="3" customWidth="1"/>
    <col min="5122" max="5122" width="20.54296875" style="3" customWidth="1"/>
    <col min="5123" max="5123" width="9.7265625" style="3" customWidth="1"/>
    <col min="5124" max="5124" width="10.7265625" style="3" customWidth="1"/>
    <col min="5125" max="5127" width="10.453125" style="3" customWidth="1"/>
    <col min="5128" max="5130" width="8.7265625" style="3" customWidth="1"/>
    <col min="5131" max="5142" width="5.7265625" style="3" customWidth="1"/>
    <col min="5143" max="5148" width="7.7265625" style="3" customWidth="1"/>
    <col min="5149" max="5154" width="9.7265625" style="3" customWidth="1"/>
    <col min="5155" max="5155" width="9.1796875" style="3"/>
    <col min="5156" max="5156" width="12" style="3" bestFit="1" customWidth="1"/>
    <col min="5157" max="5376" width="9.1796875" style="3"/>
    <col min="5377" max="5377" width="5.7265625" style="3" customWidth="1"/>
    <col min="5378" max="5378" width="20.54296875" style="3" customWidth="1"/>
    <col min="5379" max="5379" width="9.7265625" style="3" customWidth="1"/>
    <col min="5380" max="5380" width="10.7265625" style="3" customWidth="1"/>
    <col min="5381" max="5383" width="10.453125" style="3" customWidth="1"/>
    <col min="5384" max="5386" width="8.7265625" style="3" customWidth="1"/>
    <col min="5387" max="5398" width="5.7265625" style="3" customWidth="1"/>
    <col min="5399" max="5404" width="7.7265625" style="3" customWidth="1"/>
    <col min="5405" max="5410" width="9.7265625" style="3" customWidth="1"/>
    <col min="5411" max="5411" width="9.1796875" style="3"/>
    <col min="5412" max="5412" width="12" style="3" bestFit="1" customWidth="1"/>
    <col min="5413" max="5632" width="9.1796875" style="3"/>
    <col min="5633" max="5633" width="5.7265625" style="3" customWidth="1"/>
    <col min="5634" max="5634" width="20.54296875" style="3" customWidth="1"/>
    <col min="5635" max="5635" width="9.7265625" style="3" customWidth="1"/>
    <col min="5636" max="5636" width="10.7265625" style="3" customWidth="1"/>
    <col min="5637" max="5639" width="10.453125" style="3" customWidth="1"/>
    <col min="5640" max="5642" width="8.7265625" style="3" customWidth="1"/>
    <col min="5643" max="5654" width="5.7265625" style="3" customWidth="1"/>
    <col min="5655" max="5660" width="7.7265625" style="3" customWidth="1"/>
    <col min="5661" max="5666" width="9.7265625" style="3" customWidth="1"/>
    <col min="5667" max="5667" width="9.1796875" style="3"/>
    <col min="5668" max="5668" width="12" style="3" bestFit="1" customWidth="1"/>
    <col min="5669" max="5888" width="9.1796875" style="3"/>
    <col min="5889" max="5889" width="5.7265625" style="3" customWidth="1"/>
    <col min="5890" max="5890" width="20.54296875" style="3" customWidth="1"/>
    <col min="5891" max="5891" width="9.7265625" style="3" customWidth="1"/>
    <col min="5892" max="5892" width="10.7265625" style="3" customWidth="1"/>
    <col min="5893" max="5895" width="10.453125" style="3" customWidth="1"/>
    <col min="5896" max="5898" width="8.7265625" style="3" customWidth="1"/>
    <col min="5899" max="5910" width="5.7265625" style="3" customWidth="1"/>
    <col min="5911" max="5916" width="7.7265625" style="3" customWidth="1"/>
    <col min="5917" max="5922" width="9.7265625" style="3" customWidth="1"/>
    <col min="5923" max="5923" width="9.1796875" style="3"/>
    <col min="5924" max="5924" width="12" style="3" bestFit="1" customWidth="1"/>
    <col min="5925" max="6144" width="9.1796875" style="3"/>
    <col min="6145" max="6145" width="5.7265625" style="3" customWidth="1"/>
    <col min="6146" max="6146" width="20.54296875" style="3" customWidth="1"/>
    <col min="6147" max="6147" width="9.7265625" style="3" customWidth="1"/>
    <col min="6148" max="6148" width="10.7265625" style="3" customWidth="1"/>
    <col min="6149" max="6151" width="10.453125" style="3" customWidth="1"/>
    <col min="6152" max="6154" width="8.7265625" style="3" customWidth="1"/>
    <col min="6155" max="6166" width="5.7265625" style="3" customWidth="1"/>
    <col min="6167" max="6172" width="7.7265625" style="3" customWidth="1"/>
    <col min="6173" max="6178" width="9.7265625" style="3" customWidth="1"/>
    <col min="6179" max="6179" width="9.1796875" style="3"/>
    <col min="6180" max="6180" width="12" style="3" bestFit="1" customWidth="1"/>
    <col min="6181" max="6400" width="9.1796875" style="3"/>
    <col min="6401" max="6401" width="5.7265625" style="3" customWidth="1"/>
    <col min="6402" max="6402" width="20.54296875" style="3" customWidth="1"/>
    <col min="6403" max="6403" width="9.7265625" style="3" customWidth="1"/>
    <col min="6404" max="6404" width="10.7265625" style="3" customWidth="1"/>
    <col min="6405" max="6407" width="10.453125" style="3" customWidth="1"/>
    <col min="6408" max="6410" width="8.7265625" style="3" customWidth="1"/>
    <col min="6411" max="6422" width="5.7265625" style="3" customWidth="1"/>
    <col min="6423" max="6428" width="7.7265625" style="3" customWidth="1"/>
    <col min="6429" max="6434" width="9.7265625" style="3" customWidth="1"/>
    <col min="6435" max="6435" width="9.1796875" style="3"/>
    <col min="6436" max="6436" width="12" style="3" bestFit="1" customWidth="1"/>
    <col min="6437" max="6656" width="9.1796875" style="3"/>
    <col min="6657" max="6657" width="5.7265625" style="3" customWidth="1"/>
    <col min="6658" max="6658" width="20.54296875" style="3" customWidth="1"/>
    <col min="6659" max="6659" width="9.7265625" style="3" customWidth="1"/>
    <col min="6660" max="6660" width="10.7265625" style="3" customWidth="1"/>
    <col min="6661" max="6663" width="10.453125" style="3" customWidth="1"/>
    <col min="6664" max="6666" width="8.7265625" style="3" customWidth="1"/>
    <col min="6667" max="6678" width="5.7265625" style="3" customWidth="1"/>
    <col min="6679" max="6684" width="7.7265625" style="3" customWidth="1"/>
    <col min="6685" max="6690" width="9.7265625" style="3" customWidth="1"/>
    <col min="6691" max="6691" width="9.1796875" style="3"/>
    <col min="6692" max="6692" width="12" style="3" bestFit="1" customWidth="1"/>
    <col min="6693" max="6912" width="9.1796875" style="3"/>
    <col min="6913" max="6913" width="5.7265625" style="3" customWidth="1"/>
    <col min="6914" max="6914" width="20.54296875" style="3" customWidth="1"/>
    <col min="6915" max="6915" width="9.7265625" style="3" customWidth="1"/>
    <col min="6916" max="6916" width="10.7265625" style="3" customWidth="1"/>
    <col min="6917" max="6919" width="10.453125" style="3" customWidth="1"/>
    <col min="6920" max="6922" width="8.7265625" style="3" customWidth="1"/>
    <col min="6923" max="6934" width="5.7265625" style="3" customWidth="1"/>
    <col min="6935" max="6940" width="7.7265625" style="3" customWidth="1"/>
    <col min="6941" max="6946" width="9.7265625" style="3" customWidth="1"/>
    <col min="6947" max="6947" width="9.1796875" style="3"/>
    <col min="6948" max="6948" width="12" style="3" bestFit="1" customWidth="1"/>
    <col min="6949" max="7168" width="9.1796875" style="3"/>
    <col min="7169" max="7169" width="5.7265625" style="3" customWidth="1"/>
    <col min="7170" max="7170" width="20.54296875" style="3" customWidth="1"/>
    <col min="7171" max="7171" width="9.7265625" style="3" customWidth="1"/>
    <col min="7172" max="7172" width="10.7265625" style="3" customWidth="1"/>
    <col min="7173" max="7175" width="10.453125" style="3" customWidth="1"/>
    <col min="7176" max="7178" width="8.7265625" style="3" customWidth="1"/>
    <col min="7179" max="7190" width="5.7265625" style="3" customWidth="1"/>
    <col min="7191" max="7196" width="7.7265625" style="3" customWidth="1"/>
    <col min="7197" max="7202" width="9.7265625" style="3" customWidth="1"/>
    <col min="7203" max="7203" width="9.1796875" style="3"/>
    <col min="7204" max="7204" width="12" style="3" bestFit="1" customWidth="1"/>
    <col min="7205" max="7424" width="9.1796875" style="3"/>
    <col min="7425" max="7425" width="5.7265625" style="3" customWidth="1"/>
    <col min="7426" max="7426" width="20.54296875" style="3" customWidth="1"/>
    <col min="7427" max="7427" width="9.7265625" style="3" customWidth="1"/>
    <col min="7428" max="7428" width="10.7265625" style="3" customWidth="1"/>
    <col min="7429" max="7431" width="10.453125" style="3" customWidth="1"/>
    <col min="7432" max="7434" width="8.7265625" style="3" customWidth="1"/>
    <col min="7435" max="7446" width="5.7265625" style="3" customWidth="1"/>
    <col min="7447" max="7452" width="7.7265625" style="3" customWidth="1"/>
    <col min="7453" max="7458" width="9.7265625" style="3" customWidth="1"/>
    <col min="7459" max="7459" width="9.1796875" style="3"/>
    <col min="7460" max="7460" width="12" style="3" bestFit="1" customWidth="1"/>
    <col min="7461" max="7680" width="9.1796875" style="3"/>
    <col min="7681" max="7681" width="5.7265625" style="3" customWidth="1"/>
    <col min="7682" max="7682" width="20.54296875" style="3" customWidth="1"/>
    <col min="7683" max="7683" width="9.7265625" style="3" customWidth="1"/>
    <col min="7684" max="7684" width="10.7265625" style="3" customWidth="1"/>
    <col min="7685" max="7687" width="10.453125" style="3" customWidth="1"/>
    <col min="7688" max="7690" width="8.7265625" style="3" customWidth="1"/>
    <col min="7691" max="7702" width="5.7265625" style="3" customWidth="1"/>
    <col min="7703" max="7708" width="7.7265625" style="3" customWidth="1"/>
    <col min="7709" max="7714" width="9.7265625" style="3" customWidth="1"/>
    <col min="7715" max="7715" width="9.1796875" style="3"/>
    <col min="7716" max="7716" width="12" style="3" bestFit="1" customWidth="1"/>
    <col min="7717" max="7936" width="9.1796875" style="3"/>
    <col min="7937" max="7937" width="5.7265625" style="3" customWidth="1"/>
    <col min="7938" max="7938" width="20.54296875" style="3" customWidth="1"/>
    <col min="7939" max="7939" width="9.7265625" style="3" customWidth="1"/>
    <col min="7940" max="7940" width="10.7265625" style="3" customWidth="1"/>
    <col min="7941" max="7943" width="10.453125" style="3" customWidth="1"/>
    <col min="7944" max="7946" width="8.7265625" style="3" customWidth="1"/>
    <col min="7947" max="7958" width="5.7265625" style="3" customWidth="1"/>
    <col min="7959" max="7964" width="7.7265625" style="3" customWidth="1"/>
    <col min="7965" max="7970" width="9.7265625" style="3" customWidth="1"/>
    <col min="7971" max="7971" width="9.1796875" style="3"/>
    <col min="7972" max="7972" width="12" style="3" bestFit="1" customWidth="1"/>
    <col min="7973" max="8192" width="9.1796875" style="3"/>
    <col min="8193" max="8193" width="5.7265625" style="3" customWidth="1"/>
    <col min="8194" max="8194" width="20.54296875" style="3" customWidth="1"/>
    <col min="8195" max="8195" width="9.7265625" style="3" customWidth="1"/>
    <col min="8196" max="8196" width="10.7265625" style="3" customWidth="1"/>
    <col min="8197" max="8199" width="10.453125" style="3" customWidth="1"/>
    <col min="8200" max="8202" width="8.7265625" style="3" customWidth="1"/>
    <col min="8203" max="8214" width="5.7265625" style="3" customWidth="1"/>
    <col min="8215" max="8220" width="7.7265625" style="3" customWidth="1"/>
    <col min="8221" max="8226" width="9.7265625" style="3" customWidth="1"/>
    <col min="8227" max="8227" width="9.1796875" style="3"/>
    <col min="8228" max="8228" width="12" style="3" bestFit="1" customWidth="1"/>
    <col min="8229" max="8448" width="9.1796875" style="3"/>
    <col min="8449" max="8449" width="5.7265625" style="3" customWidth="1"/>
    <col min="8450" max="8450" width="20.54296875" style="3" customWidth="1"/>
    <col min="8451" max="8451" width="9.7265625" style="3" customWidth="1"/>
    <col min="8452" max="8452" width="10.7265625" style="3" customWidth="1"/>
    <col min="8453" max="8455" width="10.453125" style="3" customWidth="1"/>
    <col min="8456" max="8458" width="8.7265625" style="3" customWidth="1"/>
    <col min="8459" max="8470" width="5.7265625" style="3" customWidth="1"/>
    <col min="8471" max="8476" width="7.7265625" style="3" customWidth="1"/>
    <col min="8477" max="8482" width="9.7265625" style="3" customWidth="1"/>
    <col min="8483" max="8483" width="9.1796875" style="3"/>
    <col min="8484" max="8484" width="12" style="3" bestFit="1" customWidth="1"/>
    <col min="8485" max="8704" width="9.1796875" style="3"/>
    <col min="8705" max="8705" width="5.7265625" style="3" customWidth="1"/>
    <col min="8706" max="8706" width="20.54296875" style="3" customWidth="1"/>
    <col min="8707" max="8707" width="9.7265625" style="3" customWidth="1"/>
    <col min="8708" max="8708" width="10.7265625" style="3" customWidth="1"/>
    <col min="8709" max="8711" width="10.453125" style="3" customWidth="1"/>
    <col min="8712" max="8714" width="8.7265625" style="3" customWidth="1"/>
    <col min="8715" max="8726" width="5.7265625" style="3" customWidth="1"/>
    <col min="8727" max="8732" width="7.7265625" style="3" customWidth="1"/>
    <col min="8733" max="8738" width="9.7265625" style="3" customWidth="1"/>
    <col min="8739" max="8739" width="9.1796875" style="3"/>
    <col min="8740" max="8740" width="12" style="3" bestFit="1" customWidth="1"/>
    <col min="8741" max="8960" width="9.1796875" style="3"/>
    <col min="8961" max="8961" width="5.7265625" style="3" customWidth="1"/>
    <col min="8962" max="8962" width="20.54296875" style="3" customWidth="1"/>
    <col min="8963" max="8963" width="9.7265625" style="3" customWidth="1"/>
    <col min="8964" max="8964" width="10.7265625" style="3" customWidth="1"/>
    <col min="8965" max="8967" width="10.453125" style="3" customWidth="1"/>
    <col min="8968" max="8970" width="8.7265625" style="3" customWidth="1"/>
    <col min="8971" max="8982" width="5.7265625" style="3" customWidth="1"/>
    <col min="8983" max="8988" width="7.7265625" style="3" customWidth="1"/>
    <col min="8989" max="8994" width="9.7265625" style="3" customWidth="1"/>
    <col min="8995" max="8995" width="9.1796875" style="3"/>
    <col min="8996" max="8996" width="12" style="3" bestFit="1" customWidth="1"/>
    <col min="8997" max="9216" width="9.1796875" style="3"/>
    <col min="9217" max="9217" width="5.7265625" style="3" customWidth="1"/>
    <col min="9218" max="9218" width="20.54296875" style="3" customWidth="1"/>
    <col min="9219" max="9219" width="9.7265625" style="3" customWidth="1"/>
    <col min="9220" max="9220" width="10.7265625" style="3" customWidth="1"/>
    <col min="9221" max="9223" width="10.453125" style="3" customWidth="1"/>
    <col min="9224" max="9226" width="8.7265625" style="3" customWidth="1"/>
    <col min="9227" max="9238" width="5.7265625" style="3" customWidth="1"/>
    <col min="9239" max="9244" width="7.7265625" style="3" customWidth="1"/>
    <col min="9245" max="9250" width="9.7265625" style="3" customWidth="1"/>
    <col min="9251" max="9251" width="9.1796875" style="3"/>
    <col min="9252" max="9252" width="12" style="3" bestFit="1" customWidth="1"/>
    <col min="9253" max="9472" width="9.1796875" style="3"/>
    <col min="9473" max="9473" width="5.7265625" style="3" customWidth="1"/>
    <col min="9474" max="9474" width="20.54296875" style="3" customWidth="1"/>
    <col min="9475" max="9475" width="9.7265625" style="3" customWidth="1"/>
    <col min="9476" max="9476" width="10.7265625" style="3" customWidth="1"/>
    <col min="9477" max="9479" width="10.453125" style="3" customWidth="1"/>
    <col min="9480" max="9482" width="8.7265625" style="3" customWidth="1"/>
    <col min="9483" max="9494" width="5.7265625" style="3" customWidth="1"/>
    <col min="9495" max="9500" width="7.7265625" style="3" customWidth="1"/>
    <col min="9501" max="9506" width="9.7265625" style="3" customWidth="1"/>
    <col min="9507" max="9507" width="9.1796875" style="3"/>
    <col min="9508" max="9508" width="12" style="3" bestFit="1" customWidth="1"/>
    <col min="9509" max="9728" width="9.1796875" style="3"/>
    <col min="9729" max="9729" width="5.7265625" style="3" customWidth="1"/>
    <col min="9730" max="9730" width="20.54296875" style="3" customWidth="1"/>
    <col min="9731" max="9731" width="9.7265625" style="3" customWidth="1"/>
    <col min="9732" max="9732" width="10.7265625" style="3" customWidth="1"/>
    <col min="9733" max="9735" width="10.453125" style="3" customWidth="1"/>
    <col min="9736" max="9738" width="8.7265625" style="3" customWidth="1"/>
    <col min="9739" max="9750" width="5.7265625" style="3" customWidth="1"/>
    <col min="9751" max="9756" width="7.7265625" style="3" customWidth="1"/>
    <col min="9757" max="9762" width="9.7265625" style="3" customWidth="1"/>
    <col min="9763" max="9763" width="9.1796875" style="3"/>
    <col min="9764" max="9764" width="12" style="3" bestFit="1" customWidth="1"/>
    <col min="9765" max="9984" width="9.1796875" style="3"/>
    <col min="9985" max="9985" width="5.7265625" style="3" customWidth="1"/>
    <col min="9986" max="9986" width="20.54296875" style="3" customWidth="1"/>
    <col min="9987" max="9987" width="9.7265625" style="3" customWidth="1"/>
    <col min="9988" max="9988" width="10.7265625" style="3" customWidth="1"/>
    <col min="9989" max="9991" width="10.453125" style="3" customWidth="1"/>
    <col min="9992" max="9994" width="8.7265625" style="3" customWidth="1"/>
    <col min="9995" max="10006" width="5.7265625" style="3" customWidth="1"/>
    <col min="10007" max="10012" width="7.7265625" style="3" customWidth="1"/>
    <col min="10013" max="10018" width="9.7265625" style="3" customWidth="1"/>
    <col min="10019" max="10019" width="9.1796875" style="3"/>
    <col min="10020" max="10020" width="12" style="3" bestFit="1" customWidth="1"/>
    <col min="10021" max="10240" width="9.1796875" style="3"/>
    <col min="10241" max="10241" width="5.7265625" style="3" customWidth="1"/>
    <col min="10242" max="10242" width="20.54296875" style="3" customWidth="1"/>
    <col min="10243" max="10243" width="9.7265625" style="3" customWidth="1"/>
    <col min="10244" max="10244" width="10.7265625" style="3" customWidth="1"/>
    <col min="10245" max="10247" width="10.453125" style="3" customWidth="1"/>
    <col min="10248" max="10250" width="8.7265625" style="3" customWidth="1"/>
    <col min="10251" max="10262" width="5.7265625" style="3" customWidth="1"/>
    <col min="10263" max="10268" width="7.7265625" style="3" customWidth="1"/>
    <col min="10269" max="10274" width="9.7265625" style="3" customWidth="1"/>
    <col min="10275" max="10275" width="9.1796875" style="3"/>
    <col min="10276" max="10276" width="12" style="3" bestFit="1" customWidth="1"/>
    <col min="10277" max="10496" width="9.1796875" style="3"/>
    <col min="10497" max="10497" width="5.7265625" style="3" customWidth="1"/>
    <col min="10498" max="10498" width="20.54296875" style="3" customWidth="1"/>
    <col min="10499" max="10499" width="9.7265625" style="3" customWidth="1"/>
    <col min="10500" max="10500" width="10.7265625" style="3" customWidth="1"/>
    <col min="10501" max="10503" width="10.453125" style="3" customWidth="1"/>
    <col min="10504" max="10506" width="8.7265625" style="3" customWidth="1"/>
    <col min="10507" max="10518" width="5.7265625" style="3" customWidth="1"/>
    <col min="10519" max="10524" width="7.7265625" style="3" customWidth="1"/>
    <col min="10525" max="10530" width="9.7265625" style="3" customWidth="1"/>
    <col min="10531" max="10531" width="9.1796875" style="3"/>
    <col min="10532" max="10532" width="12" style="3" bestFit="1" customWidth="1"/>
    <col min="10533" max="10752" width="9.1796875" style="3"/>
    <col min="10753" max="10753" width="5.7265625" style="3" customWidth="1"/>
    <col min="10754" max="10754" width="20.54296875" style="3" customWidth="1"/>
    <col min="10755" max="10755" width="9.7265625" style="3" customWidth="1"/>
    <col min="10756" max="10756" width="10.7265625" style="3" customWidth="1"/>
    <col min="10757" max="10759" width="10.453125" style="3" customWidth="1"/>
    <col min="10760" max="10762" width="8.7265625" style="3" customWidth="1"/>
    <col min="10763" max="10774" width="5.7265625" style="3" customWidth="1"/>
    <col min="10775" max="10780" width="7.7265625" style="3" customWidth="1"/>
    <col min="10781" max="10786" width="9.7265625" style="3" customWidth="1"/>
    <col min="10787" max="10787" width="9.1796875" style="3"/>
    <col min="10788" max="10788" width="12" style="3" bestFit="1" customWidth="1"/>
    <col min="10789" max="11008" width="9.1796875" style="3"/>
    <col min="11009" max="11009" width="5.7265625" style="3" customWidth="1"/>
    <col min="11010" max="11010" width="20.54296875" style="3" customWidth="1"/>
    <col min="11011" max="11011" width="9.7265625" style="3" customWidth="1"/>
    <col min="11012" max="11012" width="10.7265625" style="3" customWidth="1"/>
    <col min="11013" max="11015" width="10.453125" style="3" customWidth="1"/>
    <col min="11016" max="11018" width="8.7265625" style="3" customWidth="1"/>
    <col min="11019" max="11030" width="5.7265625" style="3" customWidth="1"/>
    <col min="11031" max="11036" width="7.7265625" style="3" customWidth="1"/>
    <col min="11037" max="11042" width="9.7265625" style="3" customWidth="1"/>
    <col min="11043" max="11043" width="9.1796875" style="3"/>
    <col min="11044" max="11044" width="12" style="3" bestFit="1" customWidth="1"/>
    <col min="11045" max="11264" width="9.1796875" style="3"/>
    <col min="11265" max="11265" width="5.7265625" style="3" customWidth="1"/>
    <col min="11266" max="11266" width="20.54296875" style="3" customWidth="1"/>
    <col min="11267" max="11267" width="9.7265625" style="3" customWidth="1"/>
    <col min="11268" max="11268" width="10.7265625" style="3" customWidth="1"/>
    <col min="11269" max="11271" width="10.453125" style="3" customWidth="1"/>
    <col min="11272" max="11274" width="8.7265625" style="3" customWidth="1"/>
    <col min="11275" max="11286" width="5.7265625" style="3" customWidth="1"/>
    <col min="11287" max="11292" width="7.7265625" style="3" customWidth="1"/>
    <col min="11293" max="11298" width="9.7265625" style="3" customWidth="1"/>
    <col min="11299" max="11299" width="9.1796875" style="3"/>
    <col min="11300" max="11300" width="12" style="3" bestFit="1" customWidth="1"/>
    <col min="11301" max="11520" width="9.1796875" style="3"/>
    <col min="11521" max="11521" width="5.7265625" style="3" customWidth="1"/>
    <col min="11522" max="11522" width="20.54296875" style="3" customWidth="1"/>
    <col min="11523" max="11523" width="9.7265625" style="3" customWidth="1"/>
    <col min="11524" max="11524" width="10.7265625" style="3" customWidth="1"/>
    <col min="11525" max="11527" width="10.453125" style="3" customWidth="1"/>
    <col min="11528" max="11530" width="8.7265625" style="3" customWidth="1"/>
    <col min="11531" max="11542" width="5.7265625" style="3" customWidth="1"/>
    <col min="11543" max="11548" width="7.7265625" style="3" customWidth="1"/>
    <col min="11549" max="11554" width="9.7265625" style="3" customWidth="1"/>
    <col min="11555" max="11555" width="9.1796875" style="3"/>
    <col min="11556" max="11556" width="12" style="3" bestFit="1" customWidth="1"/>
    <col min="11557" max="11776" width="9.1796875" style="3"/>
    <col min="11777" max="11777" width="5.7265625" style="3" customWidth="1"/>
    <col min="11778" max="11778" width="20.54296875" style="3" customWidth="1"/>
    <col min="11779" max="11779" width="9.7265625" style="3" customWidth="1"/>
    <col min="11780" max="11780" width="10.7265625" style="3" customWidth="1"/>
    <col min="11781" max="11783" width="10.453125" style="3" customWidth="1"/>
    <col min="11784" max="11786" width="8.7265625" style="3" customWidth="1"/>
    <col min="11787" max="11798" width="5.7265625" style="3" customWidth="1"/>
    <col min="11799" max="11804" width="7.7265625" style="3" customWidth="1"/>
    <col min="11805" max="11810" width="9.7265625" style="3" customWidth="1"/>
    <col min="11811" max="11811" width="9.1796875" style="3"/>
    <col min="11812" max="11812" width="12" style="3" bestFit="1" customWidth="1"/>
    <col min="11813" max="12032" width="9.1796875" style="3"/>
    <col min="12033" max="12033" width="5.7265625" style="3" customWidth="1"/>
    <col min="12034" max="12034" width="20.54296875" style="3" customWidth="1"/>
    <col min="12035" max="12035" width="9.7265625" style="3" customWidth="1"/>
    <col min="12036" max="12036" width="10.7265625" style="3" customWidth="1"/>
    <col min="12037" max="12039" width="10.453125" style="3" customWidth="1"/>
    <col min="12040" max="12042" width="8.7265625" style="3" customWidth="1"/>
    <col min="12043" max="12054" width="5.7265625" style="3" customWidth="1"/>
    <col min="12055" max="12060" width="7.7265625" style="3" customWidth="1"/>
    <col min="12061" max="12066" width="9.7265625" style="3" customWidth="1"/>
    <col min="12067" max="12067" width="9.1796875" style="3"/>
    <col min="12068" max="12068" width="12" style="3" bestFit="1" customWidth="1"/>
    <col min="12069" max="12288" width="9.1796875" style="3"/>
    <col min="12289" max="12289" width="5.7265625" style="3" customWidth="1"/>
    <col min="12290" max="12290" width="20.54296875" style="3" customWidth="1"/>
    <col min="12291" max="12291" width="9.7265625" style="3" customWidth="1"/>
    <col min="12292" max="12292" width="10.7265625" style="3" customWidth="1"/>
    <col min="12293" max="12295" width="10.453125" style="3" customWidth="1"/>
    <col min="12296" max="12298" width="8.7265625" style="3" customWidth="1"/>
    <col min="12299" max="12310" width="5.7265625" style="3" customWidth="1"/>
    <col min="12311" max="12316" width="7.7265625" style="3" customWidth="1"/>
    <col min="12317" max="12322" width="9.7265625" style="3" customWidth="1"/>
    <col min="12323" max="12323" width="9.1796875" style="3"/>
    <col min="12324" max="12324" width="12" style="3" bestFit="1" customWidth="1"/>
    <col min="12325" max="12544" width="9.1796875" style="3"/>
    <col min="12545" max="12545" width="5.7265625" style="3" customWidth="1"/>
    <col min="12546" max="12546" width="20.54296875" style="3" customWidth="1"/>
    <col min="12547" max="12547" width="9.7265625" style="3" customWidth="1"/>
    <col min="12548" max="12548" width="10.7265625" style="3" customWidth="1"/>
    <col min="12549" max="12551" width="10.453125" style="3" customWidth="1"/>
    <col min="12552" max="12554" width="8.7265625" style="3" customWidth="1"/>
    <col min="12555" max="12566" width="5.7265625" style="3" customWidth="1"/>
    <col min="12567" max="12572" width="7.7265625" style="3" customWidth="1"/>
    <col min="12573" max="12578" width="9.7265625" style="3" customWidth="1"/>
    <col min="12579" max="12579" width="9.1796875" style="3"/>
    <col min="12580" max="12580" width="12" style="3" bestFit="1" customWidth="1"/>
    <col min="12581" max="12800" width="9.1796875" style="3"/>
    <col min="12801" max="12801" width="5.7265625" style="3" customWidth="1"/>
    <col min="12802" max="12802" width="20.54296875" style="3" customWidth="1"/>
    <col min="12803" max="12803" width="9.7265625" style="3" customWidth="1"/>
    <col min="12804" max="12804" width="10.7265625" style="3" customWidth="1"/>
    <col min="12805" max="12807" width="10.453125" style="3" customWidth="1"/>
    <col min="12808" max="12810" width="8.7265625" style="3" customWidth="1"/>
    <col min="12811" max="12822" width="5.7265625" style="3" customWidth="1"/>
    <col min="12823" max="12828" width="7.7265625" style="3" customWidth="1"/>
    <col min="12829" max="12834" width="9.7265625" style="3" customWidth="1"/>
    <col min="12835" max="12835" width="9.1796875" style="3"/>
    <col min="12836" max="12836" width="12" style="3" bestFit="1" customWidth="1"/>
    <col min="12837" max="13056" width="9.1796875" style="3"/>
    <col min="13057" max="13057" width="5.7265625" style="3" customWidth="1"/>
    <col min="13058" max="13058" width="20.54296875" style="3" customWidth="1"/>
    <col min="13059" max="13059" width="9.7265625" style="3" customWidth="1"/>
    <col min="13060" max="13060" width="10.7265625" style="3" customWidth="1"/>
    <col min="13061" max="13063" width="10.453125" style="3" customWidth="1"/>
    <col min="13064" max="13066" width="8.7265625" style="3" customWidth="1"/>
    <col min="13067" max="13078" width="5.7265625" style="3" customWidth="1"/>
    <col min="13079" max="13084" width="7.7265625" style="3" customWidth="1"/>
    <col min="13085" max="13090" width="9.7265625" style="3" customWidth="1"/>
    <col min="13091" max="13091" width="9.1796875" style="3"/>
    <col min="13092" max="13092" width="12" style="3" bestFit="1" customWidth="1"/>
    <col min="13093" max="13312" width="9.1796875" style="3"/>
    <col min="13313" max="13313" width="5.7265625" style="3" customWidth="1"/>
    <col min="13314" max="13314" width="20.54296875" style="3" customWidth="1"/>
    <col min="13315" max="13315" width="9.7265625" style="3" customWidth="1"/>
    <col min="13316" max="13316" width="10.7265625" style="3" customWidth="1"/>
    <col min="13317" max="13319" width="10.453125" style="3" customWidth="1"/>
    <col min="13320" max="13322" width="8.7265625" style="3" customWidth="1"/>
    <col min="13323" max="13334" width="5.7265625" style="3" customWidth="1"/>
    <col min="13335" max="13340" width="7.7265625" style="3" customWidth="1"/>
    <col min="13341" max="13346" width="9.7265625" style="3" customWidth="1"/>
    <col min="13347" max="13347" width="9.1796875" style="3"/>
    <col min="13348" max="13348" width="12" style="3" bestFit="1" customWidth="1"/>
    <col min="13349" max="13568" width="9.1796875" style="3"/>
    <col min="13569" max="13569" width="5.7265625" style="3" customWidth="1"/>
    <col min="13570" max="13570" width="20.54296875" style="3" customWidth="1"/>
    <col min="13571" max="13571" width="9.7265625" style="3" customWidth="1"/>
    <col min="13572" max="13572" width="10.7265625" style="3" customWidth="1"/>
    <col min="13573" max="13575" width="10.453125" style="3" customWidth="1"/>
    <col min="13576" max="13578" width="8.7265625" style="3" customWidth="1"/>
    <col min="13579" max="13590" width="5.7265625" style="3" customWidth="1"/>
    <col min="13591" max="13596" width="7.7265625" style="3" customWidth="1"/>
    <col min="13597" max="13602" width="9.7265625" style="3" customWidth="1"/>
    <col min="13603" max="13603" width="9.1796875" style="3"/>
    <col min="13604" max="13604" width="12" style="3" bestFit="1" customWidth="1"/>
    <col min="13605" max="13824" width="9.1796875" style="3"/>
    <col min="13825" max="13825" width="5.7265625" style="3" customWidth="1"/>
    <col min="13826" max="13826" width="20.54296875" style="3" customWidth="1"/>
    <col min="13827" max="13827" width="9.7265625" style="3" customWidth="1"/>
    <col min="13828" max="13828" width="10.7265625" style="3" customWidth="1"/>
    <col min="13829" max="13831" width="10.453125" style="3" customWidth="1"/>
    <col min="13832" max="13834" width="8.7265625" style="3" customWidth="1"/>
    <col min="13835" max="13846" width="5.7265625" style="3" customWidth="1"/>
    <col min="13847" max="13852" width="7.7265625" style="3" customWidth="1"/>
    <col min="13853" max="13858" width="9.7265625" style="3" customWidth="1"/>
    <col min="13859" max="13859" width="9.1796875" style="3"/>
    <col min="13860" max="13860" width="12" style="3" bestFit="1" customWidth="1"/>
    <col min="13861" max="14080" width="9.1796875" style="3"/>
    <col min="14081" max="14081" width="5.7265625" style="3" customWidth="1"/>
    <col min="14082" max="14082" width="20.54296875" style="3" customWidth="1"/>
    <col min="14083" max="14083" width="9.7265625" style="3" customWidth="1"/>
    <col min="14084" max="14084" width="10.7265625" style="3" customWidth="1"/>
    <col min="14085" max="14087" width="10.453125" style="3" customWidth="1"/>
    <col min="14088" max="14090" width="8.7265625" style="3" customWidth="1"/>
    <col min="14091" max="14102" width="5.7265625" style="3" customWidth="1"/>
    <col min="14103" max="14108" width="7.7265625" style="3" customWidth="1"/>
    <col min="14109" max="14114" width="9.7265625" style="3" customWidth="1"/>
    <col min="14115" max="14115" width="9.1796875" style="3"/>
    <col min="14116" max="14116" width="12" style="3" bestFit="1" customWidth="1"/>
    <col min="14117" max="14336" width="9.1796875" style="3"/>
    <col min="14337" max="14337" width="5.7265625" style="3" customWidth="1"/>
    <col min="14338" max="14338" width="20.54296875" style="3" customWidth="1"/>
    <col min="14339" max="14339" width="9.7265625" style="3" customWidth="1"/>
    <col min="14340" max="14340" width="10.7265625" style="3" customWidth="1"/>
    <col min="14341" max="14343" width="10.453125" style="3" customWidth="1"/>
    <col min="14344" max="14346" width="8.7265625" style="3" customWidth="1"/>
    <col min="14347" max="14358" width="5.7265625" style="3" customWidth="1"/>
    <col min="14359" max="14364" width="7.7265625" style="3" customWidth="1"/>
    <col min="14365" max="14370" width="9.7265625" style="3" customWidth="1"/>
    <col min="14371" max="14371" width="9.1796875" style="3"/>
    <col min="14372" max="14372" width="12" style="3" bestFit="1" customWidth="1"/>
    <col min="14373" max="14592" width="9.1796875" style="3"/>
    <col min="14593" max="14593" width="5.7265625" style="3" customWidth="1"/>
    <col min="14594" max="14594" width="20.54296875" style="3" customWidth="1"/>
    <col min="14595" max="14595" width="9.7265625" style="3" customWidth="1"/>
    <col min="14596" max="14596" width="10.7265625" style="3" customWidth="1"/>
    <col min="14597" max="14599" width="10.453125" style="3" customWidth="1"/>
    <col min="14600" max="14602" width="8.7265625" style="3" customWidth="1"/>
    <col min="14603" max="14614" width="5.7265625" style="3" customWidth="1"/>
    <col min="14615" max="14620" width="7.7265625" style="3" customWidth="1"/>
    <col min="14621" max="14626" width="9.7265625" style="3" customWidth="1"/>
    <col min="14627" max="14627" width="9.1796875" style="3"/>
    <col min="14628" max="14628" width="12" style="3" bestFit="1" customWidth="1"/>
    <col min="14629" max="14848" width="9.1796875" style="3"/>
    <col min="14849" max="14849" width="5.7265625" style="3" customWidth="1"/>
    <col min="14850" max="14850" width="20.54296875" style="3" customWidth="1"/>
    <col min="14851" max="14851" width="9.7265625" style="3" customWidth="1"/>
    <col min="14852" max="14852" width="10.7265625" style="3" customWidth="1"/>
    <col min="14853" max="14855" width="10.453125" style="3" customWidth="1"/>
    <col min="14856" max="14858" width="8.7265625" style="3" customWidth="1"/>
    <col min="14859" max="14870" width="5.7265625" style="3" customWidth="1"/>
    <col min="14871" max="14876" width="7.7265625" style="3" customWidth="1"/>
    <col min="14877" max="14882" width="9.7265625" style="3" customWidth="1"/>
    <col min="14883" max="14883" width="9.1796875" style="3"/>
    <col min="14884" max="14884" width="12" style="3" bestFit="1" customWidth="1"/>
    <col min="14885" max="15104" width="9.1796875" style="3"/>
    <col min="15105" max="15105" width="5.7265625" style="3" customWidth="1"/>
    <col min="15106" max="15106" width="20.54296875" style="3" customWidth="1"/>
    <col min="15107" max="15107" width="9.7265625" style="3" customWidth="1"/>
    <col min="15108" max="15108" width="10.7265625" style="3" customWidth="1"/>
    <col min="15109" max="15111" width="10.453125" style="3" customWidth="1"/>
    <col min="15112" max="15114" width="8.7265625" style="3" customWidth="1"/>
    <col min="15115" max="15126" width="5.7265625" style="3" customWidth="1"/>
    <col min="15127" max="15132" width="7.7265625" style="3" customWidth="1"/>
    <col min="15133" max="15138" width="9.7265625" style="3" customWidth="1"/>
    <col min="15139" max="15139" width="9.1796875" style="3"/>
    <col min="15140" max="15140" width="12" style="3" bestFit="1" customWidth="1"/>
    <col min="15141" max="15360" width="9.1796875" style="3"/>
    <col min="15361" max="15361" width="5.7265625" style="3" customWidth="1"/>
    <col min="15362" max="15362" width="20.54296875" style="3" customWidth="1"/>
    <col min="15363" max="15363" width="9.7265625" style="3" customWidth="1"/>
    <col min="15364" max="15364" width="10.7265625" style="3" customWidth="1"/>
    <col min="15365" max="15367" width="10.453125" style="3" customWidth="1"/>
    <col min="15368" max="15370" width="8.7265625" style="3" customWidth="1"/>
    <col min="15371" max="15382" width="5.7265625" style="3" customWidth="1"/>
    <col min="15383" max="15388" width="7.7265625" style="3" customWidth="1"/>
    <col min="15389" max="15394" width="9.7265625" style="3" customWidth="1"/>
    <col min="15395" max="15395" width="9.1796875" style="3"/>
    <col min="15396" max="15396" width="12" style="3" bestFit="1" customWidth="1"/>
    <col min="15397" max="15616" width="9.1796875" style="3"/>
    <col min="15617" max="15617" width="5.7265625" style="3" customWidth="1"/>
    <col min="15618" max="15618" width="20.54296875" style="3" customWidth="1"/>
    <col min="15619" max="15619" width="9.7265625" style="3" customWidth="1"/>
    <col min="15620" max="15620" width="10.7265625" style="3" customWidth="1"/>
    <col min="15621" max="15623" width="10.453125" style="3" customWidth="1"/>
    <col min="15624" max="15626" width="8.7265625" style="3" customWidth="1"/>
    <col min="15627" max="15638" width="5.7265625" style="3" customWidth="1"/>
    <col min="15639" max="15644" width="7.7265625" style="3" customWidth="1"/>
    <col min="15645" max="15650" width="9.7265625" style="3" customWidth="1"/>
    <col min="15651" max="15651" width="9.1796875" style="3"/>
    <col min="15652" max="15652" width="12" style="3" bestFit="1" customWidth="1"/>
    <col min="15653" max="15872" width="9.1796875" style="3"/>
    <col min="15873" max="15873" width="5.7265625" style="3" customWidth="1"/>
    <col min="15874" max="15874" width="20.54296875" style="3" customWidth="1"/>
    <col min="15875" max="15875" width="9.7265625" style="3" customWidth="1"/>
    <col min="15876" max="15876" width="10.7265625" style="3" customWidth="1"/>
    <col min="15877" max="15879" width="10.453125" style="3" customWidth="1"/>
    <col min="15880" max="15882" width="8.7265625" style="3" customWidth="1"/>
    <col min="15883" max="15894" width="5.7265625" style="3" customWidth="1"/>
    <col min="15895" max="15900" width="7.7265625" style="3" customWidth="1"/>
    <col min="15901" max="15906" width="9.7265625" style="3" customWidth="1"/>
    <col min="15907" max="15907" width="9.1796875" style="3"/>
    <col min="15908" max="15908" width="12" style="3" bestFit="1" customWidth="1"/>
    <col min="15909" max="16128" width="9.1796875" style="3"/>
    <col min="16129" max="16129" width="5.7265625" style="3" customWidth="1"/>
    <col min="16130" max="16130" width="20.54296875" style="3" customWidth="1"/>
    <col min="16131" max="16131" width="9.7265625" style="3" customWidth="1"/>
    <col min="16132" max="16132" width="10.7265625" style="3" customWidth="1"/>
    <col min="16133" max="16135" width="10.453125" style="3" customWidth="1"/>
    <col min="16136" max="16138" width="8.7265625" style="3" customWidth="1"/>
    <col min="16139" max="16150" width="5.7265625" style="3" customWidth="1"/>
    <col min="16151" max="16156" width="7.7265625" style="3" customWidth="1"/>
    <col min="16157" max="16162" width="9.7265625" style="3" customWidth="1"/>
    <col min="16163" max="16163" width="9.1796875" style="3"/>
    <col min="16164" max="16164" width="12" style="3" bestFit="1" customWidth="1"/>
    <col min="16165" max="16384" width="9.1796875" style="3"/>
  </cols>
  <sheetData>
    <row r="1" spans="1:34" x14ac:dyDescent="0.35">
      <c r="A1" s="1" t="s">
        <v>1020</v>
      </c>
    </row>
    <row r="3" spans="1:34" x14ac:dyDescent="0.35">
      <c r="A3" s="4" t="s">
        <v>1021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34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  <c r="Z4" s="1615"/>
      <c r="AA4" s="1615"/>
      <c r="AB4" s="1615"/>
      <c r="AC4" s="1615"/>
      <c r="AD4" s="1615"/>
      <c r="AE4" s="1615"/>
      <c r="AF4" s="1615"/>
      <c r="AG4" s="1615"/>
      <c r="AH4" s="1615"/>
    </row>
    <row r="5" spans="1:34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8" t="str">
        <f>'[3]1'!$E$6</f>
        <v>TAHUN</v>
      </c>
      <c r="P5" s="7">
        <v>2024</v>
      </c>
      <c r="Q5" s="2"/>
      <c r="R5" s="2"/>
      <c r="S5" s="2"/>
      <c r="T5" s="2"/>
      <c r="U5" s="2"/>
      <c r="V5" s="2"/>
      <c r="W5" s="4"/>
      <c r="X5" s="4"/>
      <c r="Y5" s="4"/>
      <c r="Z5" s="2"/>
      <c r="AA5" s="7"/>
      <c r="AB5" s="7"/>
      <c r="AC5" s="4"/>
      <c r="AD5" s="4"/>
      <c r="AE5" s="4"/>
      <c r="AF5" s="4"/>
      <c r="AG5" s="4"/>
      <c r="AH5" s="4"/>
    </row>
    <row r="6" spans="1:34" ht="16" thickBot="1" x14ac:dyDescent="0.4"/>
    <row r="7" spans="1:34" x14ac:dyDescent="0.35">
      <c r="A7" s="1618" t="s">
        <v>5</v>
      </c>
      <c r="B7" s="1611" t="s">
        <v>1022</v>
      </c>
      <c r="C7" s="1660" t="s">
        <v>1023</v>
      </c>
      <c r="D7" s="1662"/>
      <c r="E7" s="1675" t="s">
        <v>1024</v>
      </c>
      <c r="F7" s="1676"/>
      <c r="G7" s="1677"/>
      <c r="H7" s="1663" t="s">
        <v>1025</v>
      </c>
      <c r="I7" s="1638"/>
      <c r="J7" s="1637"/>
      <c r="K7" s="1663" t="s">
        <v>1026</v>
      </c>
      <c r="L7" s="1638"/>
      <c r="M7" s="1638"/>
      <c r="N7" s="1638"/>
      <c r="O7" s="1638"/>
      <c r="P7" s="1638"/>
      <c r="Q7" s="1638"/>
      <c r="R7" s="1638"/>
      <c r="S7" s="1638"/>
      <c r="T7" s="1638"/>
      <c r="U7" s="1638"/>
      <c r="V7" s="1637"/>
      <c r="W7" s="1663" t="s">
        <v>1027</v>
      </c>
      <c r="X7" s="1637"/>
      <c r="Y7" s="1637"/>
      <c r="Z7" s="1663" t="s">
        <v>1028</v>
      </c>
      <c r="AA7" s="1638"/>
      <c r="AB7" s="1637"/>
      <c r="AC7" s="1636" t="s">
        <v>1029</v>
      </c>
      <c r="AD7" s="1880"/>
      <c r="AE7" s="1881"/>
      <c r="AF7" s="1663" t="s">
        <v>1030</v>
      </c>
      <c r="AG7" s="1638"/>
      <c r="AH7" s="1637"/>
    </row>
    <row r="8" spans="1:34" x14ac:dyDescent="0.35">
      <c r="A8" s="1596"/>
      <c r="B8" s="1601"/>
      <c r="C8" s="1604" t="s">
        <v>1031</v>
      </c>
      <c r="D8" s="1604" t="s">
        <v>1032</v>
      </c>
      <c r="E8" s="1735"/>
      <c r="F8" s="1615"/>
      <c r="G8" s="1736"/>
      <c r="H8" s="1606"/>
      <c r="I8" s="1796"/>
      <c r="J8" s="1797"/>
      <c r="K8" s="1606"/>
      <c r="L8" s="1796"/>
      <c r="M8" s="1796"/>
      <c r="N8" s="1796"/>
      <c r="O8" s="1796"/>
      <c r="P8" s="1796"/>
      <c r="Q8" s="1796"/>
      <c r="R8" s="1796"/>
      <c r="S8" s="1796"/>
      <c r="T8" s="1796"/>
      <c r="U8" s="1796"/>
      <c r="V8" s="1797"/>
      <c r="W8" s="1606"/>
      <c r="X8" s="1797"/>
      <c r="Y8" s="1797"/>
      <c r="Z8" s="1606"/>
      <c r="AA8" s="1796"/>
      <c r="AB8" s="1797"/>
      <c r="AC8" s="1882"/>
      <c r="AD8" s="1883"/>
      <c r="AE8" s="1884"/>
      <c r="AF8" s="1606"/>
      <c r="AG8" s="1796"/>
      <c r="AH8" s="1797"/>
    </row>
    <row r="9" spans="1:34" ht="31" x14ac:dyDescent="0.35">
      <c r="A9" s="1597"/>
      <c r="B9" s="1602"/>
      <c r="C9" s="1602"/>
      <c r="D9" s="1602"/>
      <c r="E9" s="125" t="s">
        <v>1033</v>
      </c>
      <c r="F9" s="125" t="s">
        <v>1034</v>
      </c>
      <c r="G9" s="125" t="s">
        <v>1035</v>
      </c>
      <c r="H9" s="61" t="s">
        <v>130</v>
      </c>
      <c r="I9" s="61" t="s">
        <v>131</v>
      </c>
      <c r="J9" s="61" t="s">
        <v>502</v>
      </c>
      <c r="K9" s="61" t="s">
        <v>1036</v>
      </c>
      <c r="L9" s="61" t="s">
        <v>1037</v>
      </c>
      <c r="M9" s="61" t="s">
        <v>1038</v>
      </c>
      <c r="N9" s="61" t="s">
        <v>1039</v>
      </c>
      <c r="O9" s="61" t="s">
        <v>1040</v>
      </c>
      <c r="P9" s="61" t="s">
        <v>1041</v>
      </c>
      <c r="Q9" s="61" t="s">
        <v>1042</v>
      </c>
      <c r="R9" s="61" t="s">
        <v>1043</v>
      </c>
      <c r="S9" s="61" t="s">
        <v>1044</v>
      </c>
      <c r="T9" s="61" t="s">
        <v>1045</v>
      </c>
      <c r="U9" s="61" t="s">
        <v>1046</v>
      </c>
      <c r="V9" s="61" t="s">
        <v>1047</v>
      </c>
      <c r="W9" s="61" t="s">
        <v>130</v>
      </c>
      <c r="X9" s="61" t="s">
        <v>131</v>
      </c>
      <c r="Y9" s="416" t="s">
        <v>502</v>
      </c>
      <c r="Z9" s="61" t="s">
        <v>130</v>
      </c>
      <c r="AA9" s="61" t="s">
        <v>131</v>
      </c>
      <c r="AB9" s="61" t="s">
        <v>502</v>
      </c>
      <c r="AC9" s="61" t="s">
        <v>130</v>
      </c>
      <c r="AD9" s="61" t="s">
        <v>131</v>
      </c>
      <c r="AE9" s="61" t="s">
        <v>502</v>
      </c>
      <c r="AF9" s="61" t="s">
        <v>130</v>
      </c>
      <c r="AG9" s="61" t="s">
        <v>131</v>
      </c>
      <c r="AH9" s="61" t="s">
        <v>502</v>
      </c>
    </row>
    <row r="10" spans="1:34" s="15" customFormat="1" ht="11.5" x14ac:dyDescent="0.35">
      <c r="A10" s="589">
        <v>1</v>
      </c>
      <c r="B10" s="590">
        <v>2</v>
      </c>
      <c r="C10" s="589">
        <v>3</v>
      </c>
      <c r="D10" s="590">
        <v>4</v>
      </c>
      <c r="E10" s="589">
        <v>5</v>
      </c>
      <c r="F10" s="590">
        <v>6</v>
      </c>
      <c r="G10" s="589">
        <v>7</v>
      </c>
      <c r="H10" s="590">
        <v>8</v>
      </c>
      <c r="I10" s="589">
        <v>9</v>
      </c>
      <c r="J10" s="590">
        <v>10</v>
      </c>
      <c r="K10" s="589">
        <v>11</v>
      </c>
      <c r="L10" s="590">
        <v>12</v>
      </c>
      <c r="M10" s="589">
        <v>13</v>
      </c>
      <c r="N10" s="590">
        <v>14</v>
      </c>
      <c r="O10" s="589">
        <v>15</v>
      </c>
      <c r="P10" s="590">
        <v>16</v>
      </c>
      <c r="Q10" s="589">
        <v>17</v>
      </c>
      <c r="R10" s="590">
        <v>18</v>
      </c>
      <c r="S10" s="589">
        <v>19</v>
      </c>
      <c r="T10" s="590">
        <v>20</v>
      </c>
      <c r="U10" s="589">
        <v>21</v>
      </c>
      <c r="V10" s="590">
        <v>22</v>
      </c>
      <c r="W10" s="589">
        <v>23</v>
      </c>
      <c r="X10" s="590">
        <v>24</v>
      </c>
      <c r="Y10" s="589">
        <v>25</v>
      </c>
      <c r="Z10" s="590">
        <v>26</v>
      </c>
      <c r="AA10" s="589">
        <v>27</v>
      </c>
      <c r="AB10" s="590">
        <v>28</v>
      </c>
      <c r="AC10" s="589">
        <v>29</v>
      </c>
      <c r="AD10" s="590">
        <v>30</v>
      </c>
      <c r="AE10" s="589">
        <v>31</v>
      </c>
      <c r="AF10" s="590">
        <v>32</v>
      </c>
      <c r="AG10" s="589">
        <v>33</v>
      </c>
      <c r="AH10" s="591">
        <v>34</v>
      </c>
    </row>
    <row r="11" spans="1:34" ht="20.149999999999999" customHeight="1" x14ac:dyDescent="0.35">
      <c r="A11" s="17">
        <v>1</v>
      </c>
      <c r="B11" s="243" t="s">
        <v>1048</v>
      </c>
      <c r="C11" s="592">
        <v>1</v>
      </c>
      <c r="D11" s="592">
        <v>1</v>
      </c>
      <c r="E11" s="592"/>
      <c r="F11" s="592">
        <v>1</v>
      </c>
      <c r="G11" s="592">
        <v>1</v>
      </c>
      <c r="H11" s="592"/>
      <c r="I11" s="592">
        <v>1</v>
      </c>
      <c r="J11" s="592">
        <f t="shared" ref="J11:J25" si="0">SUM(H11:I11)</f>
        <v>1</v>
      </c>
      <c r="K11" s="592"/>
      <c r="L11" s="592"/>
      <c r="M11" s="592"/>
      <c r="N11" s="592"/>
      <c r="O11" s="592"/>
      <c r="P11" s="592"/>
      <c r="Q11" s="592"/>
      <c r="R11" s="592">
        <v>1</v>
      </c>
      <c r="S11" s="592"/>
      <c r="T11" s="592"/>
      <c r="U11" s="592"/>
      <c r="V11" s="592"/>
      <c r="W11" s="592"/>
      <c r="X11" s="592">
        <v>1</v>
      </c>
      <c r="Y11" s="593">
        <f>SUM(W11:X11)</f>
        <v>1</v>
      </c>
      <c r="Z11" s="592"/>
      <c r="AA11" s="592">
        <v>1</v>
      </c>
      <c r="AB11" s="592">
        <f>SUM(Z11:AA11)</f>
        <v>1</v>
      </c>
      <c r="AC11" s="594"/>
      <c r="AD11" s="594">
        <f t="shared" ref="AD11:AE25" si="1">I11/AA11*100</f>
        <v>100</v>
      </c>
      <c r="AE11" s="594">
        <f t="shared" si="1"/>
        <v>100</v>
      </c>
      <c r="AF11" s="594"/>
      <c r="AG11" s="594">
        <f t="shared" ref="AF11:AG25" si="2">X11/I11*100</f>
        <v>100</v>
      </c>
      <c r="AH11" s="594">
        <f>Y11/J11*100</f>
        <v>100</v>
      </c>
    </row>
    <row r="12" spans="1:34" ht="20.149999999999999" customHeight="1" x14ac:dyDescent="0.35">
      <c r="A12" s="17">
        <v>2</v>
      </c>
      <c r="B12" s="243"/>
      <c r="C12" s="592"/>
      <c r="D12" s="592"/>
      <c r="E12" s="592"/>
      <c r="F12" s="592"/>
      <c r="G12" s="592"/>
      <c r="H12" s="592"/>
      <c r="I12" s="592"/>
      <c r="J12" s="592">
        <f t="shared" si="0"/>
        <v>0</v>
      </c>
      <c r="K12" s="592"/>
      <c r="L12" s="592"/>
      <c r="M12" s="592"/>
      <c r="N12" s="592"/>
      <c r="O12" s="592"/>
      <c r="P12" s="592"/>
      <c r="Q12" s="592"/>
      <c r="R12" s="592"/>
      <c r="S12" s="592"/>
      <c r="T12" s="592"/>
      <c r="U12" s="592"/>
      <c r="V12" s="592"/>
      <c r="W12" s="592"/>
      <c r="X12" s="592"/>
      <c r="Y12" s="593">
        <f t="shared" ref="Y12:Y25" si="3">SUM(W12:X12)</f>
        <v>0</v>
      </c>
      <c r="Z12" s="592"/>
      <c r="AA12" s="592"/>
      <c r="AB12" s="592">
        <f t="shared" ref="AB12:AB25" si="4">SUM(Z12:AA12)</f>
        <v>0</v>
      </c>
      <c r="AC12" s="594"/>
      <c r="AD12" s="594"/>
      <c r="AE12" s="594"/>
      <c r="AF12" s="594"/>
      <c r="AG12" s="594"/>
      <c r="AH12" s="594"/>
    </row>
    <row r="13" spans="1:34" ht="20.149999999999999" customHeight="1" x14ac:dyDescent="0.35">
      <c r="A13" s="17">
        <v>3</v>
      </c>
      <c r="B13" s="243"/>
      <c r="C13" s="592"/>
      <c r="D13" s="592"/>
      <c r="E13" s="592"/>
      <c r="F13" s="592"/>
      <c r="G13" s="592"/>
      <c r="H13" s="592"/>
      <c r="I13" s="592"/>
      <c r="J13" s="592">
        <f t="shared" si="0"/>
        <v>0</v>
      </c>
      <c r="K13" s="592"/>
      <c r="L13" s="592"/>
      <c r="M13" s="592"/>
      <c r="N13" s="592"/>
      <c r="O13" s="592"/>
      <c r="P13" s="592"/>
      <c r="Q13" s="592"/>
      <c r="R13" s="592"/>
      <c r="S13" s="592"/>
      <c r="T13" s="592"/>
      <c r="U13" s="592"/>
      <c r="V13" s="592"/>
      <c r="W13" s="592"/>
      <c r="X13" s="592"/>
      <c r="Y13" s="593">
        <f t="shared" si="3"/>
        <v>0</v>
      </c>
      <c r="Z13" s="592"/>
      <c r="AA13" s="592"/>
      <c r="AB13" s="592">
        <f t="shared" si="4"/>
        <v>0</v>
      </c>
      <c r="AC13" s="594"/>
      <c r="AD13" s="594"/>
      <c r="AE13" s="594"/>
      <c r="AF13" s="594"/>
      <c r="AG13" s="594"/>
      <c r="AH13" s="594"/>
    </row>
    <row r="14" spans="1:34" ht="20.149999999999999" customHeight="1" x14ac:dyDescent="0.35">
      <c r="A14" s="17">
        <v>4</v>
      </c>
      <c r="B14" s="243"/>
      <c r="C14" s="592"/>
      <c r="D14" s="592"/>
      <c r="E14" s="592"/>
      <c r="F14" s="592"/>
      <c r="G14" s="592"/>
      <c r="H14" s="592"/>
      <c r="I14" s="592"/>
      <c r="J14" s="592">
        <f t="shared" si="0"/>
        <v>0</v>
      </c>
      <c r="K14" s="592"/>
      <c r="L14" s="592"/>
      <c r="M14" s="592"/>
      <c r="N14" s="592"/>
      <c r="O14" s="592"/>
      <c r="P14" s="592"/>
      <c r="Q14" s="592"/>
      <c r="R14" s="592"/>
      <c r="S14" s="592"/>
      <c r="T14" s="592"/>
      <c r="U14" s="592"/>
      <c r="V14" s="592"/>
      <c r="W14" s="592"/>
      <c r="X14" s="592"/>
      <c r="Y14" s="593">
        <f t="shared" si="3"/>
        <v>0</v>
      </c>
      <c r="Z14" s="592"/>
      <c r="AA14" s="592"/>
      <c r="AB14" s="592">
        <f t="shared" si="4"/>
        <v>0</v>
      </c>
      <c r="AC14" s="594"/>
      <c r="AD14" s="594"/>
      <c r="AE14" s="594"/>
      <c r="AF14" s="594"/>
      <c r="AG14" s="594"/>
      <c r="AH14" s="594"/>
    </row>
    <row r="15" spans="1:34" ht="20.149999999999999" customHeight="1" x14ac:dyDescent="0.35">
      <c r="A15" s="17">
        <v>5</v>
      </c>
      <c r="B15" s="243"/>
      <c r="C15" s="592"/>
      <c r="D15" s="592"/>
      <c r="E15" s="592"/>
      <c r="F15" s="592"/>
      <c r="G15" s="592"/>
      <c r="H15" s="592"/>
      <c r="I15" s="592"/>
      <c r="J15" s="592">
        <f t="shared" si="0"/>
        <v>0</v>
      </c>
      <c r="K15" s="592"/>
      <c r="L15" s="592"/>
      <c r="M15" s="592"/>
      <c r="N15" s="592"/>
      <c r="O15" s="592"/>
      <c r="P15" s="592"/>
      <c r="Q15" s="592"/>
      <c r="R15" s="592"/>
      <c r="S15" s="592"/>
      <c r="T15" s="592"/>
      <c r="U15" s="592"/>
      <c r="V15" s="592"/>
      <c r="W15" s="592"/>
      <c r="X15" s="592"/>
      <c r="Y15" s="593">
        <f t="shared" si="3"/>
        <v>0</v>
      </c>
      <c r="Z15" s="592"/>
      <c r="AA15" s="592"/>
      <c r="AB15" s="592">
        <f t="shared" si="4"/>
        <v>0</v>
      </c>
      <c r="AC15" s="594"/>
      <c r="AD15" s="594"/>
      <c r="AE15" s="594"/>
      <c r="AF15" s="594"/>
      <c r="AG15" s="594"/>
      <c r="AH15" s="594"/>
    </row>
    <row r="16" spans="1:34" ht="20.149999999999999" customHeight="1" x14ac:dyDescent="0.35">
      <c r="A16" s="17">
        <v>6</v>
      </c>
      <c r="B16" s="243"/>
      <c r="C16" s="592"/>
      <c r="D16" s="592"/>
      <c r="E16" s="592"/>
      <c r="F16" s="592"/>
      <c r="G16" s="592"/>
      <c r="H16" s="592"/>
      <c r="I16" s="592"/>
      <c r="J16" s="592">
        <f t="shared" si="0"/>
        <v>0</v>
      </c>
      <c r="K16" s="592"/>
      <c r="L16" s="592"/>
      <c r="M16" s="592"/>
      <c r="N16" s="592"/>
      <c r="O16" s="592"/>
      <c r="P16" s="592"/>
      <c r="Q16" s="592"/>
      <c r="R16" s="592"/>
      <c r="S16" s="592"/>
      <c r="T16" s="592"/>
      <c r="U16" s="592"/>
      <c r="V16" s="592"/>
      <c r="W16" s="592"/>
      <c r="X16" s="592"/>
      <c r="Y16" s="593">
        <f t="shared" si="3"/>
        <v>0</v>
      </c>
      <c r="Z16" s="592"/>
      <c r="AA16" s="592"/>
      <c r="AB16" s="592">
        <f t="shared" si="4"/>
        <v>0</v>
      </c>
      <c r="AC16" s="594"/>
      <c r="AD16" s="594"/>
      <c r="AE16" s="594"/>
      <c r="AF16" s="594"/>
      <c r="AG16" s="594"/>
      <c r="AH16" s="594"/>
    </row>
    <row r="17" spans="1:34" ht="20.149999999999999" customHeight="1" x14ac:dyDescent="0.35">
      <c r="A17" s="17">
        <v>7</v>
      </c>
      <c r="B17" s="243"/>
      <c r="C17" s="592"/>
      <c r="D17" s="592"/>
      <c r="E17" s="592"/>
      <c r="F17" s="592"/>
      <c r="G17" s="592"/>
      <c r="H17" s="592"/>
      <c r="I17" s="592"/>
      <c r="J17" s="592">
        <f t="shared" si="0"/>
        <v>0</v>
      </c>
      <c r="K17" s="592"/>
      <c r="L17" s="592"/>
      <c r="M17" s="592"/>
      <c r="N17" s="592"/>
      <c r="O17" s="592"/>
      <c r="P17" s="592"/>
      <c r="Q17" s="592"/>
      <c r="R17" s="592"/>
      <c r="S17" s="592"/>
      <c r="T17" s="592"/>
      <c r="U17" s="592"/>
      <c r="V17" s="592"/>
      <c r="W17" s="592"/>
      <c r="X17" s="592"/>
      <c r="Y17" s="593">
        <f t="shared" si="3"/>
        <v>0</v>
      </c>
      <c r="Z17" s="592"/>
      <c r="AA17" s="592"/>
      <c r="AB17" s="592">
        <f t="shared" si="4"/>
        <v>0</v>
      </c>
      <c r="AC17" s="594"/>
      <c r="AD17" s="594"/>
      <c r="AE17" s="594"/>
      <c r="AF17" s="594"/>
      <c r="AG17" s="594"/>
      <c r="AH17" s="594"/>
    </row>
    <row r="18" spans="1:34" ht="20.149999999999999" customHeight="1" x14ac:dyDescent="0.35">
      <c r="A18" s="17">
        <v>8</v>
      </c>
      <c r="B18" s="243"/>
      <c r="C18" s="592"/>
      <c r="D18" s="592"/>
      <c r="E18" s="592"/>
      <c r="F18" s="592"/>
      <c r="G18" s="592"/>
      <c r="H18" s="592"/>
      <c r="I18" s="592"/>
      <c r="J18" s="592">
        <f t="shared" si="0"/>
        <v>0</v>
      </c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3">
        <f t="shared" si="3"/>
        <v>0</v>
      </c>
      <c r="Z18" s="592"/>
      <c r="AA18" s="592"/>
      <c r="AB18" s="592">
        <f t="shared" si="4"/>
        <v>0</v>
      </c>
      <c r="AC18" s="594"/>
      <c r="AD18" s="594"/>
      <c r="AE18" s="594"/>
      <c r="AF18" s="594"/>
      <c r="AG18" s="594"/>
      <c r="AH18" s="594"/>
    </row>
    <row r="19" spans="1:34" ht="20.149999999999999" customHeight="1" x14ac:dyDescent="0.35">
      <c r="A19" s="17">
        <v>9</v>
      </c>
      <c r="B19" s="243"/>
      <c r="C19" s="592"/>
      <c r="D19" s="592"/>
      <c r="E19" s="592"/>
      <c r="F19" s="592"/>
      <c r="G19" s="592"/>
      <c r="H19" s="592"/>
      <c r="I19" s="592"/>
      <c r="J19" s="592">
        <f t="shared" si="0"/>
        <v>0</v>
      </c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3">
        <f t="shared" si="3"/>
        <v>0</v>
      </c>
      <c r="Z19" s="592"/>
      <c r="AA19" s="592"/>
      <c r="AB19" s="592">
        <f t="shared" si="4"/>
        <v>0</v>
      </c>
      <c r="AC19" s="594"/>
      <c r="AD19" s="594"/>
      <c r="AE19" s="594"/>
      <c r="AF19" s="594"/>
      <c r="AG19" s="594"/>
      <c r="AH19" s="594"/>
    </row>
    <row r="20" spans="1:34" ht="20.149999999999999" customHeight="1" x14ac:dyDescent="0.35">
      <c r="A20" s="17">
        <v>10</v>
      </c>
      <c r="B20" s="243"/>
      <c r="C20" s="592"/>
      <c r="D20" s="592"/>
      <c r="E20" s="592"/>
      <c r="F20" s="592"/>
      <c r="G20" s="592"/>
      <c r="H20" s="592"/>
      <c r="I20" s="592"/>
      <c r="J20" s="592">
        <f t="shared" si="0"/>
        <v>0</v>
      </c>
      <c r="K20" s="592"/>
      <c r="L20" s="592"/>
      <c r="M20" s="592"/>
      <c r="N20" s="592"/>
      <c r="O20" s="592"/>
      <c r="P20" s="592"/>
      <c r="Q20" s="592"/>
      <c r="R20" s="592"/>
      <c r="S20" s="592"/>
      <c r="T20" s="592"/>
      <c r="U20" s="592"/>
      <c r="V20" s="592"/>
      <c r="W20" s="592"/>
      <c r="X20" s="592"/>
      <c r="Y20" s="593">
        <f t="shared" si="3"/>
        <v>0</v>
      </c>
      <c r="Z20" s="592"/>
      <c r="AA20" s="592"/>
      <c r="AB20" s="592">
        <f t="shared" si="4"/>
        <v>0</v>
      </c>
      <c r="AC20" s="594"/>
      <c r="AD20" s="594"/>
      <c r="AE20" s="594"/>
      <c r="AF20" s="594"/>
      <c r="AG20" s="594"/>
      <c r="AH20" s="594"/>
    </row>
    <row r="21" spans="1:34" ht="20.149999999999999" customHeight="1" x14ac:dyDescent="0.35">
      <c r="A21" s="17">
        <v>11</v>
      </c>
      <c r="B21" s="243"/>
      <c r="C21" s="592"/>
      <c r="D21" s="592"/>
      <c r="E21" s="592"/>
      <c r="F21" s="592"/>
      <c r="G21" s="592"/>
      <c r="H21" s="592"/>
      <c r="I21" s="592"/>
      <c r="J21" s="592">
        <f t="shared" si="0"/>
        <v>0</v>
      </c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3">
        <f t="shared" si="3"/>
        <v>0</v>
      </c>
      <c r="Z21" s="592"/>
      <c r="AA21" s="592"/>
      <c r="AB21" s="592">
        <f t="shared" si="4"/>
        <v>0</v>
      </c>
      <c r="AC21" s="594"/>
      <c r="AD21" s="594"/>
      <c r="AE21" s="594"/>
      <c r="AF21" s="594"/>
      <c r="AG21" s="594"/>
      <c r="AH21" s="594"/>
    </row>
    <row r="22" spans="1:34" ht="20.149999999999999" customHeight="1" x14ac:dyDescent="0.35">
      <c r="A22" s="17">
        <v>12</v>
      </c>
      <c r="B22" s="243"/>
      <c r="C22" s="592"/>
      <c r="D22" s="592"/>
      <c r="E22" s="592"/>
      <c r="F22" s="592"/>
      <c r="G22" s="592"/>
      <c r="H22" s="592"/>
      <c r="I22" s="592"/>
      <c r="J22" s="592">
        <f t="shared" si="0"/>
        <v>0</v>
      </c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3">
        <f t="shared" si="3"/>
        <v>0</v>
      </c>
      <c r="Z22" s="592"/>
      <c r="AA22" s="592"/>
      <c r="AB22" s="592">
        <f t="shared" si="4"/>
        <v>0</v>
      </c>
      <c r="AC22" s="594"/>
      <c r="AD22" s="594"/>
      <c r="AE22" s="594"/>
      <c r="AF22" s="594"/>
      <c r="AG22" s="594"/>
      <c r="AH22" s="594"/>
    </row>
    <row r="23" spans="1:34" ht="20.149999999999999" customHeight="1" x14ac:dyDescent="0.35">
      <c r="A23" s="17">
        <v>13</v>
      </c>
      <c r="B23" s="243"/>
      <c r="C23" s="592"/>
      <c r="D23" s="592"/>
      <c r="E23" s="592"/>
      <c r="F23" s="592"/>
      <c r="G23" s="592"/>
      <c r="H23" s="592"/>
      <c r="I23" s="592"/>
      <c r="J23" s="592">
        <f t="shared" si="0"/>
        <v>0</v>
      </c>
      <c r="K23" s="592"/>
      <c r="L23" s="592"/>
      <c r="M23" s="592"/>
      <c r="N23" s="592"/>
      <c r="O23" s="592"/>
      <c r="P23" s="592"/>
      <c r="Q23" s="592"/>
      <c r="R23" s="592"/>
      <c r="S23" s="592"/>
      <c r="T23" s="592"/>
      <c r="U23" s="592"/>
      <c r="V23" s="592"/>
      <c r="W23" s="592"/>
      <c r="X23" s="592"/>
      <c r="Y23" s="593">
        <f t="shared" si="3"/>
        <v>0</v>
      </c>
      <c r="Z23" s="592"/>
      <c r="AA23" s="592"/>
      <c r="AB23" s="592">
        <f t="shared" si="4"/>
        <v>0</v>
      </c>
      <c r="AC23" s="594"/>
      <c r="AD23" s="594"/>
      <c r="AE23" s="594"/>
      <c r="AF23" s="594"/>
      <c r="AG23" s="594"/>
      <c r="AH23" s="594"/>
    </row>
    <row r="24" spans="1:34" ht="20.149999999999999" customHeight="1" x14ac:dyDescent="0.35">
      <c r="A24" s="17">
        <v>14</v>
      </c>
      <c r="B24" s="243"/>
      <c r="C24" s="592"/>
      <c r="D24" s="592"/>
      <c r="E24" s="592"/>
      <c r="F24" s="592"/>
      <c r="G24" s="592"/>
      <c r="H24" s="592"/>
      <c r="I24" s="592"/>
      <c r="J24" s="592">
        <f t="shared" si="0"/>
        <v>0</v>
      </c>
      <c r="K24" s="592"/>
      <c r="L24" s="592"/>
      <c r="M24" s="592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  <c r="Y24" s="593">
        <f t="shared" si="3"/>
        <v>0</v>
      </c>
      <c r="Z24" s="592"/>
      <c r="AA24" s="592"/>
      <c r="AB24" s="592">
        <f t="shared" si="4"/>
        <v>0</v>
      </c>
      <c r="AC24" s="594"/>
      <c r="AD24" s="594"/>
      <c r="AE24" s="594"/>
      <c r="AF24" s="594"/>
      <c r="AG24" s="594"/>
      <c r="AH24" s="594"/>
    </row>
    <row r="25" spans="1:34" ht="20.149999999999999" customHeight="1" x14ac:dyDescent="0.35">
      <c r="A25" s="17">
        <v>15</v>
      </c>
      <c r="B25" s="243"/>
      <c r="C25" s="592"/>
      <c r="D25" s="592"/>
      <c r="E25" s="592"/>
      <c r="F25" s="592"/>
      <c r="G25" s="592"/>
      <c r="H25" s="592"/>
      <c r="I25" s="592"/>
      <c r="J25" s="592">
        <f t="shared" si="0"/>
        <v>0</v>
      </c>
      <c r="K25" s="592"/>
      <c r="L25" s="592"/>
      <c r="M25" s="592"/>
      <c r="N25" s="592"/>
      <c r="O25" s="592"/>
      <c r="P25" s="592"/>
      <c r="Q25" s="592"/>
      <c r="R25" s="592"/>
      <c r="S25" s="592"/>
      <c r="T25" s="592"/>
      <c r="U25" s="592"/>
      <c r="V25" s="592"/>
      <c r="W25" s="592"/>
      <c r="X25" s="592"/>
      <c r="Y25" s="593">
        <f t="shared" si="3"/>
        <v>0</v>
      </c>
      <c r="Z25" s="592"/>
      <c r="AA25" s="592"/>
      <c r="AB25" s="592">
        <f t="shared" si="4"/>
        <v>0</v>
      </c>
      <c r="AC25" s="594"/>
      <c r="AD25" s="594"/>
      <c r="AE25" s="594"/>
      <c r="AF25" s="594"/>
      <c r="AG25" s="594"/>
      <c r="AH25" s="594"/>
    </row>
    <row r="26" spans="1:34" ht="20.149999999999999" customHeight="1" x14ac:dyDescent="0.35">
      <c r="A26" s="243"/>
      <c r="B26" s="243"/>
      <c r="C26" s="592"/>
      <c r="D26" s="592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3"/>
      <c r="Z26" s="592"/>
      <c r="AA26" s="592"/>
      <c r="AB26" s="592"/>
      <c r="AC26" s="594"/>
      <c r="AD26" s="594"/>
      <c r="AE26" s="594"/>
      <c r="AF26" s="594"/>
      <c r="AG26" s="594"/>
      <c r="AH26" s="594"/>
    </row>
    <row r="27" spans="1:34" ht="20.149999999999999" customHeight="1" x14ac:dyDescent="0.35">
      <c r="A27" s="243"/>
      <c r="B27" s="243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3"/>
      <c r="Z27" s="592"/>
      <c r="AA27" s="592"/>
      <c r="AB27" s="592"/>
      <c r="AC27" s="594"/>
      <c r="AD27" s="594"/>
      <c r="AE27" s="594"/>
      <c r="AF27" s="594"/>
      <c r="AG27" s="594"/>
      <c r="AH27" s="594"/>
    </row>
    <row r="28" spans="1:34" ht="20.149999999999999" customHeight="1" x14ac:dyDescent="0.35">
      <c r="A28" s="243"/>
      <c r="B28" s="243"/>
      <c r="C28" s="592"/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  <c r="W28" s="592"/>
      <c r="X28" s="592"/>
      <c r="Y28" s="593"/>
      <c r="Z28" s="592"/>
      <c r="AA28" s="592"/>
      <c r="AB28" s="592"/>
      <c r="AC28" s="594"/>
      <c r="AD28" s="594"/>
      <c r="AE28" s="594"/>
      <c r="AF28" s="594"/>
      <c r="AG28" s="594"/>
      <c r="AH28" s="594"/>
    </row>
    <row r="29" spans="1:34" ht="20.149999999999999" customHeight="1" x14ac:dyDescent="0.35">
      <c r="A29" s="243"/>
      <c r="B29" s="243"/>
      <c r="C29" s="592"/>
      <c r="D29" s="592"/>
      <c r="E29" s="592"/>
      <c r="F29" s="592"/>
      <c r="G29" s="592"/>
      <c r="H29" s="592"/>
      <c r="I29" s="592"/>
      <c r="J29" s="592"/>
      <c r="K29" s="592"/>
      <c r="L29" s="592"/>
      <c r="M29" s="592"/>
      <c r="N29" s="592"/>
      <c r="O29" s="592"/>
      <c r="P29" s="592"/>
      <c r="Q29" s="592"/>
      <c r="R29" s="592"/>
      <c r="S29" s="592"/>
      <c r="T29" s="592"/>
      <c r="U29" s="592"/>
      <c r="V29" s="592"/>
      <c r="W29" s="592"/>
      <c r="X29" s="592"/>
      <c r="Y29" s="593"/>
      <c r="Z29" s="592"/>
      <c r="AA29" s="592"/>
      <c r="AB29" s="592"/>
      <c r="AC29" s="594"/>
      <c r="AD29" s="594"/>
      <c r="AE29" s="594"/>
      <c r="AF29" s="594"/>
      <c r="AG29" s="594"/>
      <c r="AH29" s="594"/>
    </row>
    <row r="30" spans="1:34" ht="20.149999999999999" customHeight="1" thickBot="1" x14ac:dyDescent="0.4">
      <c r="A30" s="595"/>
      <c r="B30" s="595"/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7"/>
      <c r="Z30" s="596"/>
      <c r="AA30" s="596"/>
      <c r="AB30" s="596"/>
      <c r="AC30" s="598"/>
      <c r="AD30" s="598"/>
      <c r="AE30" s="598"/>
      <c r="AF30" s="598"/>
      <c r="AG30" s="598"/>
      <c r="AH30" s="598"/>
    </row>
    <row r="32" spans="1:34" s="27" customFormat="1" ht="12.5" x14ac:dyDescent="0.35">
      <c r="A32" s="27" t="s">
        <v>1049</v>
      </c>
    </row>
  </sheetData>
  <sheetProtection algorithmName="SHA-512" hashValue="ui8FDmalwIJFOU6tQhAgp/juoYADas9z0d9i8wUBiiFWYTMHyoduweepT1+fjMf+XKmpRrGoioR0w/Bte6g76Q==" saltValue="nSaihCCmjvM/pdWeGFG4EA==" spinCount="100000" sheet="1" objects="1" scenarios="1" sort="0" autoFilter="0" pivotTables="0"/>
  <mergeCells count="13">
    <mergeCell ref="A4:AH4"/>
    <mergeCell ref="W7:Y8"/>
    <mergeCell ref="Z7:AB8"/>
    <mergeCell ref="AC7:AE8"/>
    <mergeCell ref="AF7:AH8"/>
    <mergeCell ref="C8:C9"/>
    <mergeCell ref="D8:D9"/>
    <mergeCell ref="K7:V8"/>
    <mergeCell ref="A7:A9"/>
    <mergeCell ref="B7:B9"/>
    <mergeCell ref="C7:D7"/>
    <mergeCell ref="E7:G8"/>
    <mergeCell ref="H7:J8"/>
  </mergeCells>
  <pageMargins left="0.7" right="0.7" top="0.75" bottom="0.7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N39"/>
  <sheetViews>
    <sheetView topLeftCell="A16" zoomScale="70" zoomScaleNormal="70" workbookViewId="0">
      <selection activeCell="F17" sqref="F17"/>
    </sheetView>
  </sheetViews>
  <sheetFormatPr defaultColWidth="9.1796875" defaultRowHeight="15.5" x14ac:dyDescent="0.35"/>
  <cols>
    <col min="1" max="1" width="5.7265625" style="3" customWidth="1"/>
    <col min="2" max="4" width="23.7265625" style="3" customWidth="1"/>
    <col min="5" max="13" width="10.7265625" style="3" customWidth="1"/>
    <col min="14" max="14" width="8.7265625" style="3" customWidth="1"/>
    <col min="15" max="255" width="9.1796875" style="3"/>
    <col min="256" max="256" width="5.7265625" style="3" customWidth="1"/>
    <col min="257" max="259" width="23.7265625" style="3" customWidth="1"/>
    <col min="260" max="268" width="10.7265625" style="3" customWidth="1"/>
    <col min="269" max="269" width="12.81640625" style="3" customWidth="1"/>
    <col min="270" max="270" width="8.7265625" style="3" customWidth="1"/>
    <col min="271" max="511" width="9.1796875" style="3"/>
    <col min="512" max="512" width="5.7265625" style="3" customWidth="1"/>
    <col min="513" max="515" width="23.7265625" style="3" customWidth="1"/>
    <col min="516" max="524" width="10.7265625" style="3" customWidth="1"/>
    <col min="525" max="525" width="12.81640625" style="3" customWidth="1"/>
    <col min="526" max="526" width="8.7265625" style="3" customWidth="1"/>
    <col min="527" max="767" width="9.1796875" style="3"/>
    <col min="768" max="768" width="5.7265625" style="3" customWidth="1"/>
    <col min="769" max="771" width="23.7265625" style="3" customWidth="1"/>
    <col min="772" max="780" width="10.7265625" style="3" customWidth="1"/>
    <col min="781" max="781" width="12.81640625" style="3" customWidth="1"/>
    <col min="782" max="782" width="8.7265625" style="3" customWidth="1"/>
    <col min="783" max="1023" width="9.1796875" style="3"/>
    <col min="1024" max="1024" width="5.7265625" style="3" customWidth="1"/>
    <col min="1025" max="1027" width="23.7265625" style="3" customWidth="1"/>
    <col min="1028" max="1036" width="10.7265625" style="3" customWidth="1"/>
    <col min="1037" max="1037" width="12.81640625" style="3" customWidth="1"/>
    <col min="1038" max="1038" width="8.7265625" style="3" customWidth="1"/>
    <col min="1039" max="1279" width="9.1796875" style="3"/>
    <col min="1280" max="1280" width="5.7265625" style="3" customWidth="1"/>
    <col min="1281" max="1283" width="23.7265625" style="3" customWidth="1"/>
    <col min="1284" max="1292" width="10.7265625" style="3" customWidth="1"/>
    <col min="1293" max="1293" width="12.81640625" style="3" customWidth="1"/>
    <col min="1294" max="1294" width="8.7265625" style="3" customWidth="1"/>
    <col min="1295" max="1535" width="9.1796875" style="3"/>
    <col min="1536" max="1536" width="5.7265625" style="3" customWidth="1"/>
    <col min="1537" max="1539" width="23.7265625" style="3" customWidth="1"/>
    <col min="1540" max="1548" width="10.7265625" style="3" customWidth="1"/>
    <col min="1549" max="1549" width="12.81640625" style="3" customWidth="1"/>
    <col min="1550" max="1550" width="8.7265625" style="3" customWidth="1"/>
    <col min="1551" max="1791" width="9.1796875" style="3"/>
    <col min="1792" max="1792" width="5.7265625" style="3" customWidth="1"/>
    <col min="1793" max="1795" width="23.7265625" style="3" customWidth="1"/>
    <col min="1796" max="1804" width="10.7265625" style="3" customWidth="1"/>
    <col min="1805" max="1805" width="12.81640625" style="3" customWidth="1"/>
    <col min="1806" max="1806" width="8.7265625" style="3" customWidth="1"/>
    <col min="1807" max="2047" width="9.1796875" style="3"/>
    <col min="2048" max="2048" width="5.7265625" style="3" customWidth="1"/>
    <col min="2049" max="2051" width="23.7265625" style="3" customWidth="1"/>
    <col min="2052" max="2060" width="10.7265625" style="3" customWidth="1"/>
    <col min="2061" max="2061" width="12.81640625" style="3" customWidth="1"/>
    <col min="2062" max="2062" width="8.7265625" style="3" customWidth="1"/>
    <col min="2063" max="2303" width="9.1796875" style="3"/>
    <col min="2304" max="2304" width="5.7265625" style="3" customWidth="1"/>
    <col min="2305" max="2307" width="23.7265625" style="3" customWidth="1"/>
    <col min="2308" max="2316" width="10.7265625" style="3" customWidth="1"/>
    <col min="2317" max="2317" width="12.81640625" style="3" customWidth="1"/>
    <col min="2318" max="2318" width="8.7265625" style="3" customWidth="1"/>
    <col min="2319" max="2559" width="9.1796875" style="3"/>
    <col min="2560" max="2560" width="5.7265625" style="3" customWidth="1"/>
    <col min="2561" max="2563" width="23.7265625" style="3" customWidth="1"/>
    <col min="2564" max="2572" width="10.7265625" style="3" customWidth="1"/>
    <col min="2573" max="2573" width="12.81640625" style="3" customWidth="1"/>
    <col min="2574" max="2574" width="8.7265625" style="3" customWidth="1"/>
    <col min="2575" max="2815" width="9.1796875" style="3"/>
    <col min="2816" max="2816" width="5.7265625" style="3" customWidth="1"/>
    <col min="2817" max="2819" width="23.7265625" style="3" customWidth="1"/>
    <col min="2820" max="2828" width="10.7265625" style="3" customWidth="1"/>
    <col min="2829" max="2829" width="12.81640625" style="3" customWidth="1"/>
    <col min="2830" max="2830" width="8.7265625" style="3" customWidth="1"/>
    <col min="2831" max="3071" width="9.1796875" style="3"/>
    <col min="3072" max="3072" width="5.7265625" style="3" customWidth="1"/>
    <col min="3073" max="3075" width="23.7265625" style="3" customWidth="1"/>
    <col min="3076" max="3084" width="10.7265625" style="3" customWidth="1"/>
    <col min="3085" max="3085" width="12.81640625" style="3" customWidth="1"/>
    <col min="3086" max="3086" width="8.7265625" style="3" customWidth="1"/>
    <col min="3087" max="3327" width="9.1796875" style="3"/>
    <col min="3328" max="3328" width="5.7265625" style="3" customWidth="1"/>
    <col min="3329" max="3331" width="23.7265625" style="3" customWidth="1"/>
    <col min="3332" max="3340" width="10.7265625" style="3" customWidth="1"/>
    <col min="3341" max="3341" width="12.81640625" style="3" customWidth="1"/>
    <col min="3342" max="3342" width="8.7265625" style="3" customWidth="1"/>
    <col min="3343" max="3583" width="9.1796875" style="3"/>
    <col min="3584" max="3584" width="5.7265625" style="3" customWidth="1"/>
    <col min="3585" max="3587" width="23.7265625" style="3" customWidth="1"/>
    <col min="3588" max="3596" width="10.7265625" style="3" customWidth="1"/>
    <col min="3597" max="3597" width="12.81640625" style="3" customWidth="1"/>
    <col min="3598" max="3598" width="8.7265625" style="3" customWidth="1"/>
    <col min="3599" max="3839" width="9.1796875" style="3"/>
    <col min="3840" max="3840" width="5.7265625" style="3" customWidth="1"/>
    <col min="3841" max="3843" width="23.7265625" style="3" customWidth="1"/>
    <col min="3844" max="3852" width="10.7265625" style="3" customWidth="1"/>
    <col min="3853" max="3853" width="12.81640625" style="3" customWidth="1"/>
    <col min="3854" max="3854" width="8.7265625" style="3" customWidth="1"/>
    <col min="3855" max="4095" width="9.1796875" style="3"/>
    <col min="4096" max="4096" width="5.7265625" style="3" customWidth="1"/>
    <col min="4097" max="4099" width="23.7265625" style="3" customWidth="1"/>
    <col min="4100" max="4108" width="10.7265625" style="3" customWidth="1"/>
    <col min="4109" max="4109" width="12.81640625" style="3" customWidth="1"/>
    <col min="4110" max="4110" width="8.7265625" style="3" customWidth="1"/>
    <col min="4111" max="4351" width="9.1796875" style="3"/>
    <col min="4352" max="4352" width="5.7265625" style="3" customWidth="1"/>
    <col min="4353" max="4355" width="23.7265625" style="3" customWidth="1"/>
    <col min="4356" max="4364" width="10.7265625" style="3" customWidth="1"/>
    <col min="4365" max="4365" width="12.81640625" style="3" customWidth="1"/>
    <col min="4366" max="4366" width="8.7265625" style="3" customWidth="1"/>
    <col min="4367" max="4607" width="9.1796875" style="3"/>
    <col min="4608" max="4608" width="5.7265625" style="3" customWidth="1"/>
    <col min="4609" max="4611" width="23.7265625" style="3" customWidth="1"/>
    <col min="4612" max="4620" width="10.7265625" style="3" customWidth="1"/>
    <col min="4621" max="4621" width="12.81640625" style="3" customWidth="1"/>
    <col min="4622" max="4622" width="8.7265625" style="3" customWidth="1"/>
    <col min="4623" max="4863" width="9.1796875" style="3"/>
    <col min="4864" max="4864" width="5.7265625" style="3" customWidth="1"/>
    <col min="4865" max="4867" width="23.7265625" style="3" customWidth="1"/>
    <col min="4868" max="4876" width="10.7265625" style="3" customWidth="1"/>
    <col min="4877" max="4877" width="12.81640625" style="3" customWidth="1"/>
    <col min="4878" max="4878" width="8.7265625" style="3" customWidth="1"/>
    <col min="4879" max="5119" width="9.1796875" style="3"/>
    <col min="5120" max="5120" width="5.7265625" style="3" customWidth="1"/>
    <col min="5121" max="5123" width="23.7265625" style="3" customWidth="1"/>
    <col min="5124" max="5132" width="10.7265625" style="3" customWidth="1"/>
    <col min="5133" max="5133" width="12.81640625" style="3" customWidth="1"/>
    <col min="5134" max="5134" width="8.7265625" style="3" customWidth="1"/>
    <col min="5135" max="5375" width="9.1796875" style="3"/>
    <col min="5376" max="5376" width="5.7265625" style="3" customWidth="1"/>
    <col min="5377" max="5379" width="23.7265625" style="3" customWidth="1"/>
    <col min="5380" max="5388" width="10.7265625" style="3" customWidth="1"/>
    <col min="5389" max="5389" width="12.81640625" style="3" customWidth="1"/>
    <col min="5390" max="5390" width="8.7265625" style="3" customWidth="1"/>
    <col min="5391" max="5631" width="9.1796875" style="3"/>
    <col min="5632" max="5632" width="5.7265625" style="3" customWidth="1"/>
    <col min="5633" max="5635" width="23.7265625" style="3" customWidth="1"/>
    <col min="5636" max="5644" width="10.7265625" style="3" customWidth="1"/>
    <col min="5645" max="5645" width="12.81640625" style="3" customWidth="1"/>
    <col min="5646" max="5646" width="8.7265625" style="3" customWidth="1"/>
    <col min="5647" max="5887" width="9.1796875" style="3"/>
    <col min="5888" max="5888" width="5.7265625" style="3" customWidth="1"/>
    <col min="5889" max="5891" width="23.7265625" style="3" customWidth="1"/>
    <col min="5892" max="5900" width="10.7265625" style="3" customWidth="1"/>
    <col min="5901" max="5901" width="12.81640625" style="3" customWidth="1"/>
    <col min="5902" max="5902" width="8.7265625" style="3" customWidth="1"/>
    <col min="5903" max="6143" width="9.1796875" style="3"/>
    <col min="6144" max="6144" width="5.7265625" style="3" customWidth="1"/>
    <col min="6145" max="6147" width="23.7265625" style="3" customWidth="1"/>
    <col min="6148" max="6156" width="10.7265625" style="3" customWidth="1"/>
    <col min="6157" max="6157" width="12.81640625" style="3" customWidth="1"/>
    <col min="6158" max="6158" width="8.7265625" style="3" customWidth="1"/>
    <col min="6159" max="6399" width="9.1796875" style="3"/>
    <col min="6400" max="6400" width="5.7265625" style="3" customWidth="1"/>
    <col min="6401" max="6403" width="23.7265625" style="3" customWidth="1"/>
    <col min="6404" max="6412" width="10.7265625" style="3" customWidth="1"/>
    <col min="6413" max="6413" width="12.81640625" style="3" customWidth="1"/>
    <col min="6414" max="6414" width="8.7265625" style="3" customWidth="1"/>
    <col min="6415" max="6655" width="9.1796875" style="3"/>
    <col min="6656" max="6656" width="5.7265625" style="3" customWidth="1"/>
    <col min="6657" max="6659" width="23.7265625" style="3" customWidth="1"/>
    <col min="6660" max="6668" width="10.7265625" style="3" customWidth="1"/>
    <col min="6669" max="6669" width="12.81640625" style="3" customWidth="1"/>
    <col min="6670" max="6670" width="8.7265625" style="3" customWidth="1"/>
    <col min="6671" max="6911" width="9.1796875" style="3"/>
    <col min="6912" max="6912" width="5.7265625" style="3" customWidth="1"/>
    <col min="6913" max="6915" width="23.7265625" style="3" customWidth="1"/>
    <col min="6916" max="6924" width="10.7265625" style="3" customWidth="1"/>
    <col min="6925" max="6925" width="12.81640625" style="3" customWidth="1"/>
    <col min="6926" max="6926" width="8.7265625" style="3" customWidth="1"/>
    <col min="6927" max="7167" width="9.1796875" style="3"/>
    <col min="7168" max="7168" width="5.7265625" style="3" customWidth="1"/>
    <col min="7169" max="7171" width="23.7265625" style="3" customWidth="1"/>
    <col min="7172" max="7180" width="10.7265625" style="3" customWidth="1"/>
    <col min="7181" max="7181" width="12.81640625" style="3" customWidth="1"/>
    <col min="7182" max="7182" width="8.7265625" style="3" customWidth="1"/>
    <col min="7183" max="7423" width="9.1796875" style="3"/>
    <col min="7424" max="7424" width="5.7265625" style="3" customWidth="1"/>
    <col min="7425" max="7427" width="23.7265625" style="3" customWidth="1"/>
    <col min="7428" max="7436" width="10.7265625" style="3" customWidth="1"/>
    <col min="7437" max="7437" width="12.81640625" style="3" customWidth="1"/>
    <col min="7438" max="7438" width="8.7265625" style="3" customWidth="1"/>
    <col min="7439" max="7679" width="9.1796875" style="3"/>
    <col min="7680" max="7680" width="5.7265625" style="3" customWidth="1"/>
    <col min="7681" max="7683" width="23.7265625" style="3" customWidth="1"/>
    <col min="7684" max="7692" width="10.7265625" style="3" customWidth="1"/>
    <col min="7693" max="7693" width="12.81640625" style="3" customWidth="1"/>
    <col min="7694" max="7694" width="8.7265625" style="3" customWidth="1"/>
    <col min="7695" max="7935" width="9.1796875" style="3"/>
    <col min="7936" max="7936" width="5.7265625" style="3" customWidth="1"/>
    <col min="7937" max="7939" width="23.7265625" style="3" customWidth="1"/>
    <col min="7940" max="7948" width="10.7265625" style="3" customWidth="1"/>
    <col min="7949" max="7949" width="12.81640625" style="3" customWidth="1"/>
    <col min="7950" max="7950" width="8.7265625" style="3" customWidth="1"/>
    <col min="7951" max="8191" width="9.1796875" style="3"/>
    <col min="8192" max="8192" width="5.7265625" style="3" customWidth="1"/>
    <col min="8193" max="8195" width="23.7265625" style="3" customWidth="1"/>
    <col min="8196" max="8204" width="10.7265625" style="3" customWidth="1"/>
    <col min="8205" max="8205" width="12.81640625" style="3" customWidth="1"/>
    <col min="8206" max="8206" width="8.7265625" style="3" customWidth="1"/>
    <col min="8207" max="8447" width="9.1796875" style="3"/>
    <col min="8448" max="8448" width="5.7265625" style="3" customWidth="1"/>
    <col min="8449" max="8451" width="23.7265625" style="3" customWidth="1"/>
    <col min="8452" max="8460" width="10.7265625" style="3" customWidth="1"/>
    <col min="8461" max="8461" width="12.81640625" style="3" customWidth="1"/>
    <col min="8462" max="8462" width="8.7265625" style="3" customWidth="1"/>
    <col min="8463" max="8703" width="9.1796875" style="3"/>
    <col min="8704" max="8704" width="5.7265625" style="3" customWidth="1"/>
    <col min="8705" max="8707" width="23.7265625" style="3" customWidth="1"/>
    <col min="8708" max="8716" width="10.7265625" style="3" customWidth="1"/>
    <col min="8717" max="8717" width="12.81640625" style="3" customWidth="1"/>
    <col min="8718" max="8718" width="8.7265625" style="3" customWidth="1"/>
    <col min="8719" max="8959" width="9.1796875" style="3"/>
    <col min="8960" max="8960" width="5.7265625" style="3" customWidth="1"/>
    <col min="8961" max="8963" width="23.7265625" style="3" customWidth="1"/>
    <col min="8964" max="8972" width="10.7265625" style="3" customWidth="1"/>
    <col min="8973" max="8973" width="12.81640625" style="3" customWidth="1"/>
    <col min="8974" max="8974" width="8.7265625" style="3" customWidth="1"/>
    <col min="8975" max="9215" width="9.1796875" style="3"/>
    <col min="9216" max="9216" width="5.7265625" style="3" customWidth="1"/>
    <col min="9217" max="9219" width="23.7265625" style="3" customWidth="1"/>
    <col min="9220" max="9228" width="10.7265625" style="3" customWidth="1"/>
    <col min="9229" max="9229" width="12.81640625" style="3" customWidth="1"/>
    <col min="9230" max="9230" width="8.7265625" style="3" customWidth="1"/>
    <col min="9231" max="9471" width="9.1796875" style="3"/>
    <col min="9472" max="9472" width="5.7265625" style="3" customWidth="1"/>
    <col min="9473" max="9475" width="23.7265625" style="3" customWidth="1"/>
    <col min="9476" max="9484" width="10.7265625" style="3" customWidth="1"/>
    <col min="9485" max="9485" width="12.81640625" style="3" customWidth="1"/>
    <col min="9486" max="9486" width="8.7265625" style="3" customWidth="1"/>
    <col min="9487" max="9727" width="9.1796875" style="3"/>
    <col min="9728" max="9728" width="5.7265625" style="3" customWidth="1"/>
    <col min="9729" max="9731" width="23.7265625" style="3" customWidth="1"/>
    <col min="9732" max="9740" width="10.7265625" style="3" customWidth="1"/>
    <col min="9741" max="9741" width="12.81640625" style="3" customWidth="1"/>
    <col min="9742" max="9742" width="8.7265625" style="3" customWidth="1"/>
    <col min="9743" max="9983" width="9.1796875" style="3"/>
    <col min="9984" max="9984" width="5.7265625" style="3" customWidth="1"/>
    <col min="9985" max="9987" width="23.7265625" style="3" customWidth="1"/>
    <col min="9988" max="9996" width="10.7265625" style="3" customWidth="1"/>
    <col min="9997" max="9997" width="12.81640625" style="3" customWidth="1"/>
    <col min="9998" max="9998" width="8.7265625" style="3" customWidth="1"/>
    <col min="9999" max="10239" width="9.1796875" style="3"/>
    <col min="10240" max="10240" width="5.7265625" style="3" customWidth="1"/>
    <col min="10241" max="10243" width="23.7265625" style="3" customWidth="1"/>
    <col min="10244" max="10252" width="10.7265625" style="3" customWidth="1"/>
    <col min="10253" max="10253" width="12.81640625" style="3" customWidth="1"/>
    <col min="10254" max="10254" width="8.7265625" style="3" customWidth="1"/>
    <col min="10255" max="10495" width="9.1796875" style="3"/>
    <col min="10496" max="10496" width="5.7265625" style="3" customWidth="1"/>
    <col min="10497" max="10499" width="23.7265625" style="3" customWidth="1"/>
    <col min="10500" max="10508" width="10.7265625" style="3" customWidth="1"/>
    <col min="10509" max="10509" width="12.81640625" style="3" customWidth="1"/>
    <col min="10510" max="10510" width="8.7265625" style="3" customWidth="1"/>
    <col min="10511" max="10751" width="9.1796875" style="3"/>
    <col min="10752" max="10752" width="5.7265625" style="3" customWidth="1"/>
    <col min="10753" max="10755" width="23.7265625" style="3" customWidth="1"/>
    <col min="10756" max="10764" width="10.7265625" style="3" customWidth="1"/>
    <col min="10765" max="10765" width="12.81640625" style="3" customWidth="1"/>
    <col min="10766" max="10766" width="8.7265625" style="3" customWidth="1"/>
    <col min="10767" max="11007" width="9.1796875" style="3"/>
    <col min="11008" max="11008" width="5.7265625" style="3" customWidth="1"/>
    <col min="11009" max="11011" width="23.7265625" style="3" customWidth="1"/>
    <col min="11012" max="11020" width="10.7265625" style="3" customWidth="1"/>
    <col min="11021" max="11021" width="12.81640625" style="3" customWidth="1"/>
    <col min="11022" max="11022" width="8.7265625" style="3" customWidth="1"/>
    <col min="11023" max="11263" width="9.1796875" style="3"/>
    <col min="11264" max="11264" width="5.7265625" style="3" customWidth="1"/>
    <col min="11265" max="11267" width="23.7265625" style="3" customWidth="1"/>
    <col min="11268" max="11276" width="10.7265625" style="3" customWidth="1"/>
    <col min="11277" max="11277" width="12.81640625" style="3" customWidth="1"/>
    <col min="11278" max="11278" width="8.7265625" style="3" customWidth="1"/>
    <col min="11279" max="11519" width="9.1796875" style="3"/>
    <col min="11520" max="11520" width="5.7265625" style="3" customWidth="1"/>
    <col min="11521" max="11523" width="23.7265625" style="3" customWidth="1"/>
    <col min="11524" max="11532" width="10.7265625" style="3" customWidth="1"/>
    <col min="11533" max="11533" width="12.81640625" style="3" customWidth="1"/>
    <col min="11534" max="11534" width="8.7265625" style="3" customWidth="1"/>
    <col min="11535" max="11775" width="9.1796875" style="3"/>
    <col min="11776" max="11776" width="5.7265625" style="3" customWidth="1"/>
    <col min="11777" max="11779" width="23.7265625" style="3" customWidth="1"/>
    <col min="11780" max="11788" width="10.7265625" style="3" customWidth="1"/>
    <col min="11789" max="11789" width="12.81640625" style="3" customWidth="1"/>
    <col min="11790" max="11790" width="8.7265625" style="3" customWidth="1"/>
    <col min="11791" max="12031" width="9.1796875" style="3"/>
    <col min="12032" max="12032" width="5.7265625" style="3" customWidth="1"/>
    <col min="12033" max="12035" width="23.7265625" style="3" customWidth="1"/>
    <col min="12036" max="12044" width="10.7265625" style="3" customWidth="1"/>
    <col min="12045" max="12045" width="12.81640625" style="3" customWidth="1"/>
    <col min="12046" max="12046" width="8.7265625" style="3" customWidth="1"/>
    <col min="12047" max="12287" width="9.1796875" style="3"/>
    <col min="12288" max="12288" width="5.7265625" style="3" customWidth="1"/>
    <col min="12289" max="12291" width="23.7265625" style="3" customWidth="1"/>
    <col min="12292" max="12300" width="10.7265625" style="3" customWidth="1"/>
    <col min="12301" max="12301" width="12.81640625" style="3" customWidth="1"/>
    <col min="12302" max="12302" width="8.7265625" style="3" customWidth="1"/>
    <col min="12303" max="12543" width="9.1796875" style="3"/>
    <col min="12544" max="12544" width="5.7265625" style="3" customWidth="1"/>
    <col min="12545" max="12547" width="23.7265625" style="3" customWidth="1"/>
    <col min="12548" max="12556" width="10.7265625" style="3" customWidth="1"/>
    <col min="12557" max="12557" width="12.81640625" style="3" customWidth="1"/>
    <col min="12558" max="12558" width="8.7265625" style="3" customWidth="1"/>
    <col min="12559" max="12799" width="9.1796875" style="3"/>
    <col min="12800" max="12800" width="5.7265625" style="3" customWidth="1"/>
    <col min="12801" max="12803" width="23.7265625" style="3" customWidth="1"/>
    <col min="12804" max="12812" width="10.7265625" style="3" customWidth="1"/>
    <col min="12813" max="12813" width="12.81640625" style="3" customWidth="1"/>
    <col min="12814" max="12814" width="8.7265625" style="3" customWidth="1"/>
    <col min="12815" max="13055" width="9.1796875" style="3"/>
    <col min="13056" max="13056" width="5.7265625" style="3" customWidth="1"/>
    <col min="13057" max="13059" width="23.7265625" style="3" customWidth="1"/>
    <col min="13060" max="13068" width="10.7265625" style="3" customWidth="1"/>
    <col min="13069" max="13069" width="12.81640625" style="3" customWidth="1"/>
    <col min="13070" max="13070" width="8.7265625" style="3" customWidth="1"/>
    <col min="13071" max="13311" width="9.1796875" style="3"/>
    <col min="13312" max="13312" width="5.7265625" style="3" customWidth="1"/>
    <col min="13313" max="13315" width="23.7265625" style="3" customWidth="1"/>
    <col min="13316" max="13324" width="10.7265625" style="3" customWidth="1"/>
    <col min="13325" max="13325" width="12.81640625" style="3" customWidth="1"/>
    <col min="13326" max="13326" width="8.7265625" style="3" customWidth="1"/>
    <col min="13327" max="13567" width="9.1796875" style="3"/>
    <col min="13568" max="13568" width="5.7265625" style="3" customWidth="1"/>
    <col min="13569" max="13571" width="23.7265625" style="3" customWidth="1"/>
    <col min="13572" max="13580" width="10.7265625" style="3" customWidth="1"/>
    <col min="13581" max="13581" width="12.81640625" style="3" customWidth="1"/>
    <col min="13582" max="13582" width="8.7265625" style="3" customWidth="1"/>
    <col min="13583" max="13823" width="9.1796875" style="3"/>
    <col min="13824" max="13824" width="5.7265625" style="3" customWidth="1"/>
    <col min="13825" max="13827" width="23.7265625" style="3" customWidth="1"/>
    <col min="13828" max="13836" width="10.7265625" style="3" customWidth="1"/>
    <col min="13837" max="13837" width="12.81640625" style="3" customWidth="1"/>
    <col min="13838" max="13838" width="8.7265625" style="3" customWidth="1"/>
    <col min="13839" max="14079" width="9.1796875" style="3"/>
    <col min="14080" max="14080" width="5.7265625" style="3" customWidth="1"/>
    <col min="14081" max="14083" width="23.7265625" style="3" customWidth="1"/>
    <col min="14084" max="14092" width="10.7265625" style="3" customWidth="1"/>
    <col min="14093" max="14093" width="12.81640625" style="3" customWidth="1"/>
    <col min="14094" max="14094" width="8.7265625" style="3" customWidth="1"/>
    <col min="14095" max="14335" width="9.1796875" style="3"/>
    <col min="14336" max="14336" width="5.7265625" style="3" customWidth="1"/>
    <col min="14337" max="14339" width="23.7265625" style="3" customWidth="1"/>
    <col min="14340" max="14348" width="10.7265625" style="3" customWidth="1"/>
    <col min="14349" max="14349" width="12.81640625" style="3" customWidth="1"/>
    <col min="14350" max="14350" width="8.7265625" style="3" customWidth="1"/>
    <col min="14351" max="14591" width="9.1796875" style="3"/>
    <col min="14592" max="14592" width="5.7265625" style="3" customWidth="1"/>
    <col min="14593" max="14595" width="23.7265625" style="3" customWidth="1"/>
    <col min="14596" max="14604" width="10.7265625" style="3" customWidth="1"/>
    <col min="14605" max="14605" width="12.81640625" style="3" customWidth="1"/>
    <col min="14606" max="14606" width="8.7265625" style="3" customWidth="1"/>
    <col min="14607" max="14847" width="9.1796875" style="3"/>
    <col min="14848" max="14848" width="5.7265625" style="3" customWidth="1"/>
    <col min="14849" max="14851" width="23.7265625" style="3" customWidth="1"/>
    <col min="14852" max="14860" width="10.7265625" style="3" customWidth="1"/>
    <col min="14861" max="14861" width="12.81640625" style="3" customWidth="1"/>
    <col min="14862" max="14862" width="8.7265625" style="3" customWidth="1"/>
    <col min="14863" max="15103" width="9.1796875" style="3"/>
    <col min="15104" max="15104" width="5.7265625" style="3" customWidth="1"/>
    <col min="15105" max="15107" width="23.7265625" style="3" customWidth="1"/>
    <col min="15108" max="15116" width="10.7265625" style="3" customWidth="1"/>
    <col min="15117" max="15117" width="12.81640625" style="3" customWidth="1"/>
    <col min="15118" max="15118" width="8.7265625" style="3" customWidth="1"/>
    <col min="15119" max="15359" width="9.1796875" style="3"/>
    <col min="15360" max="15360" width="5.7265625" style="3" customWidth="1"/>
    <col min="15361" max="15363" width="23.7265625" style="3" customWidth="1"/>
    <col min="15364" max="15372" width="10.7265625" style="3" customWidth="1"/>
    <col min="15373" max="15373" width="12.81640625" style="3" customWidth="1"/>
    <col min="15374" max="15374" width="8.7265625" style="3" customWidth="1"/>
    <col min="15375" max="15615" width="9.1796875" style="3"/>
    <col min="15616" max="15616" width="5.7265625" style="3" customWidth="1"/>
    <col min="15617" max="15619" width="23.7265625" style="3" customWidth="1"/>
    <col min="15620" max="15628" width="10.7265625" style="3" customWidth="1"/>
    <col min="15629" max="15629" width="12.81640625" style="3" customWidth="1"/>
    <col min="15630" max="15630" width="8.7265625" style="3" customWidth="1"/>
    <col min="15631" max="15871" width="9.1796875" style="3"/>
    <col min="15872" max="15872" width="5.7265625" style="3" customWidth="1"/>
    <col min="15873" max="15875" width="23.7265625" style="3" customWidth="1"/>
    <col min="15876" max="15884" width="10.7265625" style="3" customWidth="1"/>
    <col min="15885" max="15885" width="12.81640625" style="3" customWidth="1"/>
    <col min="15886" max="15886" width="8.7265625" style="3" customWidth="1"/>
    <col min="15887" max="16127" width="9.1796875" style="3"/>
    <col min="16128" max="16128" width="5.7265625" style="3" customWidth="1"/>
    <col min="16129" max="16131" width="23.7265625" style="3" customWidth="1"/>
    <col min="16132" max="16140" width="10.7265625" style="3" customWidth="1"/>
    <col min="16141" max="16141" width="12.81640625" style="3" customWidth="1"/>
    <col min="16142" max="16142" width="8.7265625" style="3" customWidth="1"/>
    <col min="16143" max="16384" width="9.1796875" style="3"/>
  </cols>
  <sheetData>
    <row r="1" spans="1:14" x14ac:dyDescent="0.35">
      <c r="A1" s="1" t="s">
        <v>1050</v>
      </c>
    </row>
    <row r="2" spans="1:14" x14ac:dyDescent="0.35">
      <c r="A2" s="230" t="s">
        <v>58</v>
      </c>
      <c r="B2" s="230"/>
      <c r="C2" s="230"/>
    </row>
    <row r="3" spans="1:14" x14ac:dyDescent="0.35">
      <c r="A3" s="4" t="s">
        <v>1051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4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</row>
    <row r="5" spans="1:14" x14ac:dyDescent="0.35">
      <c r="A5" s="2"/>
      <c r="B5" s="2"/>
      <c r="C5" s="2"/>
      <c r="D5" s="2"/>
      <c r="E5" s="2"/>
      <c r="F5" s="28" t="s">
        <v>762</v>
      </c>
      <c r="G5" s="7"/>
      <c r="H5" s="2"/>
      <c r="I5" s="2"/>
      <c r="J5" s="2"/>
      <c r="K5" s="2"/>
      <c r="L5" s="2"/>
      <c r="M5" s="2"/>
    </row>
    <row r="6" spans="1:14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4" x14ac:dyDescent="0.35">
      <c r="A7" s="1596" t="s">
        <v>5</v>
      </c>
      <c r="B7" s="1658" t="s">
        <v>6</v>
      </c>
      <c r="C7" s="1544"/>
      <c r="D7" s="1596" t="s">
        <v>61</v>
      </c>
      <c r="E7" s="1598" t="s">
        <v>1052</v>
      </c>
      <c r="F7" s="1599"/>
      <c r="G7" s="1599"/>
      <c r="H7" s="1599"/>
      <c r="I7" s="1599"/>
      <c r="J7" s="1599"/>
      <c r="K7" s="1599"/>
      <c r="L7" s="1599"/>
      <c r="M7" s="1600"/>
      <c r="N7" s="5"/>
    </row>
    <row r="8" spans="1:14" ht="15" customHeight="1" x14ac:dyDescent="0.35">
      <c r="A8" s="1596"/>
      <c r="B8" s="1658"/>
      <c r="C8" s="1544" t="s">
        <v>1595</v>
      </c>
      <c r="D8" s="1596"/>
      <c r="E8" s="1831" t="s">
        <v>1011</v>
      </c>
      <c r="F8" s="1831"/>
      <c r="G8" s="1831"/>
      <c r="H8" s="1678" t="s">
        <v>1012</v>
      </c>
      <c r="I8" s="1831"/>
      <c r="J8" s="1831"/>
      <c r="K8" s="1678" t="s">
        <v>1053</v>
      </c>
      <c r="L8" s="1831"/>
      <c r="M8" s="1831"/>
    </row>
    <row r="9" spans="1:14" x14ac:dyDescent="0.35">
      <c r="A9" s="1597"/>
      <c r="B9" s="1659"/>
      <c r="C9" s="1545" t="s">
        <v>6</v>
      </c>
      <c r="D9" s="1597"/>
      <c r="E9" s="61" t="s">
        <v>130</v>
      </c>
      <c r="F9" s="61" t="s">
        <v>131</v>
      </c>
      <c r="G9" s="61" t="s">
        <v>502</v>
      </c>
      <c r="H9" s="61" t="s">
        <v>130</v>
      </c>
      <c r="I9" s="61" t="s">
        <v>131</v>
      </c>
      <c r="J9" s="61" t="s">
        <v>502</v>
      </c>
      <c r="K9" s="61" t="s">
        <v>130</v>
      </c>
      <c r="L9" s="61" t="s">
        <v>131</v>
      </c>
      <c r="M9" s="61" t="s">
        <v>502</v>
      </c>
    </row>
    <row r="10" spans="1:14" s="15" customFormat="1" ht="11.5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</row>
    <row r="11" spans="1:14" x14ac:dyDescent="0.35">
      <c r="A11" s="33">
        <v>1</v>
      </c>
      <c r="B11" s="254" t="s">
        <v>767</v>
      </c>
      <c r="C11" s="1570" t="s">
        <v>1597</v>
      </c>
      <c r="D11" s="1410" t="s">
        <v>767</v>
      </c>
      <c r="E11" s="1409">
        <f>[11]Jan!BL11+[11]Feb!BL11+[11]Mar!BL11+[11]Apr!BL11+[11]Mei!BL11+[11]Jun!BL11+[11]Jul!BL11+[11]AGS!BL11+[11]Sep!BL11+[11]Okt!BL11+[11]Nov!BL11+[11]Des!BL11</f>
        <v>0</v>
      </c>
      <c r="F11" s="1409">
        <v>1</v>
      </c>
      <c r="G11" s="579">
        <f t="shared" ref="G11:G30" si="0">SUM(E11:F11)</f>
        <v>1</v>
      </c>
      <c r="H11" s="253"/>
      <c r="I11" s="253"/>
      <c r="J11" s="253">
        <f t="shared" ref="J11:J30" si="1">SUM(H11:I11)</f>
        <v>0</v>
      </c>
      <c r="K11" s="391">
        <v>0</v>
      </c>
      <c r="L11" s="391">
        <f t="shared" ref="K11:M27" si="2">I11/F11*100</f>
        <v>0</v>
      </c>
      <c r="M11" s="391">
        <f t="shared" si="2"/>
        <v>0</v>
      </c>
    </row>
    <row r="12" spans="1:14" x14ac:dyDescent="0.35">
      <c r="A12" s="16">
        <v>2</v>
      </c>
      <c r="B12" s="254" t="s">
        <v>110</v>
      </c>
      <c r="C12" s="1571" t="s">
        <v>1596</v>
      </c>
      <c r="D12" s="1410" t="s">
        <v>769</v>
      </c>
      <c r="E12" s="1409">
        <v>13</v>
      </c>
      <c r="F12" s="1409">
        <v>7</v>
      </c>
      <c r="G12" s="579">
        <f t="shared" si="0"/>
        <v>20</v>
      </c>
      <c r="H12" s="253"/>
      <c r="I12" s="253"/>
      <c r="J12" s="253">
        <f t="shared" si="1"/>
        <v>0</v>
      </c>
      <c r="K12" s="391">
        <f t="shared" si="2"/>
        <v>0</v>
      </c>
      <c r="L12" s="391">
        <f t="shared" si="2"/>
        <v>0</v>
      </c>
      <c r="M12" s="391">
        <f t="shared" si="2"/>
        <v>0</v>
      </c>
    </row>
    <row r="13" spans="1:14" x14ac:dyDescent="0.35">
      <c r="A13" s="16">
        <v>3</v>
      </c>
      <c r="B13" s="254" t="s">
        <v>770</v>
      </c>
      <c r="C13" s="1571" t="s">
        <v>1599</v>
      </c>
      <c r="D13" s="1410" t="s">
        <v>770</v>
      </c>
      <c r="E13" s="1409">
        <v>6</v>
      </c>
      <c r="F13" s="1409">
        <v>1</v>
      </c>
      <c r="G13" s="579">
        <f t="shared" si="0"/>
        <v>7</v>
      </c>
      <c r="H13" s="253">
        <v>1</v>
      </c>
      <c r="I13" s="253"/>
      <c r="J13" s="253">
        <f t="shared" si="1"/>
        <v>1</v>
      </c>
      <c r="K13" s="391">
        <f t="shared" si="2"/>
        <v>16.666666666666664</v>
      </c>
      <c r="L13" s="391">
        <f t="shared" si="2"/>
        <v>0</v>
      </c>
      <c r="M13" s="391">
        <f t="shared" si="2"/>
        <v>14.285714285714285</v>
      </c>
    </row>
    <row r="14" spans="1:14" x14ac:dyDescent="0.35">
      <c r="A14" s="16">
        <v>4</v>
      </c>
      <c r="B14" s="254" t="s">
        <v>771</v>
      </c>
      <c r="C14" s="1571" t="s">
        <v>1601</v>
      </c>
      <c r="D14" s="1410" t="s">
        <v>771</v>
      </c>
      <c r="E14" s="1409">
        <v>2</v>
      </c>
      <c r="F14" s="1409">
        <v>1</v>
      </c>
      <c r="G14" s="579">
        <f t="shared" si="0"/>
        <v>3</v>
      </c>
      <c r="H14" s="253"/>
      <c r="I14" s="253"/>
      <c r="J14" s="253">
        <f t="shared" si="1"/>
        <v>0</v>
      </c>
      <c r="K14" s="391">
        <f t="shared" si="2"/>
        <v>0</v>
      </c>
      <c r="L14" s="391">
        <f t="shared" si="2"/>
        <v>0</v>
      </c>
      <c r="M14" s="391">
        <f t="shared" si="2"/>
        <v>0</v>
      </c>
    </row>
    <row r="15" spans="1:14" x14ac:dyDescent="0.35">
      <c r="A15" s="16">
        <v>5</v>
      </c>
      <c r="B15" s="254" t="s">
        <v>772</v>
      </c>
      <c r="C15" s="1571" t="s">
        <v>1598</v>
      </c>
      <c r="D15" s="1410" t="s">
        <v>772</v>
      </c>
      <c r="E15" s="1409">
        <v>3</v>
      </c>
      <c r="F15" s="1409">
        <v>5</v>
      </c>
      <c r="G15" s="579">
        <f t="shared" si="0"/>
        <v>8</v>
      </c>
      <c r="H15" s="253"/>
      <c r="I15" s="253"/>
      <c r="J15" s="253">
        <f t="shared" si="1"/>
        <v>0</v>
      </c>
      <c r="K15" s="391">
        <f t="shared" si="2"/>
        <v>0</v>
      </c>
      <c r="L15" s="391">
        <f t="shared" si="2"/>
        <v>0</v>
      </c>
      <c r="M15" s="391">
        <f t="shared" si="2"/>
        <v>0</v>
      </c>
    </row>
    <row r="16" spans="1:14" x14ac:dyDescent="0.35">
      <c r="A16" s="16">
        <v>6</v>
      </c>
      <c r="B16" s="254" t="s">
        <v>1589</v>
      </c>
      <c r="C16" s="1571" t="s">
        <v>1600</v>
      </c>
      <c r="D16" s="1410" t="s">
        <v>773</v>
      </c>
      <c r="E16" s="1409">
        <v>4</v>
      </c>
      <c r="F16" s="1409">
        <v>5</v>
      </c>
      <c r="G16" s="579">
        <f t="shared" si="0"/>
        <v>9</v>
      </c>
      <c r="H16" s="253"/>
      <c r="I16" s="253"/>
      <c r="J16" s="253">
        <f t="shared" si="1"/>
        <v>0</v>
      </c>
      <c r="K16" s="391">
        <f t="shared" si="2"/>
        <v>0</v>
      </c>
      <c r="L16" s="391">
        <f t="shared" si="2"/>
        <v>0</v>
      </c>
      <c r="M16" s="391">
        <f t="shared" si="2"/>
        <v>0</v>
      </c>
    </row>
    <row r="17" spans="1:13" x14ac:dyDescent="0.35">
      <c r="A17" s="16">
        <v>7</v>
      </c>
      <c r="B17" s="254" t="s">
        <v>774</v>
      </c>
      <c r="C17" s="1571" t="s">
        <v>1603</v>
      </c>
      <c r="D17" s="1410" t="s">
        <v>775</v>
      </c>
      <c r="E17" s="1409">
        <v>0</v>
      </c>
      <c r="F17" s="1409">
        <v>5</v>
      </c>
      <c r="G17" s="579">
        <f t="shared" si="0"/>
        <v>5</v>
      </c>
      <c r="H17" s="253"/>
      <c r="I17" s="253"/>
      <c r="J17" s="253">
        <f t="shared" si="1"/>
        <v>0</v>
      </c>
      <c r="K17" s="391">
        <v>0</v>
      </c>
      <c r="L17" s="391">
        <f t="shared" si="2"/>
        <v>0</v>
      </c>
      <c r="M17" s="391">
        <f t="shared" si="2"/>
        <v>0</v>
      </c>
    </row>
    <row r="18" spans="1:13" x14ac:dyDescent="0.35">
      <c r="A18" s="16">
        <v>8</v>
      </c>
      <c r="B18" s="254" t="s">
        <v>777</v>
      </c>
      <c r="C18" s="1571" t="s">
        <v>1602</v>
      </c>
      <c r="D18" s="1410" t="s">
        <v>777</v>
      </c>
      <c r="E18" s="1409">
        <v>29</v>
      </c>
      <c r="F18" s="1409">
        <v>22</v>
      </c>
      <c r="G18" s="579">
        <f t="shared" si="0"/>
        <v>51</v>
      </c>
      <c r="H18" s="253"/>
      <c r="I18" s="253"/>
      <c r="J18" s="253">
        <f t="shared" si="1"/>
        <v>0</v>
      </c>
      <c r="K18" s="391">
        <f t="shared" si="2"/>
        <v>0</v>
      </c>
      <c r="L18" s="391">
        <f t="shared" si="2"/>
        <v>0</v>
      </c>
      <c r="M18" s="391">
        <f t="shared" si="2"/>
        <v>0</v>
      </c>
    </row>
    <row r="19" spans="1:13" x14ac:dyDescent="0.35">
      <c r="A19" s="16">
        <v>9</v>
      </c>
      <c r="B19" s="254" t="s">
        <v>778</v>
      </c>
      <c r="C19" s="1571" t="s">
        <v>1606</v>
      </c>
      <c r="D19" s="1410" t="s">
        <v>779</v>
      </c>
      <c r="E19" s="1409">
        <v>3</v>
      </c>
      <c r="F19" s="1409">
        <v>1</v>
      </c>
      <c r="G19" s="579">
        <f t="shared" si="0"/>
        <v>4</v>
      </c>
      <c r="H19" s="253"/>
      <c r="I19" s="253"/>
      <c r="J19" s="253">
        <f t="shared" si="1"/>
        <v>0</v>
      </c>
      <c r="K19" s="391">
        <f t="shared" si="2"/>
        <v>0</v>
      </c>
      <c r="L19" s="391">
        <f t="shared" si="2"/>
        <v>0</v>
      </c>
      <c r="M19" s="391">
        <f t="shared" si="2"/>
        <v>0</v>
      </c>
    </row>
    <row r="20" spans="1:13" x14ac:dyDescent="0.35">
      <c r="A20" s="16">
        <v>10</v>
      </c>
      <c r="B20" s="254" t="s">
        <v>780</v>
      </c>
      <c r="C20" s="1571" t="s">
        <v>1604</v>
      </c>
      <c r="D20" s="1410" t="s">
        <v>780</v>
      </c>
      <c r="E20" s="1409">
        <v>3</v>
      </c>
      <c r="F20" s="1409">
        <v>4</v>
      </c>
      <c r="G20" s="579">
        <f t="shared" si="0"/>
        <v>7</v>
      </c>
      <c r="H20" s="253"/>
      <c r="I20" s="253"/>
      <c r="J20" s="253">
        <f t="shared" si="1"/>
        <v>0</v>
      </c>
      <c r="K20" s="391">
        <f t="shared" si="2"/>
        <v>0</v>
      </c>
      <c r="L20" s="391">
        <f t="shared" si="2"/>
        <v>0</v>
      </c>
      <c r="M20" s="391">
        <f t="shared" si="2"/>
        <v>0</v>
      </c>
    </row>
    <row r="21" spans="1:13" x14ac:dyDescent="0.35">
      <c r="A21" s="16">
        <v>11</v>
      </c>
      <c r="B21" s="254" t="s">
        <v>782</v>
      </c>
      <c r="C21" s="1571" t="s">
        <v>1609</v>
      </c>
      <c r="D21" s="1410" t="s">
        <v>782</v>
      </c>
      <c r="E21" s="1409">
        <v>4</v>
      </c>
      <c r="F21" s="1409">
        <v>0</v>
      </c>
      <c r="G21" s="579">
        <f t="shared" si="0"/>
        <v>4</v>
      </c>
      <c r="H21" s="253"/>
      <c r="I21" s="253"/>
      <c r="J21" s="253">
        <f t="shared" si="1"/>
        <v>0</v>
      </c>
      <c r="K21" s="391">
        <f t="shared" si="2"/>
        <v>0</v>
      </c>
      <c r="L21" s="391">
        <v>0</v>
      </c>
      <c r="M21" s="391">
        <f t="shared" si="2"/>
        <v>0</v>
      </c>
    </row>
    <row r="22" spans="1:13" x14ac:dyDescent="0.35">
      <c r="A22" s="16">
        <v>12</v>
      </c>
      <c r="B22" s="254" t="s">
        <v>781</v>
      </c>
      <c r="C22" s="1571" t="s">
        <v>1607</v>
      </c>
      <c r="D22" s="1410" t="s">
        <v>781</v>
      </c>
      <c r="E22" s="1409">
        <v>5</v>
      </c>
      <c r="F22" s="1409">
        <v>1</v>
      </c>
      <c r="G22" s="579">
        <f t="shared" si="0"/>
        <v>6</v>
      </c>
      <c r="H22" s="253"/>
      <c r="I22" s="253"/>
      <c r="J22" s="253">
        <f t="shared" si="1"/>
        <v>0</v>
      </c>
      <c r="K22" s="391">
        <f t="shared" si="2"/>
        <v>0</v>
      </c>
      <c r="L22" s="391">
        <f t="shared" si="2"/>
        <v>0</v>
      </c>
      <c r="M22" s="391">
        <f t="shared" si="2"/>
        <v>0</v>
      </c>
    </row>
    <row r="23" spans="1:13" x14ac:dyDescent="0.35">
      <c r="A23" s="16">
        <v>13</v>
      </c>
      <c r="B23" s="254" t="s">
        <v>784</v>
      </c>
      <c r="C23" s="1571" t="s">
        <v>1608</v>
      </c>
      <c r="D23" s="1410" t="s">
        <v>784</v>
      </c>
      <c r="E23" s="1409">
        <v>0</v>
      </c>
      <c r="F23" s="1409">
        <v>1</v>
      </c>
      <c r="G23" s="579">
        <f t="shared" si="0"/>
        <v>1</v>
      </c>
      <c r="H23" s="253"/>
      <c r="I23" s="253"/>
      <c r="J23" s="253">
        <f t="shared" si="1"/>
        <v>0</v>
      </c>
      <c r="K23" s="391">
        <v>0</v>
      </c>
      <c r="L23" s="391">
        <f t="shared" si="2"/>
        <v>0</v>
      </c>
      <c r="M23" s="391">
        <f t="shared" si="2"/>
        <v>0</v>
      </c>
    </row>
    <row r="24" spans="1:13" x14ac:dyDescent="0.35">
      <c r="A24" s="16">
        <v>14</v>
      </c>
      <c r="B24" s="254" t="s">
        <v>785</v>
      </c>
      <c r="C24" s="1571" t="s">
        <v>1612</v>
      </c>
      <c r="D24" s="1410" t="s">
        <v>785</v>
      </c>
      <c r="E24" s="1409">
        <v>1</v>
      </c>
      <c r="F24" s="1409">
        <v>0</v>
      </c>
      <c r="G24" s="579">
        <f t="shared" si="0"/>
        <v>1</v>
      </c>
      <c r="H24" s="253"/>
      <c r="I24" s="253"/>
      <c r="J24" s="253">
        <f t="shared" si="1"/>
        <v>0</v>
      </c>
      <c r="K24" s="391">
        <f t="shared" si="2"/>
        <v>0</v>
      </c>
      <c r="L24" s="391">
        <v>0</v>
      </c>
      <c r="M24" s="391">
        <f t="shared" si="2"/>
        <v>0</v>
      </c>
    </row>
    <row r="25" spans="1:13" x14ac:dyDescent="0.35">
      <c r="A25" s="16">
        <v>15</v>
      </c>
      <c r="B25" s="254" t="s">
        <v>786</v>
      </c>
      <c r="C25" s="1571" t="s">
        <v>1610</v>
      </c>
      <c r="D25" s="1410" t="s">
        <v>786</v>
      </c>
      <c r="E25" s="1409">
        <v>2</v>
      </c>
      <c r="F25" s="1409">
        <v>1</v>
      </c>
      <c r="G25" s="579">
        <f t="shared" si="0"/>
        <v>3</v>
      </c>
      <c r="H25" s="253"/>
      <c r="I25" s="253"/>
      <c r="J25" s="253">
        <f t="shared" si="1"/>
        <v>0</v>
      </c>
      <c r="K25" s="391">
        <f t="shared" si="2"/>
        <v>0</v>
      </c>
      <c r="L25" s="391">
        <f t="shared" si="2"/>
        <v>0</v>
      </c>
      <c r="M25" s="391">
        <f t="shared" si="2"/>
        <v>0</v>
      </c>
    </row>
    <row r="26" spans="1:13" x14ac:dyDescent="0.35">
      <c r="A26" s="16">
        <v>16</v>
      </c>
      <c r="B26" s="254" t="s">
        <v>787</v>
      </c>
      <c r="C26" s="1571" t="s">
        <v>1611</v>
      </c>
      <c r="D26" s="1410" t="s">
        <v>788</v>
      </c>
      <c r="E26" s="1409">
        <v>6</v>
      </c>
      <c r="F26" s="1409">
        <v>2</v>
      </c>
      <c r="G26" s="579">
        <f t="shared" si="0"/>
        <v>8</v>
      </c>
      <c r="H26" s="253"/>
      <c r="I26" s="253"/>
      <c r="J26" s="253">
        <f t="shared" si="1"/>
        <v>0</v>
      </c>
      <c r="K26" s="391">
        <f t="shared" si="2"/>
        <v>0</v>
      </c>
      <c r="L26" s="391">
        <f t="shared" si="2"/>
        <v>0</v>
      </c>
      <c r="M26" s="391">
        <f t="shared" si="2"/>
        <v>0</v>
      </c>
    </row>
    <row r="27" spans="1:13" x14ac:dyDescent="0.35">
      <c r="A27" s="16">
        <v>17</v>
      </c>
      <c r="B27" s="254" t="s">
        <v>789</v>
      </c>
      <c r="C27" s="1571" t="s">
        <v>1605</v>
      </c>
      <c r="D27" s="1410" t="s">
        <v>790</v>
      </c>
      <c r="E27" s="1409">
        <v>2</v>
      </c>
      <c r="F27" s="1409">
        <v>1</v>
      </c>
      <c r="G27" s="579">
        <f t="shared" si="0"/>
        <v>3</v>
      </c>
      <c r="H27" s="253"/>
      <c r="I27" s="253"/>
      <c r="J27" s="253">
        <f t="shared" si="1"/>
        <v>0</v>
      </c>
      <c r="K27" s="391">
        <f t="shared" si="2"/>
        <v>0</v>
      </c>
      <c r="L27" s="391">
        <f t="shared" si="2"/>
        <v>0</v>
      </c>
      <c r="M27" s="391">
        <f t="shared" si="2"/>
        <v>0</v>
      </c>
    </row>
    <row r="28" spans="1:13" x14ac:dyDescent="0.35">
      <c r="A28" s="16">
        <v>18</v>
      </c>
      <c r="B28" s="254" t="s">
        <v>791</v>
      </c>
      <c r="C28" s="322" t="s">
        <v>1613</v>
      </c>
      <c r="D28" s="1410" t="s">
        <v>792</v>
      </c>
      <c r="E28" s="1409">
        <v>0</v>
      </c>
      <c r="F28" s="1409">
        <v>0</v>
      </c>
      <c r="G28" s="579">
        <f t="shared" si="0"/>
        <v>0</v>
      </c>
      <c r="H28" s="253"/>
      <c r="I28" s="253"/>
      <c r="J28" s="253">
        <f t="shared" si="1"/>
        <v>0</v>
      </c>
      <c r="K28" s="391">
        <v>0</v>
      </c>
      <c r="L28" s="391">
        <v>0</v>
      </c>
      <c r="M28" s="391">
        <v>0</v>
      </c>
    </row>
    <row r="29" spans="1:13" x14ac:dyDescent="0.35">
      <c r="A29" s="16">
        <v>19</v>
      </c>
      <c r="B29" s="254" t="s">
        <v>791</v>
      </c>
      <c r="C29" s="1571" t="s">
        <v>1613</v>
      </c>
      <c r="D29" s="1410" t="s">
        <v>794</v>
      </c>
      <c r="E29" s="1409">
        <v>1</v>
      </c>
      <c r="F29" s="1409">
        <v>0</v>
      </c>
      <c r="G29" s="579">
        <f t="shared" si="0"/>
        <v>1</v>
      </c>
      <c r="H29" s="253"/>
      <c r="I29" s="253"/>
      <c r="J29" s="253">
        <f t="shared" si="1"/>
        <v>0</v>
      </c>
      <c r="K29" s="391">
        <f t="shared" ref="K28:M30" si="3">H29/E29*100</f>
        <v>0</v>
      </c>
      <c r="L29" s="391">
        <v>0</v>
      </c>
      <c r="M29" s="391">
        <f t="shared" si="3"/>
        <v>0</v>
      </c>
    </row>
    <row r="30" spans="1:13" x14ac:dyDescent="0.35">
      <c r="A30" s="16">
        <v>20</v>
      </c>
      <c r="B30" s="254" t="s">
        <v>791</v>
      </c>
      <c r="C30" s="1571" t="s">
        <v>1613</v>
      </c>
      <c r="D30" s="1410" t="s">
        <v>793</v>
      </c>
      <c r="E30" s="1409">
        <v>0</v>
      </c>
      <c r="F30" s="1409">
        <v>0</v>
      </c>
      <c r="G30" s="579">
        <f t="shared" si="0"/>
        <v>0</v>
      </c>
      <c r="H30" s="253"/>
      <c r="I30" s="253"/>
      <c r="J30" s="253">
        <f t="shared" si="1"/>
        <v>0</v>
      </c>
      <c r="K30" s="391">
        <v>0</v>
      </c>
      <c r="L30" s="391">
        <v>0</v>
      </c>
      <c r="M30" s="391">
        <v>0</v>
      </c>
    </row>
    <row r="31" spans="1:13" x14ac:dyDescent="0.35">
      <c r="A31" s="16">
        <v>21</v>
      </c>
      <c r="B31" s="243" t="s">
        <v>795</v>
      </c>
      <c r="C31" s="1571" t="s">
        <v>1614</v>
      </c>
      <c r="D31" s="1410" t="s">
        <v>795</v>
      </c>
      <c r="E31" s="1409">
        <v>0</v>
      </c>
      <c r="F31" s="1409">
        <v>0</v>
      </c>
      <c r="G31" s="579"/>
      <c r="H31" s="253"/>
      <c r="I31" s="253"/>
      <c r="J31" s="253"/>
      <c r="K31" s="391"/>
      <c r="L31" s="391"/>
      <c r="M31" s="391"/>
    </row>
    <row r="32" spans="1:13" x14ac:dyDescent="0.35">
      <c r="A32" s="16"/>
      <c r="B32" s="243"/>
      <c r="C32" s="243"/>
      <c r="D32" s="17"/>
      <c r="E32" s="579"/>
      <c r="F32" s="579"/>
      <c r="G32" s="579"/>
      <c r="H32" s="253"/>
      <c r="I32" s="253"/>
      <c r="J32" s="253"/>
      <c r="K32" s="391"/>
      <c r="L32" s="391"/>
      <c r="M32" s="391"/>
    </row>
    <row r="33" spans="1:13" x14ac:dyDescent="0.35">
      <c r="A33" s="16"/>
      <c r="B33" s="243"/>
      <c r="C33" s="243"/>
      <c r="D33" s="17"/>
      <c r="E33" s="579"/>
      <c r="F33" s="579"/>
      <c r="G33" s="579"/>
      <c r="H33" s="253"/>
      <c r="I33" s="253"/>
      <c r="J33" s="253"/>
      <c r="K33" s="391"/>
      <c r="L33" s="391"/>
      <c r="M33" s="391"/>
    </row>
    <row r="34" spans="1:13" x14ac:dyDescent="0.35">
      <c r="A34" s="20"/>
      <c r="B34" s="1002"/>
      <c r="C34" s="243"/>
      <c r="D34" s="17"/>
      <c r="E34" s="579"/>
      <c r="F34" s="579"/>
      <c r="G34" s="580"/>
      <c r="H34" s="393"/>
      <c r="I34" s="393"/>
      <c r="J34" s="393"/>
      <c r="K34" s="392"/>
      <c r="L34" s="392"/>
      <c r="M34" s="392"/>
    </row>
    <row r="35" spans="1:13" x14ac:dyDescent="0.35">
      <c r="A35" s="432" t="s">
        <v>1054</v>
      </c>
      <c r="B35" s="433"/>
      <c r="C35" s="433"/>
      <c r="D35" s="377"/>
      <c r="E35" s="599">
        <f t="shared" ref="E35:J35" si="4">SUM(E11:E34)</f>
        <v>84</v>
      </c>
      <c r="F35" s="600">
        <f t="shared" si="4"/>
        <v>58</v>
      </c>
      <c r="G35" s="600">
        <f t="shared" si="4"/>
        <v>142</v>
      </c>
      <c r="H35" s="599">
        <f t="shared" si="4"/>
        <v>1</v>
      </c>
      <c r="I35" s="600">
        <f t="shared" si="4"/>
        <v>0</v>
      </c>
      <c r="J35" s="600">
        <f t="shared" si="4"/>
        <v>1</v>
      </c>
      <c r="K35" s="601">
        <f>H35/E35*100</f>
        <v>1.1904761904761905</v>
      </c>
      <c r="L35" s="601">
        <f>I35/F35*100</f>
        <v>0</v>
      </c>
      <c r="M35" s="601">
        <f>J35/G35*100</f>
        <v>0.70422535211267612</v>
      </c>
    </row>
    <row r="36" spans="1:13" ht="16" thickBot="1" x14ac:dyDescent="0.4">
      <c r="A36" s="602" t="s">
        <v>1055</v>
      </c>
      <c r="B36" s="582"/>
      <c r="C36" s="582"/>
      <c r="D36" s="583"/>
      <c r="E36" s="603">
        <v>0</v>
      </c>
      <c r="F36" s="604"/>
      <c r="G36" s="604"/>
      <c r="H36" s="510"/>
      <c r="I36" s="510"/>
      <c r="J36" s="510"/>
      <c r="K36" s="510"/>
      <c r="L36" s="510"/>
      <c r="M36" s="510"/>
    </row>
    <row r="37" spans="1:13" x14ac:dyDescent="0.35">
      <c r="B37" s="231"/>
      <c r="C37" s="231"/>
      <c r="D37" s="231"/>
      <c r="E37" s="231"/>
      <c r="F37" s="231"/>
      <c r="G37" s="231"/>
    </row>
    <row r="38" spans="1:13" s="27" customFormat="1" ht="12.5" x14ac:dyDescent="0.35">
      <c r="A38" s="27" t="s">
        <v>817</v>
      </c>
    </row>
    <row r="39" spans="1:13" s="27" customFormat="1" ht="12.5" x14ac:dyDescent="0.35">
      <c r="A39" s="27" t="s">
        <v>1002</v>
      </c>
    </row>
  </sheetData>
  <sheetProtection algorithmName="SHA-512" hashValue="ctdnCq42tR0BuOXhBJ6tl0zfCIKoDFDPD3/8qwtXxfXdWERFO+NMVt/2Kkc0VB5Oa7Wbu8RQ0kSHiArwFU64wQ==" saltValue="k5iDvj+zSfpo/eXwHXfBLA==" spinCount="100000" sheet="1" objects="1" scenarios="1" sort="0" autoFilter="0" pivotTables="0"/>
  <mergeCells count="8">
    <mergeCell ref="A4:M4"/>
    <mergeCell ref="A7:A9"/>
    <mergeCell ref="B7:B9"/>
    <mergeCell ref="D7:D9"/>
    <mergeCell ref="E7:M7"/>
    <mergeCell ref="E8:G8"/>
    <mergeCell ref="H8:J8"/>
    <mergeCell ref="K8:M8"/>
  </mergeCells>
  <pageMargins left="0.7" right="0.7" top="0.75" bottom="0.7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39"/>
  <sheetViews>
    <sheetView topLeftCell="A19" zoomScale="70" zoomScaleNormal="70" workbookViewId="0">
      <selection activeCell="J31" sqref="J31"/>
    </sheetView>
  </sheetViews>
  <sheetFormatPr defaultColWidth="21.7265625" defaultRowHeight="15.5" x14ac:dyDescent="0.35"/>
  <cols>
    <col min="1" max="1" width="5.7265625" style="3" customWidth="1"/>
    <col min="2" max="3" width="23.453125" style="3" customWidth="1"/>
    <col min="4" max="4" width="28.7265625" style="3" customWidth="1"/>
    <col min="5" max="5" width="15.7265625" style="3" customWidth="1"/>
    <col min="6" max="6" width="17" style="3" customWidth="1"/>
    <col min="7" max="8" width="15.7265625" style="3" customWidth="1"/>
    <col min="9" max="9" width="19.54296875" style="3" customWidth="1"/>
    <col min="10" max="11" width="12.26953125" style="3" customWidth="1"/>
    <col min="12" max="12" width="12.7265625" style="3" customWidth="1"/>
    <col min="13" max="13" width="17.26953125" style="3" customWidth="1"/>
    <col min="14" max="14" width="16.7265625" style="3" customWidth="1"/>
    <col min="15" max="20" width="12.7265625" style="3" customWidth="1"/>
    <col min="21" max="29" width="8.7265625" style="3" customWidth="1"/>
    <col min="30" max="255" width="9.1796875" style="3" customWidth="1"/>
    <col min="256" max="256" width="5.7265625" style="3" customWidth="1"/>
    <col min="257" max="257" width="21.7265625" style="3"/>
    <col min="258" max="258" width="5.7265625" style="3" customWidth="1"/>
    <col min="259" max="260" width="20.7265625" style="3" customWidth="1"/>
    <col min="261" max="264" width="15.7265625" style="3" customWidth="1"/>
    <col min="265" max="265" width="17.81640625" style="3" customWidth="1"/>
    <col min="266" max="268" width="12.7265625" style="3" customWidth="1"/>
    <col min="269" max="270" width="15.7265625" style="3" customWidth="1"/>
    <col min="271" max="276" width="12.7265625" style="3" customWidth="1"/>
    <col min="277" max="285" width="8.7265625" style="3" customWidth="1"/>
    <col min="286" max="511" width="9.1796875" style="3" customWidth="1"/>
    <col min="512" max="512" width="5.7265625" style="3" customWidth="1"/>
    <col min="513" max="513" width="21.7265625" style="3"/>
    <col min="514" max="514" width="5.7265625" style="3" customWidth="1"/>
    <col min="515" max="516" width="20.7265625" style="3" customWidth="1"/>
    <col min="517" max="520" width="15.7265625" style="3" customWidth="1"/>
    <col min="521" max="521" width="17.81640625" style="3" customWidth="1"/>
    <col min="522" max="524" width="12.7265625" style="3" customWidth="1"/>
    <col min="525" max="526" width="15.7265625" style="3" customWidth="1"/>
    <col min="527" max="532" width="12.7265625" style="3" customWidth="1"/>
    <col min="533" max="541" width="8.7265625" style="3" customWidth="1"/>
    <col min="542" max="767" width="9.1796875" style="3" customWidth="1"/>
    <col min="768" max="768" width="5.7265625" style="3" customWidth="1"/>
    <col min="769" max="769" width="21.7265625" style="3"/>
    <col min="770" max="770" width="5.7265625" style="3" customWidth="1"/>
    <col min="771" max="772" width="20.7265625" style="3" customWidth="1"/>
    <col min="773" max="776" width="15.7265625" style="3" customWidth="1"/>
    <col min="777" max="777" width="17.81640625" style="3" customWidth="1"/>
    <col min="778" max="780" width="12.7265625" style="3" customWidth="1"/>
    <col min="781" max="782" width="15.7265625" style="3" customWidth="1"/>
    <col min="783" max="788" width="12.7265625" style="3" customWidth="1"/>
    <col min="789" max="797" width="8.7265625" style="3" customWidth="1"/>
    <col min="798" max="1023" width="9.1796875" style="3" customWidth="1"/>
    <col min="1024" max="1024" width="5.7265625" style="3" customWidth="1"/>
    <col min="1025" max="1025" width="21.7265625" style="3"/>
    <col min="1026" max="1026" width="5.7265625" style="3" customWidth="1"/>
    <col min="1027" max="1028" width="20.7265625" style="3" customWidth="1"/>
    <col min="1029" max="1032" width="15.7265625" style="3" customWidth="1"/>
    <col min="1033" max="1033" width="17.81640625" style="3" customWidth="1"/>
    <col min="1034" max="1036" width="12.7265625" style="3" customWidth="1"/>
    <col min="1037" max="1038" width="15.7265625" style="3" customWidth="1"/>
    <col min="1039" max="1044" width="12.7265625" style="3" customWidth="1"/>
    <col min="1045" max="1053" width="8.7265625" style="3" customWidth="1"/>
    <col min="1054" max="1279" width="9.1796875" style="3" customWidth="1"/>
    <col min="1280" max="1280" width="5.7265625" style="3" customWidth="1"/>
    <col min="1281" max="1281" width="21.7265625" style="3"/>
    <col min="1282" max="1282" width="5.7265625" style="3" customWidth="1"/>
    <col min="1283" max="1284" width="20.7265625" style="3" customWidth="1"/>
    <col min="1285" max="1288" width="15.7265625" style="3" customWidth="1"/>
    <col min="1289" max="1289" width="17.81640625" style="3" customWidth="1"/>
    <col min="1290" max="1292" width="12.7265625" style="3" customWidth="1"/>
    <col min="1293" max="1294" width="15.7265625" style="3" customWidth="1"/>
    <col min="1295" max="1300" width="12.7265625" style="3" customWidth="1"/>
    <col min="1301" max="1309" width="8.7265625" style="3" customWidth="1"/>
    <col min="1310" max="1535" width="9.1796875" style="3" customWidth="1"/>
    <col min="1536" max="1536" width="5.7265625" style="3" customWidth="1"/>
    <col min="1537" max="1537" width="21.7265625" style="3"/>
    <col min="1538" max="1538" width="5.7265625" style="3" customWidth="1"/>
    <col min="1539" max="1540" width="20.7265625" style="3" customWidth="1"/>
    <col min="1541" max="1544" width="15.7265625" style="3" customWidth="1"/>
    <col min="1545" max="1545" width="17.81640625" style="3" customWidth="1"/>
    <col min="1546" max="1548" width="12.7265625" style="3" customWidth="1"/>
    <col min="1549" max="1550" width="15.7265625" style="3" customWidth="1"/>
    <col min="1551" max="1556" width="12.7265625" style="3" customWidth="1"/>
    <col min="1557" max="1565" width="8.7265625" style="3" customWidth="1"/>
    <col min="1566" max="1791" width="9.1796875" style="3" customWidth="1"/>
    <col min="1792" max="1792" width="5.7265625" style="3" customWidth="1"/>
    <col min="1793" max="1793" width="21.7265625" style="3"/>
    <col min="1794" max="1794" width="5.7265625" style="3" customWidth="1"/>
    <col min="1795" max="1796" width="20.7265625" style="3" customWidth="1"/>
    <col min="1797" max="1800" width="15.7265625" style="3" customWidth="1"/>
    <col min="1801" max="1801" width="17.81640625" style="3" customWidth="1"/>
    <col min="1802" max="1804" width="12.7265625" style="3" customWidth="1"/>
    <col min="1805" max="1806" width="15.7265625" style="3" customWidth="1"/>
    <col min="1807" max="1812" width="12.7265625" style="3" customWidth="1"/>
    <col min="1813" max="1821" width="8.7265625" style="3" customWidth="1"/>
    <col min="1822" max="2047" width="9.1796875" style="3" customWidth="1"/>
    <col min="2048" max="2048" width="5.7265625" style="3" customWidth="1"/>
    <col min="2049" max="2049" width="21.7265625" style="3"/>
    <col min="2050" max="2050" width="5.7265625" style="3" customWidth="1"/>
    <col min="2051" max="2052" width="20.7265625" style="3" customWidth="1"/>
    <col min="2053" max="2056" width="15.7265625" style="3" customWidth="1"/>
    <col min="2057" max="2057" width="17.81640625" style="3" customWidth="1"/>
    <col min="2058" max="2060" width="12.7265625" style="3" customWidth="1"/>
    <col min="2061" max="2062" width="15.7265625" style="3" customWidth="1"/>
    <col min="2063" max="2068" width="12.7265625" style="3" customWidth="1"/>
    <col min="2069" max="2077" width="8.7265625" style="3" customWidth="1"/>
    <col min="2078" max="2303" width="9.1796875" style="3" customWidth="1"/>
    <col min="2304" max="2304" width="5.7265625" style="3" customWidth="1"/>
    <col min="2305" max="2305" width="21.7265625" style="3"/>
    <col min="2306" max="2306" width="5.7265625" style="3" customWidth="1"/>
    <col min="2307" max="2308" width="20.7265625" style="3" customWidth="1"/>
    <col min="2309" max="2312" width="15.7265625" style="3" customWidth="1"/>
    <col min="2313" max="2313" width="17.81640625" style="3" customWidth="1"/>
    <col min="2314" max="2316" width="12.7265625" style="3" customWidth="1"/>
    <col min="2317" max="2318" width="15.7265625" style="3" customWidth="1"/>
    <col min="2319" max="2324" width="12.7265625" style="3" customWidth="1"/>
    <col min="2325" max="2333" width="8.7265625" style="3" customWidth="1"/>
    <col min="2334" max="2559" width="9.1796875" style="3" customWidth="1"/>
    <col min="2560" max="2560" width="5.7265625" style="3" customWidth="1"/>
    <col min="2561" max="2561" width="21.7265625" style="3"/>
    <col min="2562" max="2562" width="5.7265625" style="3" customWidth="1"/>
    <col min="2563" max="2564" width="20.7265625" style="3" customWidth="1"/>
    <col min="2565" max="2568" width="15.7265625" style="3" customWidth="1"/>
    <col min="2569" max="2569" width="17.81640625" style="3" customWidth="1"/>
    <col min="2570" max="2572" width="12.7265625" style="3" customWidth="1"/>
    <col min="2573" max="2574" width="15.7265625" style="3" customWidth="1"/>
    <col min="2575" max="2580" width="12.7265625" style="3" customWidth="1"/>
    <col min="2581" max="2589" width="8.7265625" style="3" customWidth="1"/>
    <col min="2590" max="2815" width="9.1796875" style="3" customWidth="1"/>
    <col min="2816" max="2816" width="5.7265625" style="3" customWidth="1"/>
    <col min="2817" max="2817" width="21.7265625" style="3"/>
    <col min="2818" max="2818" width="5.7265625" style="3" customWidth="1"/>
    <col min="2819" max="2820" width="20.7265625" style="3" customWidth="1"/>
    <col min="2821" max="2824" width="15.7265625" style="3" customWidth="1"/>
    <col min="2825" max="2825" width="17.81640625" style="3" customWidth="1"/>
    <col min="2826" max="2828" width="12.7265625" style="3" customWidth="1"/>
    <col min="2829" max="2830" width="15.7265625" style="3" customWidth="1"/>
    <col min="2831" max="2836" width="12.7265625" style="3" customWidth="1"/>
    <col min="2837" max="2845" width="8.7265625" style="3" customWidth="1"/>
    <col min="2846" max="3071" width="9.1796875" style="3" customWidth="1"/>
    <col min="3072" max="3072" width="5.7265625" style="3" customWidth="1"/>
    <col min="3073" max="3073" width="21.7265625" style="3"/>
    <col min="3074" max="3074" width="5.7265625" style="3" customWidth="1"/>
    <col min="3075" max="3076" width="20.7265625" style="3" customWidth="1"/>
    <col min="3077" max="3080" width="15.7265625" style="3" customWidth="1"/>
    <col min="3081" max="3081" width="17.81640625" style="3" customWidth="1"/>
    <col min="3082" max="3084" width="12.7265625" style="3" customWidth="1"/>
    <col min="3085" max="3086" width="15.7265625" style="3" customWidth="1"/>
    <col min="3087" max="3092" width="12.7265625" style="3" customWidth="1"/>
    <col min="3093" max="3101" width="8.7265625" style="3" customWidth="1"/>
    <col min="3102" max="3327" width="9.1796875" style="3" customWidth="1"/>
    <col min="3328" max="3328" width="5.7265625" style="3" customWidth="1"/>
    <col min="3329" max="3329" width="21.7265625" style="3"/>
    <col min="3330" max="3330" width="5.7265625" style="3" customWidth="1"/>
    <col min="3331" max="3332" width="20.7265625" style="3" customWidth="1"/>
    <col min="3333" max="3336" width="15.7265625" style="3" customWidth="1"/>
    <col min="3337" max="3337" width="17.81640625" style="3" customWidth="1"/>
    <col min="3338" max="3340" width="12.7265625" style="3" customWidth="1"/>
    <col min="3341" max="3342" width="15.7265625" style="3" customWidth="1"/>
    <col min="3343" max="3348" width="12.7265625" style="3" customWidth="1"/>
    <col min="3349" max="3357" width="8.7265625" style="3" customWidth="1"/>
    <col min="3358" max="3583" width="9.1796875" style="3" customWidth="1"/>
    <col min="3584" max="3584" width="5.7265625" style="3" customWidth="1"/>
    <col min="3585" max="3585" width="21.7265625" style="3"/>
    <col min="3586" max="3586" width="5.7265625" style="3" customWidth="1"/>
    <col min="3587" max="3588" width="20.7265625" style="3" customWidth="1"/>
    <col min="3589" max="3592" width="15.7265625" style="3" customWidth="1"/>
    <col min="3593" max="3593" width="17.81640625" style="3" customWidth="1"/>
    <col min="3594" max="3596" width="12.7265625" style="3" customWidth="1"/>
    <col min="3597" max="3598" width="15.7265625" style="3" customWidth="1"/>
    <col min="3599" max="3604" width="12.7265625" style="3" customWidth="1"/>
    <col min="3605" max="3613" width="8.7265625" style="3" customWidth="1"/>
    <col min="3614" max="3839" width="9.1796875" style="3" customWidth="1"/>
    <col min="3840" max="3840" width="5.7265625" style="3" customWidth="1"/>
    <col min="3841" max="3841" width="21.7265625" style="3"/>
    <col min="3842" max="3842" width="5.7265625" style="3" customWidth="1"/>
    <col min="3843" max="3844" width="20.7265625" style="3" customWidth="1"/>
    <col min="3845" max="3848" width="15.7265625" style="3" customWidth="1"/>
    <col min="3849" max="3849" width="17.81640625" style="3" customWidth="1"/>
    <col min="3850" max="3852" width="12.7265625" style="3" customWidth="1"/>
    <col min="3853" max="3854" width="15.7265625" style="3" customWidth="1"/>
    <col min="3855" max="3860" width="12.7265625" style="3" customWidth="1"/>
    <col min="3861" max="3869" width="8.7265625" style="3" customWidth="1"/>
    <col min="3870" max="4095" width="9.1796875" style="3" customWidth="1"/>
    <col min="4096" max="4096" width="5.7265625" style="3" customWidth="1"/>
    <col min="4097" max="4097" width="21.7265625" style="3"/>
    <col min="4098" max="4098" width="5.7265625" style="3" customWidth="1"/>
    <col min="4099" max="4100" width="20.7265625" style="3" customWidth="1"/>
    <col min="4101" max="4104" width="15.7265625" style="3" customWidth="1"/>
    <col min="4105" max="4105" width="17.81640625" style="3" customWidth="1"/>
    <col min="4106" max="4108" width="12.7265625" style="3" customWidth="1"/>
    <col min="4109" max="4110" width="15.7265625" style="3" customWidth="1"/>
    <col min="4111" max="4116" width="12.7265625" style="3" customWidth="1"/>
    <col min="4117" max="4125" width="8.7265625" style="3" customWidth="1"/>
    <col min="4126" max="4351" width="9.1796875" style="3" customWidth="1"/>
    <col min="4352" max="4352" width="5.7265625" style="3" customWidth="1"/>
    <col min="4353" max="4353" width="21.7265625" style="3"/>
    <col min="4354" max="4354" width="5.7265625" style="3" customWidth="1"/>
    <col min="4355" max="4356" width="20.7265625" style="3" customWidth="1"/>
    <col min="4357" max="4360" width="15.7265625" style="3" customWidth="1"/>
    <col min="4361" max="4361" width="17.81640625" style="3" customWidth="1"/>
    <col min="4362" max="4364" width="12.7265625" style="3" customWidth="1"/>
    <col min="4365" max="4366" width="15.7265625" style="3" customWidth="1"/>
    <col min="4367" max="4372" width="12.7265625" style="3" customWidth="1"/>
    <col min="4373" max="4381" width="8.7265625" style="3" customWidth="1"/>
    <col min="4382" max="4607" width="9.1796875" style="3" customWidth="1"/>
    <col min="4608" max="4608" width="5.7265625" style="3" customWidth="1"/>
    <col min="4609" max="4609" width="21.7265625" style="3"/>
    <col min="4610" max="4610" width="5.7265625" style="3" customWidth="1"/>
    <col min="4611" max="4612" width="20.7265625" style="3" customWidth="1"/>
    <col min="4613" max="4616" width="15.7265625" style="3" customWidth="1"/>
    <col min="4617" max="4617" width="17.81640625" style="3" customWidth="1"/>
    <col min="4618" max="4620" width="12.7265625" style="3" customWidth="1"/>
    <col min="4621" max="4622" width="15.7265625" style="3" customWidth="1"/>
    <col min="4623" max="4628" width="12.7265625" style="3" customWidth="1"/>
    <col min="4629" max="4637" width="8.7265625" style="3" customWidth="1"/>
    <col min="4638" max="4863" width="9.1796875" style="3" customWidth="1"/>
    <col min="4864" max="4864" width="5.7265625" style="3" customWidth="1"/>
    <col min="4865" max="4865" width="21.7265625" style="3"/>
    <col min="4866" max="4866" width="5.7265625" style="3" customWidth="1"/>
    <col min="4867" max="4868" width="20.7265625" style="3" customWidth="1"/>
    <col min="4869" max="4872" width="15.7265625" style="3" customWidth="1"/>
    <col min="4873" max="4873" width="17.81640625" style="3" customWidth="1"/>
    <col min="4874" max="4876" width="12.7265625" style="3" customWidth="1"/>
    <col min="4877" max="4878" width="15.7265625" style="3" customWidth="1"/>
    <col min="4879" max="4884" width="12.7265625" style="3" customWidth="1"/>
    <col min="4885" max="4893" width="8.7265625" style="3" customWidth="1"/>
    <col min="4894" max="5119" width="9.1796875" style="3" customWidth="1"/>
    <col min="5120" max="5120" width="5.7265625" style="3" customWidth="1"/>
    <col min="5121" max="5121" width="21.7265625" style="3"/>
    <col min="5122" max="5122" width="5.7265625" style="3" customWidth="1"/>
    <col min="5123" max="5124" width="20.7265625" style="3" customWidth="1"/>
    <col min="5125" max="5128" width="15.7265625" style="3" customWidth="1"/>
    <col min="5129" max="5129" width="17.81640625" style="3" customWidth="1"/>
    <col min="5130" max="5132" width="12.7265625" style="3" customWidth="1"/>
    <col min="5133" max="5134" width="15.7265625" style="3" customWidth="1"/>
    <col min="5135" max="5140" width="12.7265625" style="3" customWidth="1"/>
    <col min="5141" max="5149" width="8.7265625" style="3" customWidth="1"/>
    <col min="5150" max="5375" width="9.1796875" style="3" customWidth="1"/>
    <col min="5376" max="5376" width="5.7265625" style="3" customWidth="1"/>
    <col min="5377" max="5377" width="21.7265625" style="3"/>
    <col min="5378" max="5378" width="5.7265625" style="3" customWidth="1"/>
    <col min="5379" max="5380" width="20.7265625" style="3" customWidth="1"/>
    <col min="5381" max="5384" width="15.7265625" style="3" customWidth="1"/>
    <col min="5385" max="5385" width="17.81640625" style="3" customWidth="1"/>
    <col min="5386" max="5388" width="12.7265625" style="3" customWidth="1"/>
    <col min="5389" max="5390" width="15.7265625" style="3" customWidth="1"/>
    <col min="5391" max="5396" width="12.7265625" style="3" customWidth="1"/>
    <col min="5397" max="5405" width="8.7265625" style="3" customWidth="1"/>
    <col min="5406" max="5631" width="9.1796875" style="3" customWidth="1"/>
    <col min="5632" max="5632" width="5.7265625" style="3" customWidth="1"/>
    <col min="5633" max="5633" width="21.7265625" style="3"/>
    <col min="5634" max="5634" width="5.7265625" style="3" customWidth="1"/>
    <col min="5635" max="5636" width="20.7265625" style="3" customWidth="1"/>
    <col min="5637" max="5640" width="15.7265625" style="3" customWidth="1"/>
    <col min="5641" max="5641" width="17.81640625" style="3" customWidth="1"/>
    <col min="5642" max="5644" width="12.7265625" style="3" customWidth="1"/>
    <col min="5645" max="5646" width="15.7265625" style="3" customWidth="1"/>
    <col min="5647" max="5652" width="12.7265625" style="3" customWidth="1"/>
    <col min="5653" max="5661" width="8.7265625" style="3" customWidth="1"/>
    <col min="5662" max="5887" width="9.1796875" style="3" customWidth="1"/>
    <col min="5888" max="5888" width="5.7265625" style="3" customWidth="1"/>
    <col min="5889" max="5889" width="21.7265625" style="3"/>
    <col min="5890" max="5890" width="5.7265625" style="3" customWidth="1"/>
    <col min="5891" max="5892" width="20.7265625" style="3" customWidth="1"/>
    <col min="5893" max="5896" width="15.7265625" style="3" customWidth="1"/>
    <col min="5897" max="5897" width="17.81640625" style="3" customWidth="1"/>
    <col min="5898" max="5900" width="12.7265625" style="3" customWidth="1"/>
    <col min="5901" max="5902" width="15.7265625" style="3" customWidth="1"/>
    <col min="5903" max="5908" width="12.7265625" style="3" customWidth="1"/>
    <col min="5909" max="5917" width="8.7265625" style="3" customWidth="1"/>
    <col min="5918" max="6143" width="9.1796875" style="3" customWidth="1"/>
    <col min="6144" max="6144" width="5.7265625" style="3" customWidth="1"/>
    <col min="6145" max="6145" width="21.7265625" style="3"/>
    <col min="6146" max="6146" width="5.7265625" style="3" customWidth="1"/>
    <col min="6147" max="6148" width="20.7265625" style="3" customWidth="1"/>
    <col min="6149" max="6152" width="15.7265625" style="3" customWidth="1"/>
    <col min="6153" max="6153" width="17.81640625" style="3" customWidth="1"/>
    <col min="6154" max="6156" width="12.7265625" style="3" customWidth="1"/>
    <col min="6157" max="6158" width="15.7265625" style="3" customWidth="1"/>
    <col min="6159" max="6164" width="12.7265625" style="3" customWidth="1"/>
    <col min="6165" max="6173" width="8.7265625" style="3" customWidth="1"/>
    <col min="6174" max="6399" width="9.1796875" style="3" customWidth="1"/>
    <col min="6400" max="6400" width="5.7265625" style="3" customWidth="1"/>
    <col min="6401" max="6401" width="21.7265625" style="3"/>
    <col min="6402" max="6402" width="5.7265625" style="3" customWidth="1"/>
    <col min="6403" max="6404" width="20.7265625" style="3" customWidth="1"/>
    <col min="6405" max="6408" width="15.7265625" style="3" customWidth="1"/>
    <col min="6409" max="6409" width="17.81640625" style="3" customWidth="1"/>
    <col min="6410" max="6412" width="12.7265625" style="3" customWidth="1"/>
    <col min="6413" max="6414" width="15.7265625" style="3" customWidth="1"/>
    <col min="6415" max="6420" width="12.7265625" style="3" customWidth="1"/>
    <col min="6421" max="6429" width="8.7265625" style="3" customWidth="1"/>
    <col min="6430" max="6655" width="9.1796875" style="3" customWidth="1"/>
    <col min="6656" max="6656" width="5.7265625" style="3" customWidth="1"/>
    <col min="6657" max="6657" width="21.7265625" style="3"/>
    <col min="6658" max="6658" width="5.7265625" style="3" customWidth="1"/>
    <col min="6659" max="6660" width="20.7265625" style="3" customWidth="1"/>
    <col min="6661" max="6664" width="15.7265625" style="3" customWidth="1"/>
    <col min="6665" max="6665" width="17.81640625" style="3" customWidth="1"/>
    <col min="6666" max="6668" width="12.7265625" style="3" customWidth="1"/>
    <col min="6669" max="6670" width="15.7265625" style="3" customWidth="1"/>
    <col min="6671" max="6676" width="12.7265625" style="3" customWidth="1"/>
    <col min="6677" max="6685" width="8.7265625" style="3" customWidth="1"/>
    <col min="6686" max="6911" width="9.1796875" style="3" customWidth="1"/>
    <col min="6912" max="6912" width="5.7265625" style="3" customWidth="1"/>
    <col min="6913" max="6913" width="21.7265625" style="3"/>
    <col min="6914" max="6914" width="5.7265625" style="3" customWidth="1"/>
    <col min="6915" max="6916" width="20.7265625" style="3" customWidth="1"/>
    <col min="6917" max="6920" width="15.7265625" style="3" customWidth="1"/>
    <col min="6921" max="6921" width="17.81640625" style="3" customWidth="1"/>
    <col min="6922" max="6924" width="12.7265625" style="3" customWidth="1"/>
    <col min="6925" max="6926" width="15.7265625" style="3" customWidth="1"/>
    <col min="6927" max="6932" width="12.7265625" style="3" customWidth="1"/>
    <col min="6933" max="6941" width="8.7265625" style="3" customWidth="1"/>
    <col min="6942" max="7167" width="9.1796875" style="3" customWidth="1"/>
    <col min="7168" max="7168" width="5.7265625" style="3" customWidth="1"/>
    <col min="7169" max="7169" width="21.7265625" style="3"/>
    <col min="7170" max="7170" width="5.7265625" style="3" customWidth="1"/>
    <col min="7171" max="7172" width="20.7265625" style="3" customWidth="1"/>
    <col min="7173" max="7176" width="15.7265625" style="3" customWidth="1"/>
    <col min="7177" max="7177" width="17.81640625" style="3" customWidth="1"/>
    <col min="7178" max="7180" width="12.7265625" style="3" customWidth="1"/>
    <col min="7181" max="7182" width="15.7265625" style="3" customWidth="1"/>
    <col min="7183" max="7188" width="12.7265625" style="3" customWidth="1"/>
    <col min="7189" max="7197" width="8.7265625" style="3" customWidth="1"/>
    <col min="7198" max="7423" width="9.1796875" style="3" customWidth="1"/>
    <col min="7424" max="7424" width="5.7265625" style="3" customWidth="1"/>
    <col min="7425" max="7425" width="21.7265625" style="3"/>
    <col min="7426" max="7426" width="5.7265625" style="3" customWidth="1"/>
    <col min="7427" max="7428" width="20.7265625" style="3" customWidth="1"/>
    <col min="7429" max="7432" width="15.7265625" style="3" customWidth="1"/>
    <col min="7433" max="7433" width="17.81640625" style="3" customWidth="1"/>
    <col min="7434" max="7436" width="12.7265625" style="3" customWidth="1"/>
    <col min="7437" max="7438" width="15.7265625" style="3" customWidth="1"/>
    <col min="7439" max="7444" width="12.7265625" style="3" customWidth="1"/>
    <col min="7445" max="7453" width="8.7265625" style="3" customWidth="1"/>
    <col min="7454" max="7679" width="9.1796875" style="3" customWidth="1"/>
    <col min="7680" max="7680" width="5.7265625" style="3" customWidth="1"/>
    <col min="7681" max="7681" width="21.7265625" style="3"/>
    <col min="7682" max="7682" width="5.7265625" style="3" customWidth="1"/>
    <col min="7683" max="7684" width="20.7265625" style="3" customWidth="1"/>
    <col min="7685" max="7688" width="15.7265625" style="3" customWidth="1"/>
    <col min="7689" max="7689" width="17.81640625" style="3" customWidth="1"/>
    <col min="7690" max="7692" width="12.7265625" style="3" customWidth="1"/>
    <col min="7693" max="7694" width="15.7265625" style="3" customWidth="1"/>
    <col min="7695" max="7700" width="12.7265625" style="3" customWidth="1"/>
    <col min="7701" max="7709" width="8.7265625" style="3" customWidth="1"/>
    <col min="7710" max="7935" width="9.1796875" style="3" customWidth="1"/>
    <col min="7936" max="7936" width="5.7265625" style="3" customWidth="1"/>
    <col min="7937" max="7937" width="21.7265625" style="3"/>
    <col min="7938" max="7938" width="5.7265625" style="3" customWidth="1"/>
    <col min="7939" max="7940" width="20.7265625" style="3" customWidth="1"/>
    <col min="7941" max="7944" width="15.7265625" style="3" customWidth="1"/>
    <col min="7945" max="7945" width="17.81640625" style="3" customWidth="1"/>
    <col min="7946" max="7948" width="12.7265625" style="3" customWidth="1"/>
    <col min="7949" max="7950" width="15.7265625" style="3" customWidth="1"/>
    <col min="7951" max="7956" width="12.7265625" style="3" customWidth="1"/>
    <col min="7957" max="7965" width="8.7265625" style="3" customWidth="1"/>
    <col min="7966" max="8191" width="9.1796875" style="3" customWidth="1"/>
    <col min="8192" max="8192" width="5.7265625" style="3" customWidth="1"/>
    <col min="8193" max="8193" width="21.7265625" style="3"/>
    <col min="8194" max="8194" width="5.7265625" style="3" customWidth="1"/>
    <col min="8195" max="8196" width="20.7265625" style="3" customWidth="1"/>
    <col min="8197" max="8200" width="15.7265625" style="3" customWidth="1"/>
    <col min="8201" max="8201" width="17.81640625" style="3" customWidth="1"/>
    <col min="8202" max="8204" width="12.7265625" style="3" customWidth="1"/>
    <col min="8205" max="8206" width="15.7265625" style="3" customWidth="1"/>
    <col min="8207" max="8212" width="12.7265625" style="3" customWidth="1"/>
    <col min="8213" max="8221" width="8.7265625" style="3" customWidth="1"/>
    <col min="8222" max="8447" width="9.1796875" style="3" customWidth="1"/>
    <col min="8448" max="8448" width="5.7265625" style="3" customWidth="1"/>
    <col min="8449" max="8449" width="21.7265625" style="3"/>
    <col min="8450" max="8450" width="5.7265625" style="3" customWidth="1"/>
    <col min="8451" max="8452" width="20.7265625" style="3" customWidth="1"/>
    <col min="8453" max="8456" width="15.7265625" style="3" customWidth="1"/>
    <col min="8457" max="8457" width="17.81640625" style="3" customWidth="1"/>
    <col min="8458" max="8460" width="12.7265625" style="3" customWidth="1"/>
    <col min="8461" max="8462" width="15.7265625" style="3" customWidth="1"/>
    <col min="8463" max="8468" width="12.7265625" style="3" customWidth="1"/>
    <col min="8469" max="8477" width="8.7265625" style="3" customWidth="1"/>
    <col min="8478" max="8703" width="9.1796875" style="3" customWidth="1"/>
    <col min="8704" max="8704" width="5.7265625" style="3" customWidth="1"/>
    <col min="8705" max="8705" width="21.7265625" style="3"/>
    <col min="8706" max="8706" width="5.7265625" style="3" customWidth="1"/>
    <col min="8707" max="8708" width="20.7265625" style="3" customWidth="1"/>
    <col min="8709" max="8712" width="15.7265625" style="3" customWidth="1"/>
    <col min="8713" max="8713" width="17.81640625" style="3" customWidth="1"/>
    <col min="8714" max="8716" width="12.7265625" style="3" customWidth="1"/>
    <col min="8717" max="8718" width="15.7265625" style="3" customWidth="1"/>
    <col min="8719" max="8724" width="12.7265625" style="3" customWidth="1"/>
    <col min="8725" max="8733" width="8.7265625" style="3" customWidth="1"/>
    <col min="8734" max="8959" width="9.1796875" style="3" customWidth="1"/>
    <col min="8960" max="8960" width="5.7265625" style="3" customWidth="1"/>
    <col min="8961" max="8961" width="21.7265625" style="3"/>
    <col min="8962" max="8962" width="5.7265625" style="3" customWidth="1"/>
    <col min="8963" max="8964" width="20.7265625" style="3" customWidth="1"/>
    <col min="8965" max="8968" width="15.7265625" style="3" customWidth="1"/>
    <col min="8969" max="8969" width="17.81640625" style="3" customWidth="1"/>
    <col min="8970" max="8972" width="12.7265625" style="3" customWidth="1"/>
    <col min="8973" max="8974" width="15.7265625" style="3" customWidth="1"/>
    <col min="8975" max="8980" width="12.7265625" style="3" customWidth="1"/>
    <col min="8981" max="8989" width="8.7265625" style="3" customWidth="1"/>
    <col min="8990" max="9215" width="9.1796875" style="3" customWidth="1"/>
    <col min="9216" max="9216" width="5.7265625" style="3" customWidth="1"/>
    <col min="9217" max="9217" width="21.7265625" style="3"/>
    <col min="9218" max="9218" width="5.7265625" style="3" customWidth="1"/>
    <col min="9219" max="9220" width="20.7265625" style="3" customWidth="1"/>
    <col min="9221" max="9224" width="15.7265625" style="3" customWidth="1"/>
    <col min="9225" max="9225" width="17.81640625" style="3" customWidth="1"/>
    <col min="9226" max="9228" width="12.7265625" style="3" customWidth="1"/>
    <col min="9229" max="9230" width="15.7265625" style="3" customWidth="1"/>
    <col min="9231" max="9236" width="12.7265625" style="3" customWidth="1"/>
    <col min="9237" max="9245" width="8.7265625" style="3" customWidth="1"/>
    <col min="9246" max="9471" width="9.1796875" style="3" customWidth="1"/>
    <col min="9472" max="9472" width="5.7265625" style="3" customWidth="1"/>
    <col min="9473" max="9473" width="21.7265625" style="3"/>
    <col min="9474" max="9474" width="5.7265625" style="3" customWidth="1"/>
    <col min="9475" max="9476" width="20.7265625" style="3" customWidth="1"/>
    <col min="9477" max="9480" width="15.7265625" style="3" customWidth="1"/>
    <col min="9481" max="9481" width="17.81640625" style="3" customWidth="1"/>
    <col min="9482" max="9484" width="12.7265625" style="3" customWidth="1"/>
    <col min="9485" max="9486" width="15.7265625" style="3" customWidth="1"/>
    <col min="9487" max="9492" width="12.7265625" style="3" customWidth="1"/>
    <col min="9493" max="9501" width="8.7265625" style="3" customWidth="1"/>
    <col min="9502" max="9727" width="9.1796875" style="3" customWidth="1"/>
    <col min="9728" max="9728" width="5.7265625" style="3" customWidth="1"/>
    <col min="9729" max="9729" width="21.7265625" style="3"/>
    <col min="9730" max="9730" width="5.7265625" style="3" customWidth="1"/>
    <col min="9731" max="9732" width="20.7265625" style="3" customWidth="1"/>
    <col min="9733" max="9736" width="15.7265625" style="3" customWidth="1"/>
    <col min="9737" max="9737" width="17.81640625" style="3" customWidth="1"/>
    <col min="9738" max="9740" width="12.7265625" style="3" customWidth="1"/>
    <col min="9741" max="9742" width="15.7265625" style="3" customWidth="1"/>
    <col min="9743" max="9748" width="12.7265625" style="3" customWidth="1"/>
    <col min="9749" max="9757" width="8.7265625" style="3" customWidth="1"/>
    <col min="9758" max="9983" width="9.1796875" style="3" customWidth="1"/>
    <col min="9984" max="9984" width="5.7265625" style="3" customWidth="1"/>
    <col min="9985" max="9985" width="21.7265625" style="3"/>
    <col min="9986" max="9986" width="5.7265625" style="3" customWidth="1"/>
    <col min="9987" max="9988" width="20.7265625" style="3" customWidth="1"/>
    <col min="9989" max="9992" width="15.7265625" style="3" customWidth="1"/>
    <col min="9993" max="9993" width="17.81640625" style="3" customWidth="1"/>
    <col min="9994" max="9996" width="12.7265625" style="3" customWidth="1"/>
    <col min="9997" max="9998" width="15.7265625" style="3" customWidth="1"/>
    <col min="9999" max="10004" width="12.7265625" style="3" customWidth="1"/>
    <col min="10005" max="10013" width="8.7265625" style="3" customWidth="1"/>
    <col min="10014" max="10239" width="9.1796875" style="3" customWidth="1"/>
    <col min="10240" max="10240" width="5.7265625" style="3" customWidth="1"/>
    <col min="10241" max="10241" width="21.7265625" style="3"/>
    <col min="10242" max="10242" width="5.7265625" style="3" customWidth="1"/>
    <col min="10243" max="10244" width="20.7265625" style="3" customWidth="1"/>
    <col min="10245" max="10248" width="15.7265625" style="3" customWidth="1"/>
    <col min="10249" max="10249" width="17.81640625" style="3" customWidth="1"/>
    <col min="10250" max="10252" width="12.7265625" style="3" customWidth="1"/>
    <col min="10253" max="10254" width="15.7265625" style="3" customWidth="1"/>
    <col min="10255" max="10260" width="12.7265625" style="3" customWidth="1"/>
    <col min="10261" max="10269" width="8.7265625" style="3" customWidth="1"/>
    <col min="10270" max="10495" width="9.1796875" style="3" customWidth="1"/>
    <col min="10496" max="10496" width="5.7265625" style="3" customWidth="1"/>
    <col min="10497" max="10497" width="21.7265625" style="3"/>
    <col min="10498" max="10498" width="5.7265625" style="3" customWidth="1"/>
    <col min="10499" max="10500" width="20.7265625" style="3" customWidth="1"/>
    <col min="10501" max="10504" width="15.7265625" style="3" customWidth="1"/>
    <col min="10505" max="10505" width="17.81640625" style="3" customWidth="1"/>
    <col min="10506" max="10508" width="12.7265625" style="3" customWidth="1"/>
    <col min="10509" max="10510" width="15.7265625" style="3" customWidth="1"/>
    <col min="10511" max="10516" width="12.7265625" style="3" customWidth="1"/>
    <col min="10517" max="10525" width="8.7265625" style="3" customWidth="1"/>
    <col min="10526" max="10751" width="9.1796875" style="3" customWidth="1"/>
    <col min="10752" max="10752" width="5.7265625" style="3" customWidth="1"/>
    <col min="10753" max="10753" width="21.7265625" style="3"/>
    <col min="10754" max="10754" width="5.7265625" style="3" customWidth="1"/>
    <col min="10755" max="10756" width="20.7265625" style="3" customWidth="1"/>
    <col min="10757" max="10760" width="15.7265625" style="3" customWidth="1"/>
    <col min="10761" max="10761" width="17.81640625" style="3" customWidth="1"/>
    <col min="10762" max="10764" width="12.7265625" style="3" customWidth="1"/>
    <col min="10765" max="10766" width="15.7265625" style="3" customWidth="1"/>
    <col min="10767" max="10772" width="12.7265625" style="3" customWidth="1"/>
    <col min="10773" max="10781" width="8.7265625" style="3" customWidth="1"/>
    <col min="10782" max="11007" width="9.1796875" style="3" customWidth="1"/>
    <col min="11008" max="11008" width="5.7265625" style="3" customWidth="1"/>
    <col min="11009" max="11009" width="21.7265625" style="3"/>
    <col min="11010" max="11010" width="5.7265625" style="3" customWidth="1"/>
    <col min="11011" max="11012" width="20.7265625" style="3" customWidth="1"/>
    <col min="11013" max="11016" width="15.7265625" style="3" customWidth="1"/>
    <col min="11017" max="11017" width="17.81640625" style="3" customWidth="1"/>
    <col min="11018" max="11020" width="12.7265625" style="3" customWidth="1"/>
    <col min="11021" max="11022" width="15.7265625" style="3" customWidth="1"/>
    <col min="11023" max="11028" width="12.7265625" style="3" customWidth="1"/>
    <col min="11029" max="11037" width="8.7265625" style="3" customWidth="1"/>
    <col min="11038" max="11263" width="9.1796875" style="3" customWidth="1"/>
    <col min="11264" max="11264" width="5.7265625" style="3" customWidth="1"/>
    <col min="11265" max="11265" width="21.7265625" style="3"/>
    <col min="11266" max="11266" width="5.7265625" style="3" customWidth="1"/>
    <col min="11267" max="11268" width="20.7265625" style="3" customWidth="1"/>
    <col min="11269" max="11272" width="15.7265625" style="3" customWidth="1"/>
    <col min="11273" max="11273" width="17.81640625" style="3" customWidth="1"/>
    <col min="11274" max="11276" width="12.7265625" style="3" customWidth="1"/>
    <col min="11277" max="11278" width="15.7265625" style="3" customWidth="1"/>
    <col min="11279" max="11284" width="12.7265625" style="3" customWidth="1"/>
    <col min="11285" max="11293" width="8.7265625" style="3" customWidth="1"/>
    <col min="11294" max="11519" width="9.1796875" style="3" customWidth="1"/>
    <col min="11520" max="11520" width="5.7265625" style="3" customWidth="1"/>
    <col min="11521" max="11521" width="21.7265625" style="3"/>
    <col min="11522" max="11522" width="5.7265625" style="3" customWidth="1"/>
    <col min="11523" max="11524" width="20.7265625" style="3" customWidth="1"/>
    <col min="11525" max="11528" width="15.7265625" style="3" customWidth="1"/>
    <col min="11529" max="11529" width="17.81640625" style="3" customWidth="1"/>
    <col min="11530" max="11532" width="12.7265625" style="3" customWidth="1"/>
    <col min="11533" max="11534" width="15.7265625" style="3" customWidth="1"/>
    <col min="11535" max="11540" width="12.7265625" style="3" customWidth="1"/>
    <col min="11541" max="11549" width="8.7265625" style="3" customWidth="1"/>
    <col min="11550" max="11775" width="9.1796875" style="3" customWidth="1"/>
    <col min="11776" max="11776" width="5.7265625" style="3" customWidth="1"/>
    <col min="11777" max="11777" width="21.7265625" style="3"/>
    <col min="11778" max="11778" width="5.7265625" style="3" customWidth="1"/>
    <col min="11779" max="11780" width="20.7265625" style="3" customWidth="1"/>
    <col min="11781" max="11784" width="15.7265625" style="3" customWidth="1"/>
    <col min="11785" max="11785" width="17.81640625" style="3" customWidth="1"/>
    <col min="11786" max="11788" width="12.7265625" style="3" customWidth="1"/>
    <col min="11789" max="11790" width="15.7265625" style="3" customWidth="1"/>
    <col min="11791" max="11796" width="12.7265625" style="3" customWidth="1"/>
    <col min="11797" max="11805" width="8.7265625" style="3" customWidth="1"/>
    <col min="11806" max="12031" width="9.1796875" style="3" customWidth="1"/>
    <col min="12032" max="12032" width="5.7265625" style="3" customWidth="1"/>
    <col min="12033" max="12033" width="21.7265625" style="3"/>
    <col min="12034" max="12034" width="5.7265625" style="3" customWidth="1"/>
    <col min="12035" max="12036" width="20.7265625" style="3" customWidth="1"/>
    <col min="12037" max="12040" width="15.7265625" style="3" customWidth="1"/>
    <col min="12041" max="12041" width="17.81640625" style="3" customWidth="1"/>
    <col min="12042" max="12044" width="12.7265625" style="3" customWidth="1"/>
    <col min="12045" max="12046" width="15.7265625" style="3" customWidth="1"/>
    <col min="12047" max="12052" width="12.7265625" style="3" customWidth="1"/>
    <col min="12053" max="12061" width="8.7265625" style="3" customWidth="1"/>
    <col min="12062" max="12287" width="9.1796875" style="3" customWidth="1"/>
    <col min="12288" max="12288" width="5.7265625" style="3" customWidth="1"/>
    <col min="12289" max="12289" width="21.7265625" style="3"/>
    <col min="12290" max="12290" width="5.7265625" style="3" customWidth="1"/>
    <col min="12291" max="12292" width="20.7265625" style="3" customWidth="1"/>
    <col min="12293" max="12296" width="15.7265625" style="3" customWidth="1"/>
    <col min="12297" max="12297" width="17.81640625" style="3" customWidth="1"/>
    <col min="12298" max="12300" width="12.7265625" style="3" customWidth="1"/>
    <col min="12301" max="12302" width="15.7265625" style="3" customWidth="1"/>
    <col min="12303" max="12308" width="12.7265625" style="3" customWidth="1"/>
    <col min="12309" max="12317" width="8.7265625" style="3" customWidth="1"/>
    <col min="12318" max="12543" width="9.1796875" style="3" customWidth="1"/>
    <col min="12544" max="12544" width="5.7265625" style="3" customWidth="1"/>
    <col min="12545" max="12545" width="21.7265625" style="3"/>
    <col min="12546" max="12546" width="5.7265625" style="3" customWidth="1"/>
    <col min="12547" max="12548" width="20.7265625" style="3" customWidth="1"/>
    <col min="12549" max="12552" width="15.7265625" style="3" customWidth="1"/>
    <col min="12553" max="12553" width="17.81640625" style="3" customWidth="1"/>
    <col min="12554" max="12556" width="12.7265625" style="3" customWidth="1"/>
    <col min="12557" max="12558" width="15.7265625" style="3" customWidth="1"/>
    <col min="12559" max="12564" width="12.7265625" style="3" customWidth="1"/>
    <col min="12565" max="12573" width="8.7265625" style="3" customWidth="1"/>
    <col min="12574" max="12799" width="9.1796875" style="3" customWidth="1"/>
    <col min="12800" max="12800" width="5.7265625" style="3" customWidth="1"/>
    <col min="12801" max="12801" width="21.7265625" style="3"/>
    <col min="12802" max="12802" width="5.7265625" style="3" customWidth="1"/>
    <col min="12803" max="12804" width="20.7265625" style="3" customWidth="1"/>
    <col min="12805" max="12808" width="15.7265625" style="3" customWidth="1"/>
    <col min="12809" max="12809" width="17.81640625" style="3" customWidth="1"/>
    <col min="12810" max="12812" width="12.7265625" style="3" customWidth="1"/>
    <col min="12813" max="12814" width="15.7265625" style="3" customWidth="1"/>
    <col min="12815" max="12820" width="12.7265625" style="3" customWidth="1"/>
    <col min="12821" max="12829" width="8.7265625" style="3" customWidth="1"/>
    <col min="12830" max="13055" width="9.1796875" style="3" customWidth="1"/>
    <col min="13056" max="13056" width="5.7265625" style="3" customWidth="1"/>
    <col min="13057" max="13057" width="21.7265625" style="3"/>
    <col min="13058" max="13058" width="5.7265625" style="3" customWidth="1"/>
    <col min="13059" max="13060" width="20.7265625" style="3" customWidth="1"/>
    <col min="13061" max="13064" width="15.7265625" style="3" customWidth="1"/>
    <col min="13065" max="13065" width="17.81640625" style="3" customWidth="1"/>
    <col min="13066" max="13068" width="12.7265625" style="3" customWidth="1"/>
    <col min="13069" max="13070" width="15.7265625" style="3" customWidth="1"/>
    <col min="13071" max="13076" width="12.7265625" style="3" customWidth="1"/>
    <col min="13077" max="13085" width="8.7265625" style="3" customWidth="1"/>
    <col min="13086" max="13311" width="9.1796875" style="3" customWidth="1"/>
    <col min="13312" max="13312" width="5.7265625" style="3" customWidth="1"/>
    <col min="13313" max="13313" width="21.7265625" style="3"/>
    <col min="13314" max="13314" width="5.7265625" style="3" customWidth="1"/>
    <col min="13315" max="13316" width="20.7265625" style="3" customWidth="1"/>
    <col min="13317" max="13320" width="15.7265625" style="3" customWidth="1"/>
    <col min="13321" max="13321" width="17.81640625" style="3" customWidth="1"/>
    <col min="13322" max="13324" width="12.7265625" style="3" customWidth="1"/>
    <col min="13325" max="13326" width="15.7265625" style="3" customWidth="1"/>
    <col min="13327" max="13332" width="12.7265625" style="3" customWidth="1"/>
    <col min="13333" max="13341" width="8.7265625" style="3" customWidth="1"/>
    <col min="13342" max="13567" width="9.1796875" style="3" customWidth="1"/>
    <col min="13568" max="13568" width="5.7265625" style="3" customWidth="1"/>
    <col min="13569" max="13569" width="21.7265625" style="3"/>
    <col min="13570" max="13570" width="5.7265625" style="3" customWidth="1"/>
    <col min="13571" max="13572" width="20.7265625" style="3" customWidth="1"/>
    <col min="13573" max="13576" width="15.7265625" style="3" customWidth="1"/>
    <col min="13577" max="13577" width="17.81640625" style="3" customWidth="1"/>
    <col min="13578" max="13580" width="12.7265625" style="3" customWidth="1"/>
    <col min="13581" max="13582" width="15.7265625" style="3" customWidth="1"/>
    <col min="13583" max="13588" width="12.7265625" style="3" customWidth="1"/>
    <col min="13589" max="13597" width="8.7265625" style="3" customWidth="1"/>
    <col min="13598" max="13823" width="9.1796875" style="3" customWidth="1"/>
    <col min="13824" max="13824" width="5.7265625" style="3" customWidth="1"/>
    <col min="13825" max="13825" width="21.7265625" style="3"/>
    <col min="13826" max="13826" width="5.7265625" style="3" customWidth="1"/>
    <col min="13827" max="13828" width="20.7265625" style="3" customWidth="1"/>
    <col min="13829" max="13832" width="15.7265625" style="3" customWidth="1"/>
    <col min="13833" max="13833" width="17.81640625" style="3" customWidth="1"/>
    <col min="13834" max="13836" width="12.7265625" style="3" customWidth="1"/>
    <col min="13837" max="13838" width="15.7265625" style="3" customWidth="1"/>
    <col min="13839" max="13844" width="12.7265625" style="3" customWidth="1"/>
    <col min="13845" max="13853" width="8.7265625" style="3" customWidth="1"/>
    <col min="13854" max="14079" width="9.1796875" style="3" customWidth="1"/>
    <col min="14080" max="14080" width="5.7265625" style="3" customWidth="1"/>
    <col min="14081" max="14081" width="21.7265625" style="3"/>
    <col min="14082" max="14082" width="5.7265625" style="3" customWidth="1"/>
    <col min="14083" max="14084" width="20.7265625" style="3" customWidth="1"/>
    <col min="14085" max="14088" width="15.7265625" style="3" customWidth="1"/>
    <col min="14089" max="14089" width="17.81640625" style="3" customWidth="1"/>
    <col min="14090" max="14092" width="12.7265625" style="3" customWidth="1"/>
    <col min="14093" max="14094" width="15.7265625" style="3" customWidth="1"/>
    <col min="14095" max="14100" width="12.7265625" style="3" customWidth="1"/>
    <col min="14101" max="14109" width="8.7265625" style="3" customWidth="1"/>
    <col min="14110" max="14335" width="9.1796875" style="3" customWidth="1"/>
    <col min="14336" max="14336" width="5.7265625" style="3" customWidth="1"/>
    <col min="14337" max="14337" width="21.7265625" style="3"/>
    <col min="14338" max="14338" width="5.7265625" style="3" customWidth="1"/>
    <col min="14339" max="14340" width="20.7265625" style="3" customWidth="1"/>
    <col min="14341" max="14344" width="15.7265625" style="3" customWidth="1"/>
    <col min="14345" max="14345" width="17.81640625" style="3" customWidth="1"/>
    <col min="14346" max="14348" width="12.7265625" style="3" customWidth="1"/>
    <col min="14349" max="14350" width="15.7265625" style="3" customWidth="1"/>
    <col min="14351" max="14356" width="12.7265625" style="3" customWidth="1"/>
    <col min="14357" max="14365" width="8.7265625" style="3" customWidth="1"/>
    <col min="14366" max="14591" width="9.1796875" style="3" customWidth="1"/>
    <col min="14592" max="14592" width="5.7265625" style="3" customWidth="1"/>
    <col min="14593" max="14593" width="21.7265625" style="3"/>
    <col min="14594" max="14594" width="5.7265625" style="3" customWidth="1"/>
    <col min="14595" max="14596" width="20.7265625" style="3" customWidth="1"/>
    <col min="14597" max="14600" width="15.7265625" style="3" customWidth="1"/>
    <col min="14601" max="14601" width="17.81640625" style="3" customWidth="1"/>
    <col min="14602" max="14604" width="12.7265625" style="3" customWidth="1"/>
    <col min="14605" max="14606" width="15.7265625" style="3" customWidth="1"/>
    <col min="14607" max="14612" width="12.7265625" style="3" customWidth="1"/>
    <col min="14613" max="14621" width="8.7265625" style="3" customWidth="1"/>
    <col min="14622" max="14847" width="9.1796875" style="3" customWidth="1"/>
    <col min="14848" max="14848" width="5.7265625" style="3" customWidth="1"/>
    <col min="14849" max="14849" width="21.7265625" style="3"/>
    <col min="14850" max="14850" width="5.7265625" style="3" customWidth="1"/>
    <col min="14851" max="14852" width="20.7265625" style="3" customWidth="1"/>
    <col min="14853" max="14856" width="15.7265625" style="3" customWidth="1"/>
    <col min="14857" max="14857" width="17.81640625" style="3" customWidth="1"/>
    <col min="14858" max="14860" width="12.7265625" style="3" customWidth="1"/>
    <col min="14861" max="14862" width="15.7265625" style="3" customWidth="1"/>
    <col min="14863" max="14868" width="12.7265625" style="3" customWidth="1"/>
    <col min="14869" max="14877" width="8.7265625" style="3" customWidth="1"/>
    <col min="14878" max="15103" width="9.1796875" style="3" customWidth="1"/>
    <col min="15104" max="15104" width="5.7265625" style="3" customWidth="1"/>
    <col min="15105" max="15105" width="21.7265625" style="3"/>
    <col min="15106" max="15106" width="5.7265625" style="3" customWidth="1"/>
    <col min="15107" max="15108" width="20.7265625" style="3" customWidth="1"/>
    <col min="15109" max="15112" width="15.7265625" style="3" customWidth="1"/>
    <col min="15113" max="15113" width="17.81640625" style="3" customWidth="1"/>
    <col min="15114" max="15116" width="12.7265625" style="3" customWidth="1"/>
    <col min="15117" max="15118" width="15.7265625" style="3" customWidth="1"/>
    <col min="15119" max="15124" width="12.7265625" style="3" customWidth="1"/>
    <col min="15125" max="15133" width="8.7265625" style="3" customWidth="1"/>
    <col min="15134" max="15359" width="9.1796875" style="3" customWidth="1"/>
    <col min="15360" max="15360" width="5.7265625" style="3" customWidth="1"/>
    <col min="15361" max="15361" width="21.7265625" style="3"/>
    <col min="15362" max="15362" width="5.7265625" style="3" customWidth="1"/>
    <col min="15363" max="15364" width="20.7265625" style="3" customWidth="1"/>
    <col min="15365" max="15368" width="15.7265625" style="3" customWidth="1"/>
    <col min="15369" max="15369" width="17.81640625" style="3" customWidth="1"/>
    <col min="15370" max="15372" width="12.7265625" style="3" customWidth="1"/>
    <col min="15373" max="15374" width="15.7265625" style="3" customWidth="1"/>
    <col min="15375" max="15380" width="12.7265625" style="3" customWidth="1"/>
    <col min="15381" max="15389" width="8.7265625" style="3" customWidth="1"/>
    <col min="15390" max="15615" width="9.1796875" style="3" customWidth="1"/>
    <col min="15616" max="15616" width="5.7265625" style="3" customWidth="1"/>
    <col min="15617" max="15617" width="21.7265625" style="3"/>
    <col min="15618" max="15618" width="5.7265625" style="3" customWidth="1"/>
    <col min="15619" max="15620" width="20.7265625" style="3" customWidth="1"/>
    <col min="15621" max="15624" width="15.7265625" style="3" customWidth="1"/>
    <col min="15625" max="15625" width="17.81640625" style="3" customWidth="1"/>
    <col min="15626" max="15628" width="12.7265625" style="3" customWidth="1"/>
    <col min="15629" max="15630" width="15.7265625" style="3" customWidth="1"/>
    <col min="15631" max="15636" width="12.7265625" style="3" customWidth="1"/>
    <col min="15637" max="15645" width="8.7265625" style="3" customWidth="1"/>
    <col min="15646" max="15871" width="9.1796875" style="3" customWidth="1"/>
    <col min="15872" max="15872" width="5.7265625" style="3" customWidth="1"/>
    <col min="15873" max="15873" width="21.7265625" style="3"/>
    <col min="15874" max="15874" width="5.7265625" style="3" customWidth="1"/>
    <col min="15875" max="15876" width="20.7265625" style="3" customWidth="1"/>
    <col min="15877" max="15880" width="15.7265625" style="3" customWidth="1"/>
    <col min="15881" max="15881" width="17.81640625" style="3" customWidth="1"/>
    <col min="15882" max="15884" width="12.7265625" style="3" customWidth="1"/>
    <col min="15885" max="15886" width="15.7265625" style="3" customWidth="1"/>
    <col min="15887" max="15892" width="12.7265625" style="3" customWidth="1"/>
    <col min="15893" max="15901" width="8.7265625" style="3" customWidth="1"/>
    <col min="15902" max="16127" width="9.1796875" style="3" customWidth="1"/>
    <col min="16128" max="16128" width="5.7265625" style="3" customWidth="1"/>
    <col min="16129" max="16129" width="21.7265625" style="3"/>
    <col min="16130" max="16130" width="5.7265625" style="3" customWidth="1"/>
    <col min="16131" max="16132" width="20.7265625" style="3" customWidth="1"/>
    <col min="16133" max="16136" width="15.7265625" style="3" customWidth="1"/>
    <col min="16137" max="16137" width="17.81640625" style="3" customWidth="1"/>
    <col min="16138" max="16140" width="12.7265625" style="3" customWidth="1"/>
    <col min="16141" max="16142" width="15.7265625" style="3" customWidth="1"/>
    <col min="16143" max="16148" width="12.7265625" style="3" customWidth="1"/>
    <col min="16149" max="16157" width="8.7265625" style="3" customWidth="1"/>
    <col min="16158" max="16383" width="9.1796875" style="3" customWidth="1"/>
    <col min="16384" max="16384" width="5.7265625" style="3" customWidth="1"/>
  </cols>
  <sheetData>
    <row r="1" spans="1:29" x14ac:dyDescent="0.35">
      <c r="A1" s="1" t="s">
        <v>1056</v>
      </c>
    </row>
    <row r="2" spans="1:29" x14ac:dyDescent="0.35">
      <c r="A2" s="230" t="s">
        <v>58</v>
      </c>
      <c r="B2" s="230"/>
      <c r="C2" s="230"/>
    </row>
    <row r="3" spans="1:29" x14ac:dyDescent="0.35">
      <c r="A3" s="1615" t="s">
        <v>1057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5"/>
      <c r="V3" s="5"/>
      <c r="W3" s="5"/>
      <c r="X3" s="5"/>
      <c r="Y3" s="5"/>
      <c r="Z3" s="5"/>
      <c r="AA3" s="5"/>
      <c r="AB3" s="5"/>
      <c r="AC3" s="5"/>
    </row>
    <row r="4" spans="1:29" x14ac:dyDescent="0.35">
      <c r="A4" s="2"/>
      <c r="B4" s="2"/>
      <c r="C4" s="2"/>
      <c r="D4" s="2"/>
      <c r="E4" s="2"/>
      <c r="F4" s="1615" t="s">
        <v>561</v>
      </c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4"/>
      <c r="R4" s="4"/>
      <c r="S4" s="4"/>
      <c r="T4" s="4"/>
      <c r="U4" s="5"/>
      <c r="V4" s="5"/>
      <c r="W4" s="5"/>
    </row>
    <row r="5" spans="1:29" x14ac:dyDescent="0.35">
      <c r="A5" s="2"/>
      <c r="B5" s="2"/>
      <c r="C5" s="2"/>
      <c r="D5" s="2"/>
      <c r="E5" s="2"/>
      <c r="F5" s="1615" t="s">
        <v>762</v>
      </c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4"/>
      <c r="R5" s="4"/>
      <c r="S5" s="4"/>
      <c r="T5" s="4"/>
      <c r="U5" s="5"/>
      <c r="V5" s="5"/>
      <c r="W5" s="5"/>
    </row>
    <row r="6" spans="1:29" ht="16" thickBot="1" x14ac:dyDescent="0.4">
      <c r="A6" s="509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</row>
    <row r="7" spans="1:29" x14ac:dyDescent="0.35">
      <c r="A7" s="1596" t="s">
        <v>5</v>
      </c>
      <c r="B7" s="1596" t="s">
        <v>6</v>
      </c>
      <c r="C7" s="10"/>
      <c r="D7" s="1596" t="s">
        <v>61</v>
      </c>
      <c r="E7" s="1660" t="s">
        <v>1058</v>
      </c>
      <c r="F7" s="1661"/>
      <c r="G7" s="1661"/>
      <c r="H7" s="1661"/>
      <c r="I7" s="1661"/>
      <c r="J7" s="1661"/>
      <c r="K7" s="1661"/>
      <c r="L7" s="1661"/>
      <c r="M7" s="1661"/>
      <c r="N7" s="1661"/>
      <c r="O7" s="1661"/>
      <c r="P7" s="1661"/>
      <c r="Q7" s="1661"/>
      <c r="R7" s="1661"/>
      <c r="S7" s="1661"/>
      <c r="T7" s="1662"/>
    </row>
    <row r="8" spans="1:29" x14ac:dyDescent="0.35">
      <c r="A8" s="1596"/>
      <c r="B8" s="1596"/>
      <c r="C8" s="10" t="s">
        <v>1595</v>
      </c>
      <c r="D8" s="1596"/>
      <c r="E8" s="1604" t="s">
        <v>1059</v>
      </c>
      <c r="F8" s="1886" t="s">
        <v>1060</v>
      </c>
      <c r="G8" s="1886"/>
      <c r="H8" s="1886"/>
      <c r="I8" s="1604" t="s">
        <v>1061</v>
      </c>
      <c r="J8" s="1619" t="s">
        <v>1062</v>
      </c>
      <c r="K8" s="1620"/>
      <c r="L8" s="1620"/>
      <c r="M8" s="1604" t="s">
        <v>1063</v>
      </c>
      <c r="N8" s="1604" t="s">
        <v>1064</v>
      </c>
      <c r="O8" s="1674" t="s">
        <v>1065</v>
      </c>
      <c r="P8" s="1674"/>
      <c r="Q8" s="1674"/>
      <c r="R8" s="1885" t="s">
        <v>1066</v>
      </c>
      <c r="S8" s="1674"/>
      <c r="T8" s="1674"/>
    </row>
    <row r="9" spans="1:29" ht="46.5" x14ac:dyDescent="0.35">
      <c r="A9" s="1597"/>
      <c r="B9" s="1597"/>
      <c r="C9" s="12" t="s">
        <v>6</v>
      </c>
      <c r="D9" s="1597"/>
      <c r="E9" s="1602"/>
      <c r="F9" s="61" t="s">
        <v>1067</v>
      </c>
      <c r="G9" s="605" t="s">
        <v>1068</v>
      </c>
      <c r="H9" s="61" t="s">
        <v>670</v>
      </c>
      <c r="I9" s="1602"/>
      <c r="J9" s="61" t="s">
        <v>130</v>
      </c>
      <c r="K9" s="61" t="s">
        <v>131</v>
      </c>
      <c r="L9" s="61" t="s">
        <v>502</v>
      </c>
      <c r="M9" s="1602"/>
      <c r="N9" s="1602"/>
      <c r="O9" s="10" t="s">
        <v>130</v>
      </c>
      <c r="P9" s="10" t="s">
        <v>131</v>
      </c>
      <c r="Q9" s="10" t="s">
        <v>502</v>
      </c>
      <c r="R9" s="10" t="s">
        <v>130</v>
      </c>
      <c r="S9" s="10" t="s">
        <v>131</v>
      </c>
      <c r="T9" s="10" t="s">
        <v>502</v>
      </c>
    </row>
    <row r="10" spans="1:29" s="15" customFormat="1" ht="11.5" x14ac:dyDescent="0.35">
      <c r="A10" s="13">
        <v>1</v>
      </c>
      <c r="B10" s="13">
        <v>2</v>
      </c>
      <c r="C10" s="13"/>
      <c r="D10" s="13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  <c r="R10" s="13">
        <v>17</v>
      </c>
      <c r="S10" s="13">
        <v>18</v>
      </c>
      <c r="T10" s="13">
        <v>19</v>
      </c>
      <c r="U10" s="296"/>
    </row>
    <row r="11" spans="1:29" ht="18" customHeight="1" x14ac:dyDescent="0.35">
      <c r="A11" s="33">
        <v>1</v>
      </c>
      <c r="B11" s="64" t="s">
        <v>768</v>
      </c>
      <c r="C11" s="1570" t="s">
        <v>1596</v>
      </c>
      <c r="D11" t="s">
        <v>1069</v>
      </c>
      <c r="E11" s="1296">
        <v>1274</v>
      </c>
      <c r="F11">
        <v>1258</v>
      </c>
      <c r="G11" s="409">
        <v>16</v>
      </c>
      <c r="H11" s="409">
        <f>SUM(F11,G11)</f>
        <v>1274</v>
      </c>
      <c r="I11" s="410">
        <f>H11/E11*100</f>
        <v>100</v>
      </c>
      <c r="J11" s="409">
        <v>2</v>
      </c>
      <c r="K11" s="409">
        <v>1</v>
      </c>
      <c r="L11" s="409">
        <f>SUM(J11,K11)</f>
        <v>3</v>
      </c>
      <c r="M11" s="409">
        <v>3</v>
      </c>
      <c r="N11" s="410">
        <f>M11/L11*100</f>
        <v>100</v>
      </c>
      <c r="O11" s="80">
        <v>0</v>
      </c>
      <c r="P11" s="80">
        <v>0</v>
      </c>
      <c r="Q11" s="80">
        <f>SUM(O11:P11)</f>
        <v>0</v>
      </c>
      <c r="R11" s="504">
        <f>O11/J11*100</f>
        <v>0</v>
      </c>
      <c r="S11" s="504">
        <f>P11/K11*100</f>
        <v>0</v>
      </c>
      <c r="T11" s="504">
        <f>Q11/(L11)*100</f>
        <v>0</v>
      </c>
    </row>
    <row r="12" spans="1:29" ht="18" customHeight="1" x14ac:dyDescent="0.35">
      <c r="A12" s="16">
        <v>2</v>
      </c>
      <c r="B12" s="64" t="s">
        <v>767</v>
      </c>
      <c r="C12" s="1571" t="s">
        <v>1597</v>
      </c>
      <c r="D12" t="s">
        <v>1070</v>
      </c>
      <c r="E12" s="1289">
        <v>3202</v>
      </c>
      <c r="F12">
        <v>2902</v>
      </c>
      <c r="G12" s="409">
        <v>300</v>
      </c>
      <c r="H12" s="409">
        <f t="shared" ref="H12:H30" si="0">SUM(F12,G12)</f>
        <v>3202</v>
      </c>
      <c r="I12" s="410">
        <f t="shared" ref="I12:I30" si="1">H12/E12*100</f>
        <v>100</v>
      </c>
      <c r="J12" s="409">
        <v>12</v>
      </c>
      <c r="K12" s="409">
        <v>8</v>
      </c>
      <c r="L12" s="409">
        <f t="shared" ref="L12:L30" si="2">SUM(J12,K12)</f>
        <v>20</v>
      </c>
      <c r="M12" s="409">
        <v>20</v>
      </c>
      <c r="N12" s="410">
        <f t="shared" ref="N12:N30" si="3">M12/L12*100</f>
        <v>100</v>
      </c>
      <c r="O12" s="80">
        <v>0</v>
      </c>
      <c r="P12" s="80">
        <v>0</v>
      </c>
      <c r="Q12" s="80">
        <f t="shared" ref="Q12:Q30" si="4">SUM(O12:P12)</f>
        <v>0</v>
      </c>
      <c r="R12" s="490">
        <f t="shared" ref="R12:S30" si="5">O12/J12*100</f>
        <v>0</v>
      </c>
      <c r="S12" s="490">
        <f t="shared" si="5"/>
        <v>0</v>
      </c>
      <c r="T12" s="490">
        <f t="shared" ref="T12:T30" si="6">Q12/(L12)*100</f>
        <v>0</v>
      </c>
    </row>
    <row r="13" spans="1:29" ht="18" customHeight="1" x14ac:dyDescent="0.35">
      <c r="A13" s="16">
        <v>3</v>
      </c>
      <c r="B13" s="64" t="s">
        <v>772</v>
      </c>
      <c r="C13" s="1571" t="s">
        <v>1598</v>
      </c>
      <c r="D13" t="s">
        <v>1071</v>
      </c>
      <c r="E13" s="1289">
        <v>0</v>
      </c>
      <c r="F13">
        <v>0</v>
      </c>
      <c r="G13" s="409">
        <v>0</v>
      </c>
      <c r="H13" s="409">
        <f t="shared" si="0"/>
        <v>0</v>
      </c>
      <c r="I13" s="410"/>
      <c r="J13" s="409"/>
      <c r="K13" s="409"/>
      <c r="L13" s="409">
        <f t="shared" si="2"/>
        <v>0</v>
      </c>
      <c r="M13" s="409"/>
      <c r="N13" s="410"/>
      <c r="O13" s="80">
        <v>0</v>
      </c>
      <c r="P13" s="80">
        <v>0</v>
      </c>
      <c r="Q13" s="80">
        <f t="shared" si="4"/>
        <v>0</v>
      </c>
      <c r="R13" s="490" t="e">
        <f t="shared" si="5"/>
        <v>#DIV/0!</v>
      </c>
      <c r="S13" s="490" t="e">
        <f t="shared" si="5"/>
        <v>#DIV/0!</v>
      </c>
      <c r="T13" s="490" t="e">
        <f t="shared" si="6"/>
        <v>#DIV/0!</v>
      </c>
    </row>
    <row r="14" spans="1:29" ht="18" customHeight="1" x14ac:dyDescent="0.35">
      <c r="A14" s="16">
        <v>4</v>
      </c>
      <c r="B14" s="64" t="s">
        <v>771</v>
      </c>
      <c r="C14" s="1571" t="s">
        <v>1601</v>
      </c>
      <c r="D14" t="s">
        <v>1072</v>
      </c>
      <c r="E14" s="1289">
        <v>0</v>
      </c>
      <c r="F14">
        <v>0</v>
      </c>
      <c r="G14" s="409">
        <v>0</v>
      </c>
      <c r="H14" s="409">
        <f t="shared" si="0"/>
        <v>0</v>
      </c>
      <c r="I14" s="410"/>
      <c r="J14" s="409"/>
      <c r="K14" s="409"/>
      <c r="L14" s="409">
        <f t="shared" si="2"/>
        <v>0</v>
      </c>
      <c r="M14" s="409"/>
      <c r="N14" s="410"/>
      <c r="O14" s="80">
        <v>0</v>
      </c>
      <c r="P14" s="80">
        <v>0</v>
      </c>
      <c r="Q14" s="80">
        <f t="shared" si="4"/>
        <v>0</v>
      </c>
      <c r="R14" s="490" t="e">
        <f t="shared" si="5"/>
        <v>#DIV/0!</v>
      </c>
      <c r="S14" s="490" t="e">
        <f t="shared" si="5"/>
        <v>#DIV/0!</v>
      </c>
      <c r="T14" s="490" t="e">
        <f t="shared" si="6"/>
        <v>#DIV/0!</v>
      </c>
    </row>
    <row r="15" spans="1:29" ht="18" customHeight="1" x14ac:dyDescent="0.35">
      <c r="A15" s="16">
        <v>5</v>
      </c>
      <c r="B15" s="64" t="s">
        <v>770</v>
      </c>
      <c r="C15" s="1571" t="s">
        <v>1599</v>
      </c>
      <c r="D15" t="s">
        <v>1073</v>
      </c>
      <c r="E15" s="1289">
        <v>0</v>
      </c>
      <c r="F15">
        <v>0</v>
      </c>
      <c r="G15" s="409">
        <v>0</v>
      </c>
      <c r="H15" s="409">
        <f t="shared" si="0"/>
        <v>0</v>
      </c>
      <c r="I15" s="410"/>
      <c r="J15" s="409">
        <v>2</v>
      </c>
      <c r="K15" s="409">
        <v>0</v>
      </c>
      <c r="L15" s="409">
        <f t="shared" si="2"/>
        <v>2</v>
      </c>
      <c r="M15" s="409">
        <v>2</v>
      </c>
      <c r="N15" s="410">
        <f t="shared" si="3"/>
        <v>100</v>
      </c>
      <c r="O15" s="80">
        <v>0</v>
      </c>
      <c r="P15" s="80">
        <v>0</v>
      </c>
      <c r="Q15" s="80">
        <f t="shared" si="4"/>
        <v>0</v>
      </c>
      <c r="R15" s="490">
        <f t="shared" si="5"/>
        <v>0</v>
      </c>
      <c r="S15" s="490" t="e">
        <f t="shared" si="5"/>
        <v>#DIV/0!</v>
      </c>
      <c r="T15" s="490">
        <f t="shared" si="6"/>
        <v>0</v>
      </c>
    </row>
    <row r="16" spans="1:29" ht="18" customHeight="1" x14ac:dyDescent="0.35">
      <c r="A16" s="16">
        <v>6</v>
      </c>
      <c r="B16" s="64" t="s">
        <v>782</v>
      </c>
      <c r="C16" s="1571" t="s">
        <v>1609</v>
      </c>
      <c r="D16" t="s">
        <v>1074</v>
      </c>
      <c r="E16" s="1289">
        <v>0</v>
      </c>
      <c r="F16">
        <v>0</v>
      </c>
      <c r="G16" s="409">
        <v>0</v>
      </c>
      <c r="H16" s="409">
        <f t="shared" si="0"/>
        <v>0</v>
      </c>
      <c r="I16" s="410"/>
      <c r="J16" s="409"/>
      <c r="K16" s="409"/>
      <c r="L16" s="409">
        <f t="shared" si="2"/>
        <v>0</v>
      </c>
      <c r="M16" s="409"/>
      <c r="N16" s="410"/>
      <c r="O16" s="80">
        <v>0</v>
      </c>
      <c r="P16" s="80">
        <v>0</v>
      </c>
      <c r="Q16" s="80">
        <f t="shared" si="4"/>
        <v>0</v>
      </c>
      <c r="R16" s="490" t="e">
        <f t="shared" si="5"/>
        <v>#DIV/0!</v>
      </c>
      <c r="S16" s="490" t="e">
        <f t="shared" si="5"/>
        <v>#DIV/0!</v>
      </c>
      <c r="T16" s="490" t="e">
        <f t="shared" si="6"/>
        <v>#DIV/0!</v>
      </c>
    </row>
    <row r="17" spans="1:20" ht="18" customHeight="1" x14ac:dyDescent="0.35">
      <c r="A17" s="16">
        <v>7</v>
      </c>
      <c r="B17" s="64" t="s">
        <v>773</v>
      </c>
      <c r="C17" s="1571" t="s">
        <v>1600</v>
      </c>
      <c r="D17" t="s">
        <v>1075</v>
      </c>
      <c r="E17" s="1289">
        <v>0</v>
      </c>
      <c r="F17">
        <v>0</v>
      </c>
      <c r="G17" s="409">
        <v>0</v>
      </c>
      <c r="H17" s="409">
        <f t="shared" si="0"/>
        <v>0</v>
      </c>
      <c r="I17" s="410"/>
      <c r="J17" s="409"/>
      <c r="K17" s="409"/>
      <c r="L17" s="409">
        <f t="shared" si="2"/>
        <v>0</v>
      </c>
      <c r="M17" s="409"/>
      <c r="N17" s="410"/>
      <c r="O17" s="80">
        <v>0</v>
      </c>
      <c r="P17" s="80">
        <v>0</v>
      </c>
      <c r="Q17" s="80">
        <f t="shared" si="4"/>
        <v>0</v>
      </c>
      <c r="R17" s="490" t="e">
        <f t="shared" si="5"/>
        <v>#DIV/0!</v>
      </c>
      <c r="S17" s="490" t="e">
        <f t="shared" si="5"/>
        <v>#DIV/0!</v>
      </c>
      <c r="T17" s="490" t="e">
        <f t="shared" si="6"/>
        <v>#DIV/0!</v>
      </c>
    </row>
    <row r="18" spans="1:20" ht="18" customHeight="1" x14ac:dyDescent="0.35">
      <c r="A18" s="16">
        <v>8</v>
      </c>
      <c r="B18" s="64" t="s">
        <v>777</v>
      </c>
      <c r="C18" s="1571" t="s">
        <v>1602</v>
      </c>
      <c r="D18" t="s">
        <v>1076</v>
      </c>
      <c r="E18" s="1289">
        <v>0</v>
      </c>
      <c r="F18">
        <v>0</v>
      </c>
      <c r="G18" s="409">
        <v>0</v>
      </c>
      <c r="H18" s="409">
        <f t="shared" si="0"/>
        <v>0</v>
      </c>
      <c r="I18" s="410"/>
      <c r="J18" s="409"/>
      <c r="K18" s="409"/>
      <c r="L18" s="409">
        <f t="shared" si="2"/>
        <v>0</v>
      </c>
      <c r="M18" s="409"/>
      <c r="N18" s="410"/>
      <c r="O18" s="80">
        <v>0</v>
      </c>
      <c r="P18" s="80">
        <v>0</v>
      </c>
      <c r="Q18" s="80">
        <f t="shared" si="4"/>
        <v>0</v>
      </c>
      <c r="R18" s="490" t="e">
        <f t="shared" si="5"/>
        <v>#DIV/0!</v>
      </c>
      <c r="S18" s="490" t="e">
        <f t="shared" si="5"/>
        <v>#DIV/0!</v>
      </c>
      <c r="T18" s="490" t="e">
        <f t="shared" si="6"/>
        <v>#DIV/0!</v>
      </c>
    </row>
    <row r="19" spans="1:20" ht="18" customHeight="1" x14ac:dyDescent="0.35">
      <c r="A19" s="16">
        <v>9</v>
      </c>
      <c r="B19" s="64" t="s">
        <v>774</v>
      </c>
      <c r="C19" s="1571" t="s">
        <v>1603</v>
      </c>
      <c r="D19" t="s">
        <v>1077</v>
      </c>
      <c r="E19" s="1289">
        <v>58</v>
      </c>
      <c r="F19">
        <v>50</v>
      </c>
      <c r="G19" s="409">
        <v>8</v>
      </c>
      <c r="H19" s="409">
        <f t="shared" si="0"/>
        <v>58</v>
      </c>
      <c r="I19" s="410">
        <f t="shared" si="1"/>
        <v>100</v>
      </c>
      <c r="J19" s="409">
        <v>9</v>
      </c>
      <c r="K19" s="409"/>
      <c r="L19" s="409">
        <f t="shared" si="2"/>
        <v>9</v>
      </c>
      <c r="M19" s="409">
        <v>9</v>
      </c>
      <c r="N19" s="410">
        <f t="shared" si="3"/>
        <v>100</v>
      </c>
      <c r="O19" s="80">
        <v>0</v>
      </c>
      <c r="P19" s="80">
        <v>0</v>
      </c>
      <c r="Q19" s="80">
        <f t="shared" si="4"/>
        <v>0</v>
      </c>
      <c r="R19" s="490">
        <f t="shared" si="5"/>
        <v>0</v>
      </c>
      <c r="S19" s="490" t="e">
        <f t="shared" si="5"/>
        <v>#DIV/0!</v>
      </c>
      <c r="T19" s="490">
        <f t="shared" si="6"/>
        <v>0</v>
      </c>
    </row>
    <row r="20" spans="1:20" ht="18" customHeight="1" x14ac:dyDescent="0.35">
      <c r="A20" s="16">
        <v>10</v>
      </c>
      <c r="B20" s="64" t="s">
        <v>780</v>
      </c>
      <c r="C20" s="1571" t="s">
        <v>1604</v>
      </c>
      <c r="D20" t="s">
        <v>1078</v>
      </c>
      <c r="E20" s="1295">
        <v>0</v>
      </c>
      <c r="F20">
        <v>0</v>
      </c>
      <c r="G20" s="409">
        <v>0</v>
      </c>
      <c r="H20" s="409">
        <f t="shared" si="0"/>
        <v>0</v>
      </c>
      <c r="I20" s="410"/>
      <c r="J20" s="409"/>
      <c r="K20" s="409"/>
      <c r="L20" s="409">
        <f t="shared" si="2"/>
        <v>0</v>
      </c>
      <c r="M20" s="409"/>
      <c r="N20" s="410"/>
      <c r="O20" s="80">
        <v>0</v>
      </c>
      <c r="P20" s="80">
        <v>0</v>
      </c>
      <c r="Q20" s="80">
        <f t="shared" si="4"/>
        <v>0</v>
      </c>
      <c r="R20" s="490" t="e">
        <f t="shared" si="5"/>
        <v>#DIV/0!</v>
      </c>
      <c r="S20" s="490" t="e">
        <f t="shared" si="5"/>
        <v>#DIV/0!</v>
      </c>
      <c r="T20" s="490" t="e">
        <f t="shared" si="6"/>
        <v>#DIV/0!</v>
      </c>
    </row>
    <row r="21" spans="1:20" ht="18" customHeight="1" x14ac:dyDescent="0.35">
      <c r="A21" s="16">
        <v>11</v>
      </c>
      <c r="B21" s="64" t="s">
        <v>789</v>
      </c>
      <c r="C21" s="1571" t="s">
        <v>1605</v>
      </c>
      <c r="D21" t="s">
        <v>1079</v>
      </c>
      <c r="E21" s="1295">
        <v>0</v>
      </c>
      <c r="F21">
        <v>0</v>
      </c>
      <c r="G21" s="409">
        <v>0</v>
      </c>
      <c r="H21" s="409">
        <f t="shared" si="0"/>
        <v>0</v>
      </c>
      <c r="I21" s="410"/>
      <c r="J21" s="409"/>
      <c r="K21" s="409"/>
      <c r="L21" s="409">
        <f t="shared" si="2"/>
        <v>0</v>
      </c>
      <c r="M21" s="409"/>
      <c r="N21" s="410"/>
      <c r="O21" s="80">
        <v>0</v>
      </c>
      <c r="P21" s="80">
        <v>0</v>
      </c>
      <c r="Q21" s="80">
        <f t="shared" si="4"/>
        <v>0</v>
      </c>
      <c r="R21" s="490" t="e">
        <f t="shared" si="5"/>
        <v>#DIV/0!</v>
      </c>
      <c r="S21" s="490" t="e">
        <f t="shared" si="5"/>
        <v>#DIV/0!</v>
      </c>
      <c r="T21" s="490" t="e">
        <f t="shared" si="6"/>
        <v>#DIV/0!</v>
      </c>
    </row>
    <row r="22" spans="1:20" ht="18" customHeight="1" x14ac:dyDescent="0.35">
      <c r="A22" s="16">
        <v>12</v>
      </c>
      <c r="B22" s="64" t="s">
        <v>778</v>
      </c>
      <c r="C22" s="1571" t="s">
        <v>1606</v>
      </c>
      <c r="D22" t="s">
        <v>1080</v>
      </c>
      <c r="E22" s="1295">
        <v>0</v>
      </c>
      <c r="F22">
        <v>0</v>
      </c>
      <c r="G22" s="409">
        <v>0</v>
      </c>
      <c r="H22" s="409">
        <f t="shared" si="0"/>
        <v>0</v>
      </c>
      <c r="I22" s="410"/>
      <c r="J22" s="409"/>
      <c r="K22" s="409"/>
      <c r="L22" s="409">
        <f t="shared" si="2"/>
        <v>0</v>
      </c>
      <c r="M22" s="409"/>
      <c r="N22" s="410"/>
      <c r="O22" s="80">
        <v>0</v>
      </c>
      <c r="P22" s="80">
        <v>0</v>
      </c>
      <c r="Q22" s="80">
        <f t="shared" si="4"/>
        <v>0</v>
      </c>
      <c r="R22" s="490" t="e">
        <f t="shared" si="5"/>
        <v>#DIV/0!</v>
      </c>
      <c r="S22" s="490" t="e">
        <f t="shared" si="5"/>
        <v>#DIV/0!</v>
      </c>
      <c r="T22" s="490" t="e">
        <f t="shared" si="6"/>
        <v>#DIV/0!</v>
      </c>
    </row>
    <row r="23" spans="1:20" ht="18" customHeight="1" x14ac:dyDescent="0.35">
      <c r="A23" s="16">
        <v>13</v>
      </c>
      <c r="B23" s="64" t="s">
        <v>781</v>
      </c>
      <c r="C23" s="1571" t="s">
        <v>1607</v>
      </c>
      <c r="D23" t="s">
        <v>1081</v>
      </c>
      <c r="E23" s="1295">
        <v>0</v>
      </c>
      <c r="F23">
        <v>0</v>
      </c>
      <c r="G23" s="409">
        <v>0</v>
      </c>
      <c r="H23" s="409">
        <f t="shared" si="0"/>
        <v>0</v>
      </c>
      <c r="I23" s="410"/>
      <c r="J23" s="409"/>
      <c r="K23" s="409"/>
      <c r="L23" s="409">
        <f t="shared" si="2"/>
        <v>0</v>
      </c>
      <c r="M23" s="409"/>
      <c r="N23" s="410"/>
      <c r="O23" s="80">
        <v>0</v>
      </c>
      <c r="P23" s="80">
        <v>0</v>
      </c>
      <c r="Q23" s="80">
        <f t="shared" si="4"/>
        <v>0</v>
      </c>
      <c r="R23" s="490" t="e">
        <f t="shared" si="5"/>
        <v>#DIV/0!</v>
      </c>
      <c r="S23" s="490" t="e">
        <f t="shared" si="5"/>
        <v>#DIV/0!</v>
      </c>
      <c r="T23" s="490" t="e">
        <f t="shared" si="6"/>
        <v>#DIV/0!</v>
      </c>
    </row>
    <row r="24" spans="1:20" ht="18" customHeight="1" x14ac:dyDescent="0.35">
      <c r="A24" s="16">
        <v>14</v>
      </c>
      <c r="B24" s="64" t="s">
        <v>784</v>
      </c>
      <c r="C24" s="1571" t="s">
        <v>1608</v>
      </c>
      <c r="D24" t="s">
        <v>1082</v>
      </c>
      <c r="E24" s="1295">
        <v>0</v>
      </c>
      <c r="F24">
        <v>0</v>
      </c>
      <c r="G24" s="409">
        <v>0</v>
      </c>
      <c r="H24" s="409">
        <f t="shared" si="0"/>
        <v>0</v>
      </c>
      <c r="I24" s="410"/>
      <c r="J24" s="409"/>
      <c r="K24" s="409"/>
      <c r="L24" s="409">
        <f t="shared" si="2"/>
        <v>0</v>
      </c>
      <c r="M24" s="409"/>
      <c r="N24" s="410"/>
      <c r="O24" s="80">
        <v>0</v>
      </c>
      <c r="P24" s="80">
        <v>0</v>
      </c>
      <c r="Q24" s="80">
        <f t="shared" si="4"/>
        <v>0</v>
      </c>
      <c r="R24" s="490" t="e">
        <f t="shared" si="5"/>
        <v>#DIV/0!</v>
      </c>
      <c r="S24" s="490" t="e">
        <f t="shared" si="5"/>
        <v>#DIV/0!</v>
      </c>
      <c r="T24" s="490" t="e">
        <f t="shared" si="6"/>
        <v>#DIV/0!</v>
      </c>
    </row>
    <row r="25" spans="1:20" ht="18" customHeight="1" x14ac:dyDescent="0.35">
      <c r="A25" s="16">
        <v>15</v>
      </c>
      <c r="B25" s="64" t="s">
        <v>786</v>
      </c>
      <c r="C25" s="1571" t="s">
        <v>1610</v>
      </c>
      <c r="D25" t="s">
        <v>1083</v>
      </c>
      <c r="E25" s="1295">
        <v>0</v>
      </c>
      <c r="F25">
        <v>0</v>
      </c>
      <c r="G25" s="409">
        <v>0</v>
      </c>
      <c r="H25" s="409">
        <f t="shared" si="0"/>
        <v>0</v>
      </c>
      <c r="I25" s="410"/>
      <c r="J25" s="409"/>
      <c r="K25" s="409"/>
      <c r="L25" s="409">
        <f t="shared" si="2"/>
        <v>0</v>
      </c>
      <c r="M25" s="409"/>
      <c r="N25" s="410"/>
      <c r="O25" s="80">
        <v>0</v>
      </c>
      <c r="P25" s="80">
        <v>0</v>
      </c>
      <c r="Q25" s="80">
        <f t="shared" si="4"/>
        <v>0</v>
      </c>
      <c r="R25" s="490" t="e">
        <f t="shared" si="5"/>
        <v>#DIV/0!</v>
      </c>
      <c r="S25" s="490" t="e">
        <f t="shared" si="5"/>
        <v>#DIV/0!</v>
      </c>
      <c r="T25" s="490" t="e">
        <f t="shared" si="6"/>
        <v>#DIV/0!</v>
      </c>
    </row>
    <row r="26" spans="1:20" ht="18" customHeight="1" x14ac:dyDescent="0.35">
      <c r="A26" s="16">
        <v>16</v>
      </c>
      <c r="B26" s="64" t="s">
        <v>787</v>
      </c>
      <c r="C26" s="1571" t="s">
        <v>1611</v>
      </c>
      <c r="D26" t="s">
        <v>1084</v>
      </c>
      <c r="E26" s="1295">
        <v>0</v>
      </c>
      <c r="F26">
        <v>0</v>
      </c>
      <c r="G26" s="409">
        <v>0</v>
      </c>
      <c r="H26" s="409">
        <f>SUM(F26,G26)</f>
        <v>0</v>
      </c>
      <c r="I26" s="410"/>
      <c r="J26" s="409"/>
      <c r="K26" s="409"/>
      <c r="L26" s="409">
        <f t="shared" si="2"/>
        <v>0</v>
      </c>
      <c r="M26" s="409"/>
      <c r="N26" s="410"/>
      <c r="O26" s="80">
        <v>0</v>
      </c>
      <c r="P26" s="80">
        <v>0</v>
      </c>
      <c r="Q26" s="80">
        <f t="shared" si="4"/>
        <v>0</v>
      </c>
      <c r="R26" s="490" t="e">
        <f t="shared" si="5"/>
        <v>#DIV/0!</v>
      </c>
      <c r="S26" s="490" t="e">
        <f t="shared" si="5"/>
        <v>#DIV/0!</v>
      </c>
      <c r="T26" s="490" t="e">
        <f t="shared" si="6"/>
        <v>#DIV/0!</v>
      </c>
    </row>
    <row r="27" spans="1:20" ht="18" customHeight="1" x14ac:dyDescent="0.35">
      <c r="A27" s="16">
        <v>17</v>
      </c>
      <c r="B27" s="64" t="s">
        <v>785</v>
      </c>
      <c r="C27" s="1571" t="s">
        <v>1612</v>
      </c>
      <c r="D27" t="s">
        <v>1085</v>
      </c>
      <c r="E27" s="1295">
        <v>0</v>
      </c>
      <c r="F27">
        <v>0</v>
      </c>
      <c r="G27" s="409">
        <v>0</v>
      </c>
      <c r="H27" s="409">
        <f t="shared" si="0"/>
        <v>0</v>
      </c>
      <c r="I27" s="410"/>
      <c r="J27" s="409"/>
      <c r="K27" s="409"/>
      <c r="L27" s="409">
        <f t="shared" si="2"/>
        <v>0</v>
      </c>
      <c r="M27" s="409"/>
      <c r="N27" s="410"/>
      <c r="O27" s="80">
        <v>0</v>
      </c>
      <c r="P27" s="80">
        <v>0</v>
      </c>
      <c r="Q27" s="80">
        <f t="shared" si="4"/>
        <v>0</v>
      </c>
      <c r="R27" s="490" t="e">
        <f t="shared" si="5"/>
        <v>#DIV/0!</v>
      </c>
      <c r="S27" s="490" t="e">
        <f t="shared" si="5"/>
        <v>#DIV/0!</v>
      </c>
      <c r="T27" s="490" t="e">
        <f t="shared" si="6"/>
        <v>#DIV/0!</v>
      </c>
    </row>
    <row r="28" spans="1:20" ht="18" customHeight="1" x14ac:dyDescent="0.35">
      <c r="A28" s="16">
        <v>18</v>
      </c>
      <c r="B28" s="64" t="s">
        <v>791</v>
      </c>
      <c r="C28" s="1571" t="s">
        <v>1613</v>
      </c>
      <c r="D28" t="s">
        <v>1086</v>
      </c>
      <c r="E28" s="1295">
        <v>0</v>
      </c>
      <c r="F28">
        <v>0</v>
      </c>
      <c r="G28" s="409">
        <v>0</v>
      </c>
      <c r="H28" s="409">
        <f t="shared" si="0"/>
        <v>0</v>
      </c>
      <c r="I28" s="410"/>
      <c r="J28" s="409"/>
      <c r="K28" s="409"/>
      <c r="L28" s="409">
        <f t="shared" si="2"/>
        <v>0</v>
      </c>
      <c r="M28" s="409"/>
      <c r="N28" s="410"/>
      <c r="O28" s="80">
        <v>0</v>
      </c>
      <c r="P28" s="80">
        <v>0</v>
      </c>
      <c r="Q28" s="80">
        <f t="shared" si="4"/>
        <v>0</v>
      </c>
      <c r="R28" s="490" t="e">
        <f t="shared" si="5"/>
        <v>#DIV/0!</v>
      </c>
      <c r="S28" s="490" t="e">
        <f t="shared" si="5"/>
        <v>#DIV/0!</v>
      </c>
      <c r="T28" s="490" t="e">
        <f t="shared" si="6"/>
        <v>#DIV/0!</v>
      </c>
    </row>
    <row r="29" spans="1:20" ht="18" customHeight="1" x14ac:dyDescent="0.35">
      <c r="A29" s="16">
        <v>19</v>
      </c>
      <c r="B29" s="64" t="s">
        <v>791</v>
      </c>
      <c r="C29" s="1571" t="s">
        <v>1613</v>
      </c>
      <c r="D29" t="s">
        <v>1087</v>
      </c>
      <c r="E29" s="1295">
        <v>0</v>
      </c>
      <c r="F29">
        <v>0</v>
      </c>
      <c r="G29" s="409">
        <v>0</v>
      </c>
      <c r="H29" s="409">
        <f t="shared" si="0"/>
        <v>0</v>
      </c>
      <c r="I29" s="410"/>
      <c r="J29" s="409"/>
      <c r="K29" s="409"/>
      <c r="L29" s="409">
        <f t="shared" si="2"/>
        <v>0</v>
      </c>
      <c r="M29" s="409"/>
      <c r="N29" s="410"/>
      <c r="O29" s="80">
        <v>0</v>
      </c>
      <c r="P29" s="80">
        <v>0</v>
      </c>
      <c r="Q29" s="80">
        <f t="shared" si="4"/>
        <v>0</v>
      </c>
      <c r="R29" s="490" t="e">
        <f t="shared" si="5"/>
        <v>#DIV/0!</v>
      </c>
      <c r="S29" s="490" t="e">
        <f t="shared" si="5"/>
        <v>#DIV/0!</v>
      </c>
      <c r="T29" s="490" t="e">
        <f t="shared" si="6"/>
        <v>#DIV/0!</v>
      </c>
    </row>
    <row r="30" spans="1:20" ht="18" customHeight="1" x14ac:dyDescent="0.35">
      <c r="A30" s="16">
        <v>20</v>
      </c>
      <c r="B30" s="64" t="s">
        <v>791</v>
      </c>
      <c r="C30" s="1571" t="s">
        <v>1613</v>
      </c>
      <c r="D30" t="s">
        <v>1088</v>
      </c>
      <c r="E30" s="1295">
        <v>0</v>
      </c>
      <c r="F30">
        <v>0</v>
      </c>
      <c r="G30" s="409">
        <v>0</v>
      </c>
      <c r="H30" s="409">
        <f t="shared" si="0"/>
        <v>0</v>
      </c>
      <c r="I30" s="410"/>
      <c r="J30" s="409"/>
      <c r="K30" s="409"/>
      <c r="L30" s="409">
        <f t="shared" si="2"/>
        <v>0</v>
      </c>
      <c r="M30" s="409"/>
      <c r="N30" s="410"/>
      <c r="O30" s="80">
        <v>0</v>
      </c>
      <c r="P30" s="80">
        <v>0</v>
      </c>
      <c r="Q30" s="80">
        <f t="shared" si="4"/>
        <v>0</v>
      </c>
      <c r="R30" s="490" t="e">
        <f t="shared" si="5"/>
        <v>#DIV/0!</v>
      </c>
      <c r="S30" s="490" t="e">
        <f t="shared" si="5"/>
        <v>#DIV/0!</v>
      </c>
      <c r="T30" s="490" t="e">
        <f t="shared" si="6"/>
        <v>#DIV/0!</v>
      </c>
    </row>
    <row r="31" spans="1:20" ht="18" customHeight="1" x14ac:dyDescent="0.35">
      <c r="A31" s="16">
        <v>21</v>
      </c>
      <c r="B31" s="17" t="s">
        <v>795</v>
      </c>
      <c r="C31" s="1571" t="s">
        <v>1614</v>
      </c>
      <c r="D31" t="s">
        <v>1089</v>
      </c>
      <c r="E31" s="1295">
        <v>0</v>
      </c>
      <c r="F31">
        <v>0</v>
      </c>
      <c r="G31" s="409">
        <v>0</v>
      </c>
      <c r="H31" s="409"/>
      <c r="I31" s="410"/>
      <c r="J31" s="409"/>
      <c r="K31" s="409"/>
      <c r="L31" s="409"/>
      <c r="M31" s="409"/>
      <c r="N31" s="410"/>
      <c r="O31" s="80"/>
      <c r="P31" s="80"/>
      <c r="Q31" s="80"/>
      <c r="R31" s="490"/>
      <c r="S31" s="490"/>
      <c r="T31" s="490"/>
    </row>
    <row r="32" spans="1:20" ht="18" customHeight="1" x14ac:dyDescent="0.35">
      <c r="A32" s="16"/>
      <c r="B32" s="17"/>
      <c r="C32" s="17"/>
      <c r="D32" s="17"/>
      <c r="E32" s="80"/>
      <c r="F32">
        <v>0</v>
      </c>
      <c r="G32" s="409"/>
      <c r="H32" s="409"/>
      <c r="I32" s="410"/>
      <c r="J32" s="409"/>
      <c r="K32" s="409"/>
      <c r="L32" s="409"/>
      <c r="M32" s="409"/>
      <c r="N32" s="410"/>
      <c r="O32" s="80"/>
      <c r="P32" s="80"/>
      <c r="Q32" s="80"/>
      <c r="R32" s="490"/>
      <c r="S32" s="490"/>
      <c r="T32" s="490"/>
    </row>
    <row r="33" spans="1:20" ht="18" customHeight="1" x14ac:dyDescent="0.35">
      <c r="A33" s="16"/>
      <c r="B33" s="17"/>
      <c r="C33" s="17"/>
      <c r="D33" s="17"/>
      <c r="E33" s="80"/>
      <c r="F33">
        <v>0</v>
      </c>
      <c r="G33" s="409"/>
      <c r="H33" s="409"/>
      <c r="I33" s="410"/>
      <c r="J33" s="409"/>
      <c r="K33" s="409"/>
      <c r="L33" s="409"/>
      <c r="M33" s="409"/>
      <c r="N33" s="410"/>
      <c r="O33" s="80"/>
      <c r="P33" s="80"/>
      <c r="Q33" s="80"/>
      <c r="R33" s="490"/>
      <c r="S33" s="490"/>
      <c r="T33" s="490"/>
    </row>
    <row r="34" spans="1:20" ht="18" customHeight="1" x14ac:dyDescent="0.35">
      <c r="A34" s="16"/>
      <c r="B34" s="17"/>
      <c r="C34" s="17"/>
      <c r="D34" s="17"/>
      <c r="E34" s="80"/>
      <c r="F34" s="409"/>
      <c r="G34" s="409"/>
      <c r="H34" s="409"/>
      <c r="I34" s="410"/>
      <c r="J34" s="409"/>
      <c r="K34" s="409"/>
      <c r="L34" s="409"/>
      <c r="M34" s="409"/>
      <c r="N34" s="410"/>
      <c r="O34" s="80"/>
      <c r="P34" s="80"/>
      <c r="Q34" s="80"/>
      <c r="R34" s="506"/>
      <c r="S34" s="506"/>
      <c r="T34" s="506"/>
    </row>
    <row r="35" spans="1:20" ht="20.149999999999999" customHeight="1" x14ac:dyDescent="0.35">
      <c r="A35" s="606" t="s">
        <v>713</v>
      </c>
      <c r="B35" s="41"/>
      <c r="C35" s="474"/>
      <c r="D35" s="607"/>
      <c r="E35" s="608">
        <f>SUM(E11:E34)</f>
        <v>4534</v>
      </c>
      <c r="F35" s="609">
        <f>SUM(F11:F34)</f>
        <v>4210</v>
      </c>
      <c r="G35" s="609">
        <f>SUM(G11:G34)</f>
        <v>324</v>
      </c>
      <c r="H35" s="471">
        <f>SUM(H11:H34)</f>
        <v>4534</v>
      </c>
      <c r="I35" s="472">
        <f>H35/E35*100</f>
        <v>100</v>
      </c>
      <c r="J35" s="471">
        <f>SUM(J11:J34)</f>
        <v>25</v>
      </c>
      <c r="K35" s="471">
        <f>SUM(K11:K34)</f>
        <v>9</v>
      </c>
      <c r="L35" s="471">
        <f>SUM(L11:L34)</f>
        <v>34</v>
      </c>
      <c r="M35" s="471">
        <f>SUM(M11:M34)</f>
        <v>34</v>
      </c>
      <c r="N35" s="472">
        <f>M35/L35*100</f>
        <v>100</v>
      </c>
      <c r="O35" s="515">
        <f>SUM(O11:O34)</f>
        <v>0</v>
      </c>
      <c r="P35" s="515">
        <f>SUM(P11:P34)</f>
        <v>0</v>
      </c>
      <c r="Q35" s="515">
        <f>SUM(Q11:Q34)</f>
        <v>0</v>
      </c>
      <c r="R35" s="507">
        <f>O35/(J35)*100</f>
        <v>0</v>
      </c>
      <c r="S35" s="507">
        <f>P35/(K35)*100</f>
        <v>0</v>
      </c>
      <c r="T35" s="507">
        <f>Q35/(L35)*100</f>
        <v>0</v>
      </c>
    </row>
    <row r="36" spans="1:20" ht="20.149999999999999" customHeight="1" thickBot="1" x14ac:dyDescent="0.4">
      <c r="A36" s="44" t="s">
        <v>1090</v>
      </c>
      <c r="B36" s="582"/>
      <c r="C36" s="582"/>
      <c r="D36" s="583"/>
      <c r="E36" s="610"/>
      <c r="F36" s="611"/>
      <c r="G36" s="612"/>
      <c r="H36" s="612"/>
      <c r="I36" s="613"/>
      <c r="J36" s="613"/>
      <c r="K36" s="613"/>
      <c r="L36" s="1970" t="e">
        <f>L35/'[3]2'!E28*1000</f>
        <v>#DIV/0!</v>
      </c>
      <c r="M36" s="614"/>
      <c r="N36" s="614"/>
      <c r="O36" s="510"/>
      <c r="P36" s="510"/>
      <c r="Q36" s="615"/>
      <c r="R36" s="615"/>
      <c r="S36" s="615"/>
      <c r="T36" s="616"/>
    </row>
    <row r="37" spans="1:20" x14ac:dyDescent="0.35">
      <c r="F37" s="488"/>
      <c r="G37" s="488"/>
      <c r="H37" s="488"/>
      <c r="I37" s="488"/>
      <c r="J37" s="488"/>
      <c r="K37" s="488"/>
      <c r="L37" s="488"/>
      <c r="M37" s="488"/>
      <c r="N37" s="488"/>
    </row>
    <row r="38" spans="1:20" s="27" customFormat="1" ht="12.5" x14ac:dyDescent="0.35">
      <c r="A38" s="27" t="s">
        <v>817</v>
      </c>
    </row>
    <row r="39" spans="1:20" s="27" customFormat="1" ht="12.5" x14ac:dyDescent="0.35">
      <c r="A39" s="27" t="s">
        <v>939</v>
      </c>
      <c r="B39" s="27" t="s">
        <v>904</v>
      </c>
    </row>
  </sheetData>
  <sheetProtection algorithmName="SHA-512" hashValue="C8rbMmrnlY9WSC3bJ28Jc8NVxmtAyrWIW9ltyfcrvKZfQ3i8hn58LAC9l6ipZPvp54XOlNwhPuwbB9iTnzjS/Q==" saltValue="tJ8W2c9wWBob5odw91gTJg==" spinCount="100000" sheet="1" objects="1" scenarios="1" sort="0" autoFilter="0" pivotTables="0"/>
  <mergeCells count="15">
    <mergeCell ref="N8:N9"/>
    <mergeCell ref="O8:Q8"/>
    <mergeCell ref="R8:T8"/>
    <mergeCell ref="A3:T3"/>
    <mergeCell ref="A7:A9"/>
    <mergeCell ref="B7:B9"/>
    <mergeCell ref="D7:D9"/>
    <mergeCell ref="E7:T7"/>
    <mergeCell ref="E8:E9"/>
    <mergeCell ref="F8:H8"/>
    <mergeCell ref="I8:I9"/>
    <mergeCell ref="J8:L8"/>
    <mergeCell ref="M8:M9"/>
    <mergeCell ref="F4:P4"/>
    <mergeCell ref="F5:P5"/>
  </mergeCells>
  <pageMargins left="0.7" right="0.7" top="0.75" bottom="0.7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C40"/>
  <sheetViews>
    <sheetView zoomScale="55" zoomScaleNormal="55" workbookViewId="0">
      <selection activeCell="J17" sqref="J17"/>
    </sheetView>
  </sheetViews>
  <sheetFormatPr defaultColWidth="9.1796875" defaultRowHeight="15.5" x14ac:dyDescent="0.35"/>
  <cols>
    <col min="1" max="1" width="5.7265625" style="3" customWidth="1"/>
    <col min="2" max="4" width="25.7265625" style="3" customWidth="1"/>
    <col min="5" max="19" width="10.7265625" style="3" customWidth="1"/>
    <col min="20" max="257" width="9.1796875" style="3"/>
    <col min="258" max="258" width="5.7265625" style="3" customWidth="1"/>
    <col min="259" max="260" width="25.7265625" style="3" customWidth="1"/>
    <col min="261" max="275" width="10.7265625" style="3" customWidth="1"/>
    <col min="276" max="513" width="9.1796875" style="3"/>
    <col min="514" max="514" width="5.7265625" style="3" customWidth="1"/>
    <col min="515" max="516" width="25.7265625" style="3" customWidth="1"/>
    <col min="517" max="531" width="10.7265625" style="3" customWidth="1"/>
    <col min="532" max="769" width="9.1796875" style="3"/>
    <col min="770" max="770" width="5.7265625" style="3" customWidth="1"/>
    <col min="771" max="772" width="25.7265625" style="3" customWidth="1"/>
    <col min="773" max="787" width="10.7265625" style="3" customWidth="1"/>
    <col min="788" max="1025" width="9.1796875" style="3"/>
    <col min="1026" max="1026" width="5.7265625" style="3" customWidth="1"/>
    <col min="1027" max="1028" width="25.7265625" style="3" customWidth="1"/>
    <col min="1029" max="1043" width="10.7265625" style="3" customWidth="1"/>
    <col min="1044" max="1281" width="9.1796875" style="3"/>
    <col min="1282" max="1282" width="5.7265625" style="3" customWidth="1"/>
    <col min="1283" max="1284" width="25.7265625" style="3" customWidth="1"/>
    <col min="1285" max="1299" width="10.7265625" style="3" customWidth="1"/>
    <col min="1300" max="1537" width="9.1796875" style="3"/>
    <col min="1538" max="1538" width="5.7265625" style="3" customWidth="1"/>
    <col min="1539" max="1540" width="25.7265625" style="3" customWidth="1"/>
    <col min="1541" max="1555" width="10.7265625" style="3" customWidth="1"/>
    <col min="1556" max="1793" width="9.1796875" style="3"/>
    <col min="1794" max="1794" width="5.7265625" style="3" customWidth="1"/>
    <col min="1795" max="1796" width="25.7265625" style="3" customWidth="1"/>
    <col min="1797" max="1811" width="10.7265625" style="3" customWidth="1"/>
    <col min="1812" max="2049" width="9.1796875" style="3"/>
    <col min="2050" max="2050" width="5.7265625" style="3" customWidth="1"/>
    <col min="2051" max="2052" width="25.7265625" style="3" customWidth="1"/>
    <col min="2053" max="2067" width="10.7265625" style="3" customWidth="1"/>
    <col min="2068" max="2305" width="9.1796875" style="3"/>
    <col min="2306" max="2306" width="5.7265625" style="3" customWidth="1"/>
    <col min="2307" max="2308" width="25.7265625" style="3" customWidth="1"/>
    <col min="2309" max="2323" width="10.7265625" style="3" customWidth="1"/>
    <col min="2324" max="2561" width="9.1796875" style="3"/>
    <col min="2562" max="2562" width="5.7265625" style="3" customWidth="1"/>
    <col min="2563" max="2564" width="25.7265625" style="3" customWidth="1"/>
    <col min="2565" max="2579" width="10.7265625" style="3" customWidth="1"/>
    <col min="2580" max="2817" width="9.1796875" style="3"/>
    <col min="2818" max="2818" width="5.7265625" style="3" customWidth="1"/>
    <col min="2819" max="2820" width="25.7265625" style="3" customWidth="1"/>
    <col min="2821" max="2835" width="10.7265625" style="3" customWidth="1"/>
    <col min="2836" max="3073" width="9.1796875" style="3"/>
    <col min="3074" max="3074" width="5.7265625" style="3" customWidth="1"/>
    <col min="3075" max="3076" width="25.7265625" style="3" customWidth="1"/>
    <col min="3077" max="3091" width="10.7265625" style="3" customWidth="1"/>
    <col min="3092" max="3329" width="9.1796875" style="3"/>
    <col min="3330" max="3330" width="5.7265625" style="3" customWidth="1"/>
    <col min="3331" max="3332" width="25.7265625" style="3" customWidth="1"/>
    <col min="3333" max="3347" width="10.7265625" style="3" customWidth="1"/>
    <col min="3348" max="3585" width="9.1796875" style="3"/>
    <col min="3586" max="3586" width="5.7265625" style="3" customWidth="1"/>
    <col min="3587" max="3588" width="25.7265625" style="3" customWidth="1"/>
    <col min="3589" max="3603" width="10.7265625" style="3" customWidth="1"/>
    <col min="3604" max="3841" width="9.1796875" style="3"/>
    <col min="3842" max="3842" width="5.7265625" style="3" customWidth="1"/>
    <col min="3843" max="3844" width="25.7265625" style="3" customWidth="1"/>
    <col min="3845" max="3859" width="10.7265625" style="3" customWidth="1"/>
    <col min="3860" max="4097" width="9.1796875" style="3"/>
    <col min="4098" max="4098" width="5.7265625" style="3" customWidth="1"/>
    <col min="4099" max="4100" width="25.7265625" style="3" customWidth="1"/>
    <col min="4101" max="4115" width="10.7265625" style="3" customWidth="1"/>
    <col min="4116" max="4353" width="9.1796875" style="3"/>
    <col min="4354" max="4354" width="5.7265625" style="3" customWidth="1"/>
    <col min="4355" max="4356" width="25.7265625" style="3" customWidth="1"/>
    <col min="4357" max="4371" width="10.7265625" style="3" customWidth="1"/>
    <col min="4372" max="4609" width="9.1796875" style="3"/>
    <col min="4610" max="4610" width="5.7265625" style="3" customWidth="1"/>
    <col min="4611" max="4612" width="25.7265625" style="3" customWidth="1"/>
    <col min="4613" max="4627" width="10.7265625" style="3" customWidth="1"/>
    <col min="4628" max="4865" width="9.1796875" style="3"/>
    <col min="4866" max="4866" width="5.7265625" style="3" customWidth="1"/>
    <col min="4867" max="4868" width="25.7265625" style="3" customWidth="1"/>
    <col min="4869" max="4883" width="10.7265625" style="3" customWidth="1"/>
    <col min="4884" max="5121" width="9.1796875" style="3"/>
    <col min="5122" max="5122" width="5.7265625" style="3" customWidth="1"/>
    <col min="5123" max="5124" width="25.7265625" style="3" customWidth="1"/>
    <col min="5125" max="5139" width="10.7265625" style="3" customWidth="1"/>
    <col min="5140" max="5377" width="9.1796875" style="3"/>
    <col min="5378" max="5378" width="5.7265625" style="3" customWidth="1"/>
    <col min="5379" max="5380" width="25.7265625" style="3" customWidth="1"/>
    <col min="5381" max="5395" width="10.7265625" style="3" customWidth="1"/>
    <col min="5396" max="5633" width="9.1796875" style="3"/>
    <col min="5634" max="5634" width="5.7265625" style="3" customWidth="1"/>
    <col min="5635" max="5636" width="25.7265625" style="3" customWidth="1"/>
    <col min="5637" max="5651" width="10.7265625" style="3" customWidth="1"/>
    <col min="5652" max="5889" width="9.1796875" style="3"/>
    <col min="5890" max="5890" width="5.7265625" style="3" customWidth="1"/>
    <col min="5891" max="5892" width="25.7265625" style="3" customWidth="1"/>
    <col min="5893" max="5907" width="10.7265625" style="3" customWidth="1"/>
    <col min="5908" max="6145" width="9.1796875" style="3"/>
    <col min="6146" max="6146" width="5.7265625" style="3" customWidth="1"/>
    <col min="6147" max="6148" width="25.7265625" style="3" customWidth="1"/>
    <col min="6149" max="6163" width="10.7265625" style="3" customWidth="1"/>
    <col min="6164" max="6401" width="9.1796875" style="3"/>
    <col min="6402" max="6402" width="5.7265625" style="3" customWidth="1"/>
    <col min="6403" max="6404" width="25.7265625" style="3" customWidth="1"/>
    <col min="6405" max="6419" width="10.7265625" style="3" customWidth="1"/>
    <col min="6420" max="6657" width="9.1796875" style="3"/>
    <col min="6658" max="6658" width="5.7265625" style="3" customWidth="1"/>
    <col min="6659" max="6660" width="25.7265625" style="3" customWidth="1"/>
    <col min="6661" max="6675" width="10.7265625" style="3" customWidth="1"/>
    <col min="6676" max="6913" width="9.1796875" style="3"/>
    <col min="6914" max="6914" width="5.7265625" style="3" customWidth="1"/>
    <col min="6915" max="6916" width="25.7265625" style="3" customWidth="1"/>
    <col min="6917" max="6931" width="10.7265625" style="3" customWidth="1"/>
    <col min="6932" max="7169" width="9.1796875" style="3"/>
    <col min="7170" max="7170" width="5.7265625" style="3" customWidth="1"/>
    <col min="7171" max="7172" width="25.7265625" style="3" customWidth="1"/>
    <col min="7173" max="7187" width="10.7265625" style="3" customWidth="1"/>
    <col min="7188" max="7425" width="9.1796875" style="3"/>
    <col min="7426" max="7426" width="5.7265625" style="3" customWidth="1"/>
    <col min="7427" max="7428" width="25.7265625" style="3" customWidth="1"/>
    <col min="7429" max="7443" width="10.7265625" style="3" customWidth="1"/>
    <col min="7444" max="7681" width="9.1796875" style="3"/>
    <col min="7682" max="7682" width="5.7265625" style="3" customWidth="1"/>
    <col min="7683" max="7684" width="25.7265625" style="3" customWidth="1"/>
    <col min="7685" max="7699" width="10.7265625" style="3" customWidth="1"/>
    <col min="7700" max="7937" width="9.1796875" style="3"/>
    <col min="7938" max="7938" width="5.7265625" style="3" customWidth="1"/>
    <col min="7939" max="7940" width="25.7265625" style="3" customWidth="1"/>
    <col min="7941" max="7955" width="10.7265625" style="3" customWidth="1"/>
    <col min="7956" max="8193" width="9.1796875" style="3"/>
    <col min="8194" max="8194" width="5.7265625" style="3" customWidth="1"/>
    <col min="8195" max="8196" width="25.7265625" style="3" customWidth="1"/>
    <col min="8197" max="8211" width="10.7265625" style="3" customWidth="1"/>
    <col min="8212" max="8449" width="9.1796875" style="3"/>
    <col min="8450" max="8450" width="5.7265625" style="3" customWidth="1"/>
    <col min="8451" max="8452" width="25.7265625" style="3" customWidth="1"/>
    <col min="8453" max="8467" width="10.7265625" style="3" customWidth="1"/>
    <col min="8468" max="8705" width="9.1796875" style="3"/>
    <col min="8706" max="8706" width="5.7265625" style="3" customWidth="1"/>
    <col min="8707" max="8708" width="25.7265625" style="3" customWidth="1"/>
    <col min="8709" max="8723" width="10.7265625" style="3" customWidth="1"/>
    <col min="8724" max="8961" width="9.1796875" style="3"/>
    <col min="8962" max="8962" width="5.7265625" style="3" customWidth="1"/>
    <col min="8963" max="8964" width="25.7265625" style="3" customWidth="1"/>
    <col min="8965" max="8979" width="10.7265625" style="3" customWidth="1"/>
    <col min="8980" max="9217" width="9.1796875" style="3"/>
    <col min="9218" max="9218" width="5.7265625" style="3" customWidth="1"/>
    <col min="9219" max="9220" width="25.7265625" style="3" customWidth="1"/>
    <col min="9221" max="9235" width="10.7265625" style="3" customWidth="1"/>
    <col min="9236" max="9473" width="9.1796875" style="3"/>
    <col min="9474" max="9474" width="5.7265625" style="3" customWidth="1"/>
    <col min="9475" max="9476" width="25.7265625" style="3" customWidth="1"/>
    <col min="9477" max="9491" width="10.7265625" style="3" customWidth="1"/>
    <col min="9492" max="9729" width="9.1796875" style="3"/>
    <col min="9730" max="9730" width="5.7265625" style="3" customWidth="1"/>
    <col min="9731" max="9732" width="25.7265625" style="3" customWidth="1"/>
    <col min="9733" max="9747" width="10.7265625" style="3" customWidth="1"/>
    <col min="9748" max="9985" width="9.1796875" style="3"/>
    <col min="9986" max="9986" width="5.7265625" style="3" customWidth="1"/>
    <col min="9987" max="9988" width="25.7265625" style="3" customWidth="1"/>
    <col min="9989" max="10003" width="10.7265625" style="3" customWidth="1"/>
    <col min="10004" max="10241" width="9.1796875" style="3"/>
    <col min="10242" max="10242" width="5.7265625" style="3" customWidth="1"/>
    <col min="10243" max="10244" width="25.7265625" style="3" customWidth="1"/>
    <col min="10245" max="10259" width="10.7265625" style="3" customWidth="1"/>
    <col min="10260" max="10497" width="9.1796875" style="3"/>
    <col min="10498" max="10498" width="5.7265625" style="3" customWidth="1"/>
    <col min="10499" max="10500" width="25.7265625" style="3" customWidth="1"/>
    <col min="10501" max="10515" width="10.7265625" style="3" customWidth="1"/>
    <col min="10516" max="10753" width="9.1796875" style="3"/>
    <col min="10754" max="10754" width="5.7265625" style="3" customWidth="1"/>
    <col min="10755" max="10756" width="25.7265625" style="3" customWidth="1"/>
    <col min="10757" max="10771" width="10.7265625" style="3" customWidth="1"/>
    <col min="10772" max="11009" width="9.1796875" style="3"/>
    <col min="11010" max="11010" width="5.7265625" style="3" customWidth="1"/>
    <col min="11011" max="11012" width="25.7265625" style="3" customWidth="1"/>
    <col min="11013" max="11027" width="10.7265625" style="3" customWidth="1"/>
    <col min="11028" max="11265" width="9.1796875" style="3"/>
    <col min="11266" max="11266" width="5.7265625" style="3" customWidth="1"/>
    <col min="11267" max="11268" width="25.7265625" style="3" customWidth="1"/>
    <col min="11269" max="11283" width="10.7265625" style="3" customWidth="1"/>
    <col min="11284" max="11521" width="9.1796875" style="3"/>
    <col min="11522" max="11522" width="5.7265625" style="3" customWidth="1"/>
    <col min="11523" max="11524" width="25.7265625" style="3" customWidth="1"/>
    <col min="11525" max="11539" width="10.7265625" style="3" customWidth="1"/>
    <col min="11540" max="11777" width="9.1796875" style="3"/>
    <col min="11778" max="11778" width="5.7265625" style="3" customWidth="1"/>
    <col min="11779" max="11780" width="25.7265625" style="3" customWidth="1"/>
    <col min="11781" max="11795" width="10.7265625" style="3" customWidth="1"/>
    <col min="11796" max="12033" width="9.1796875" style="3"/>
    <col min="12034" max="12034" width="5.7265625" style="3" customWidth="1"/>
    <col min="12035" max="12036" width="25.7265625" style="3" customWidth="1"/>
    <col min="12037" max="12051" width="10.7265625" style="3" customWidth="1"/>
    <col min="12052" max="12289" width="9.1796875" style="3"/>
    <col min="12290" max="12290" width="5.7265625" style="3" customWidth="1"/>
    <col min="12291" max="12292" width="25.7265625" style="3" customWidth="1"/>
    <col min="12293" max="12307" width="10.7265625" style="3" customWidth="1"/>
    <col min="12308" max="12545" width="9.1796875" style="3"/>
    <col min="12546" max="12546" width="5.7265625" style="3" customWidth="1"/>
    <col min="12547" max="12548" width="25.7265625" style="3" customWidth="1"/>
    <col min="12549" max="12563" width="10.7265625" style="3" customWidth="1"/>
    <col min="12564" max="12801" width="9.1796875" style="3"/>
    <col min="12802" max="12802" width="5.7265625" style="3" customWidth="1"/>
    <col min="12803" max="12804" width="25.7265625" style="3" customWidth="1"/>
    <col min="12805" max="12819" width="10.7265625" style="3" customWidth="1"/>
    <col min="12820" max="13057" width="9.1796875" style="3"/>
    <col min="13058" max="13058" width="5.7265625" style="3" customWidth="1"/>
    <col min="13059" max="13060" width="25.7265625" style="3" customWidth="1"/>
    <col min="13061" max="13075" width="10.7265625" style="3" customWidth="1"/>
    <col min="13076" max="13313" width="9.1796875" style="3"/>
    <col min="13314" max="13314" width="5.7265625" style="3" customWidth="1"/>
    <col min="13315" max="13316" width="25.7265625" style="3" customWidth="1"/>
    <col min="13317" max="13331" width="10.7265625" style="3" customWidth="1"/>
    <col min="13332" max="13569" width="9.1796875" style="3"/>
    <col min="13570" max="13570" width="5.7265625" style="3" customWidth="1"/>
    <col min="13571" max="13572" width="25.7265625" style="3" customWidth="1"/>
    <col min="13573" max="13587" width="10.7265625" style="3" customWidth="1"/>
    <col min="13588" max="13825" width="9.1796875" style="3"/>
    <col min="13826" max="13826" width="5.7265625" style="3" customWidth="1"/>
    <col min="13827" max="13828" width="25.7265625" style="3" customWidth="1"/>
    <col min="13829" max="13843" width="10.7265625" style="3" customWidth="1"/>
    <col min="13844" max="14081" width="9.1796875" style="3"/>
    <col min="14082" max="14082" width="5.7265625" style="3" customWidth="1"/>
    <col min="14083" max="14084" width="25.7265625" style="3" customWidth="1"/>
    <col min="14085" max="14099" width="10.7265625" style="3" customWidth="1"/>
    <col min="14100" max="14337" width="9.1796875" style="3"/>
    <col min="14338" max="14338" width="5.7265625" style="3" customWidth="1"/>
    <col min="14339" max="14340" width="25.7265625" style="3" customWidth="1"/>
    <col min="14341" max="14355" width="10.7265625" style="3" customWidth="1"/>
    <col min="14356" max="14593" width="9.1796875" style="3"/>
    <col min="14594" max="14594" width="5.7265625" style="3" customWidth="1"/>
    <col min="14595" max="14596" width="25.7265625" style="3" customWidth="1"/>
    <col min="14597" max="14611" width="10.7265625" style="3" customWidth="1"/>
    <col min="14612" max="14849" width="9.1796875" style="3"/>
    <col min="14850" max="14850" width="5.7265625" style="3" customWidth="1"/>
    <col min="14851" max="14852" width="25.7265625" style="3" customWidth="1"/>
    <col min="14853" max="14867" width="10.7265625" style="3" customWidth="1"/>
    <col min="14868" max="15105" width="9.1796875" style="3"/>
    <col min="15106" max="15106" width="5.7265625" style="3" customWidth="1"/>
    <col min="15107" max="15108" width="25.7265625" style="3" customWidth="1"/>
    <col min="15109" max="15123" width="10.7265625" style="3" customWidth="1"/>
    <col min="15124" max="15361" width="9.1796875" style="3"/>
    <col min="15362" max="15362" width="5.7265625" style="3" customWidth="1"/>
    <col min="15363" max="15364" width="25.7265625" style="3" customWidth="1"/>
    <col min="15365" max="15379" width="10.7265625" style="3" customWidth="1"/>
    <col min="15380" max="15617" width="9.1796875" style="3"/>
    <col min="15618" max="15618" width="5.7265625" style="3" customWidth="1"/>
    <col min="15619" max="15620" width="25.7265625" style="3" customWidth="1"/>
    <col min="15621" max="15635" width="10.7265625" style="3" customWidth="1"/>
    <col min="15636" max="15873" width="9.1796875" style="3"/>
    <col min="15874" max="15874" width="5.7265625" style="3" customWidth="1"/>
    <col min="15875" max="15876" width="25.7265625" style="3" customWidth="1"/>
    <col min="15877" max="15891" width="10.7265625" style="3" customWidth="1"/>
    <col min="15892" max="16129" width="9.1796875" style="3"/>
    <col min="16130" max="16130" width="5.7265625" style="3" customWidth="1"/>
    <col min="16131" max="16132" width="25.7265625" style="3" customWidth="1"/>
    <col min="16133" max="16147" width="10.7265625" style="3" customWidth="1"/>
    <col min="16148" max="16384" width="9.1796875" style="3"/>
  </cols>
  <sheetData>
    <row r="1" spans="1:29" x14ac:dyDescent="0.35">
      <c r="A1" s="1" t="s">
        <v>1091</v>
      </c>
      <c r="B1" s="231"/>
      <c r="C1" s="231"/>
      <c r="D1" s="240"/>
      <c r="E1" s="240"/>
      <c r="F1" s="240"/>
      <c r="G1" s="240"/>
    </row>
    <row r="2" spans="1:29" x14ac:dyDescent="0.35">
      <c r="A2" s="7" t="s">
        <v>58</v>
      </c>
      <c r="B2" s="7"/>
      <c r="C2" s="7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9" x14ac:dyDescent="0.35">
      <c r="A3" s="4" t="s">
        <v>1092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9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</row>
    <row r="5" spans="1:29" x14ac:dyDescent="0.35">
      <c r="A5" s="2"/>
      <c r="B5" s="28"/>
      <c r="C5" s="28"/>
      <c r="D5" s="28"/>
      <c r="E5" s="28"/>
      <c r="F5" s="28"/>
      <c r="G5" s="2"/>
      <c r="H5" s="2"/>
      <c r="I5" s="28" t="str">
        <f>'[3]1'!$E$6</f>
        <v>TAHUN</v>
      </c>
      <c r="J5" s="7">
        <v>2024</v>
      </c>
      <c r="K5" s="2"/>
      <c r="L5" s="2"/>
      <c r="M5" s="2"/>
      <c r="N5" s="2"/>
      <c r="O5" s="2"/>
      <c r="P5" s="2"/>
      <c r="Q5" s="4"/>
      <c r="R5" s="4"/>
      <c r="S5" s="4"/>
    </row>
    <row r="6" spans="1:29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9" ht="22.5" customHeight="1" x14ac:dyDescent="0.35">
      <c r="A7" s="1596" t="s">
        <v>5</v>
      </c>
      <c r="B7" s="1596" t="s">
        <v>6</v>
      </c>
      <c r="C7" s="10"/>
      <c r="D7" s="1596" t="s">
        <v>61</v>
      </c>
      <c r="E7" s="1660" t="s">
        <v>1093</v>
      </c>
      <c r="F7" s="1661"/>
      <c r="G7" s="1661"/>
      <c r="H7" s="1661"/>
      <c r="I7" s="1661"/>
      <c r="J7" s="1661"/>
      <c r="K7" s="1661"/>
      <c r="L7" s="1661"/>
      <c r="M7" s="1661"/>
      <c r="N7" s="1661"/>
      <c r="O7" s="1661"/>
      <c r="P7" s="1661"/>
      <c r="Q7" s="1661"/>
      <c r="R7" s="1661"/>
      <c r="S7" s="1662"/>
      <c r="T7" s="243"/>
    </row>
    <row r="8" spans="1:29" ht="33.75" customHeight="1" x14ac:dyDescent="0.35">
      <c r="A8" s="1596"/>
      <c r="B8" s="1596"/>
      <c r="C8" s="10" t="s">
        <v>1595</v>
      </c>
      <c r="D8" s="1596"/>
      <c r="E8" s="1859" t="s">
        <v>1094</v>
      </c>
      <c r="F8" s="1887"/>
      <c r="G8" s="1888"/>
      <c r="H8" s="1859" t="s">
        <v>1095</v>
      </c>
      <c r="I8" s="1887"/>
      <c r="J8" s="1888"/>
      <c r="K8" s="1859" t="s">
        <v>1096</v>
      </c>
      <c r="L8" s="1887"/>
      <c r="M8" s="1888"/>
      <c r="N8" s="1859" t="s">
        <v>1097</v>
      </c>
      <c r="O8" s="1887"/>
      <c r="P8" s="1888"/>
      <c r="Q8" s="1859" t="s">
        <v>1098</v>
      </c>
      <c r="R8" s="1861"/>
      <c r="S8" s="1860"/>
      <c r="T8" s="243"/>
    </row>
    <row r="9" spans="1:29" x14ac:dyDescent="0.35">
      <c r="A9" s="1597"/>
      <c r="B9" s="1597"/>
      <c r="C9" s="12" t="s">
        <v>6</v>
      </c>
      <c r="D9" s="1597"/>
      <c r="E9" s="125" t="s">
        <v>130</v>
      </c>
      <c r="F9" s="125" t="s">
        <v>131</v>
      </c>
      <c r="G9" s="125" t="s">
        <v>502</v>
      </c>
      <c r="H9" s="125" t="s">
        <v>130</v>
      </c>
      <c r="I9" s="125" t="s">
        <v>131</v>
      </c>
      <c r="J9" s="125" t="s">
        <v>502</v>
      </c>
      <c r="K9" s="125" t="s">
        <v>130</v>
      </c>
      <c r="L9" s="125" t="s">
        <v>131</v>
      </c>
      <c r="M9" s="125" t="s">
        <v>502</v>
      </c>
      <c r="N9" s="125" t="s">
        <v>130</v>
      </c>
      <c r="O9" s="125" t="s">
        <v>131</v>
      </c>
      <c r="P9" s="125" t="s">
        <v>502</v>
      </c>
      <c r="Q9" s="125" t="s">
        <v>130</v>
      </c>
      <c r="R9" s="125" t="s">
        <v>131</v>
      </c>
      <c r="S9" s="125" t="s">
        <v>502</v>
      </c>
      <c r="T9" s="243"/>
    </row>
    <row r="10" spans="1:29" s="15" customFormat="1" ht="11.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  <c r="R10" s="13">
        <v>17</v>
      </c>
      <c r="S10" s="13">
        <v>18</v>
      </c>
      <c r="T10" s="563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7.149999999999999" customHeight="1" x14ac:dyDescent="0.35">
      <c r="A11" s="33">
        <v>1</v>
      </c>
      <c r="B11" s="254" t="s">
        <v>767</v>
      </c>
      <c r="C11" s="1570" t="s">
        <v>1597</v>
      </c>
      <c r="D11" s="1039" t="s">
        <v>767</v>
      </c>
      <c r="E11" s="374"/>
      <c r="F11" s="455"/>
      <c r="G11" s="455">
        <f>E11+F11</f>
        <v>0</v>
      </c>
      <c r="H11" s="455"/>
      <c r="I11" s="455"/>
      <c r="J11" s="455">
        <f>H11+I11</f>
        <v>0</v>
      </c>
      <c r="K11" s="455"/>
      <c r="L11" s="455"/>
      <c r="M11" s="455">
        <f>K11+L11</f>
        <v>0</v>
      </c>
      <c r="N11" s="455"/>
      <c r="O11" s="455"/>
      <c r="P11" s="455">
        <f>N11+O11</f>
        <v>0</v>
      </c>
      <c r="Q11" s="302">
        <f>E11+H11-K11-N11</f>
        <v>0</v>
      </c>
      <c r="R11" s="302">
        <f>F11+I11-L11-O11</f>
        <v>0</v>
      </c>
      <c r="S11" s="302">
        <f>Q11+R11</f>
        <v>0</v>
      </c>
      <c r="T11" s="243"/>
    </row>
    <row r="12" spans="1:29" ht="17.149999999999999" customHeight="1" x14ac:dyDescent="0.35">
      <c r="A12" s="16">
        <v>2</v>
      </c>
      <c r="B12" s="254" t="s">
        <v>768</v>
      </c>
      <c r="C12" s="1571" t="s">
        <v>1596</v>
      </c>
      <c r="D12" s="1040" t="s">
        <v>769</v>
      </c>
      <c r="E12" s="375"/>
      <c r="F12" s="302"/>
      <c r="G12" s="302">
        <f t="shared" ref="G12:G30" si="0">E12+F12</f>
        <v>0</v>
      </c>
      <c r="H12" s="302"/>
      <c r="I12" s="302"/>
      <c r="J12" s="302">
        <f t="shared" ref="J12:J29" si="1">H12+I12</f>
        <v>0</v>
      </c>
      <c r="K12" s="302"/>
      <c r="L12" s="302"/>
      <c r="M12" s="302">
        <f t="shared" ref="M12:M29" si="2">K12+L12</f>
        <v>0</v>
      </c>
      <c r="N12" s="302"/>
      <c r="O12" s="302"/>
      <c r="P12" s="302">
        <f t="shared" ref="P12:P29" si="3">N12+O12</f>
        <v>0</v>
      </c>
      <c r="Q12" s="302">
        <f t="shared" ref="Q12:R30" si="4">E12+H12-K12-N12</f>
        <v>0</v>
      </c>
      <c r="R12" s="302">
        <f t="shared" si="4"/>
        <v>0</v>
      </c>
      <c r="S12" s="302">
        <f t="shared" ref="S12:S30" si="5">Q12+R12</f>
        <v>0</v>
      </c>
      <c r="T12" s="243"/>
    </row>
    <row r="13" spans="1:29" ht="17.149999999999999" customHeight="1" x14ac:dyDescent="0.35">
      <c r="A13" s="16">
        <v>3</v>
      </c>
      <c r="B13" s="254" t="s">
        <v>770</v>
      </c>
      <c r="C13" s="1571" t="s">
        <v>1599</v>
      </c>
      <c r="D13" s="1040" t="s">
        <v>770</v>
      </c>
      <c r="E13" s="375"/>
      <c r="F13" s="302"/>
      <c r="G13" s="302">
        <f t="shared" si="0"/>
        <v>0</v>
      </c>
      <c r="H13" s="302"/>
      <c r="I13" s="302"/>
      <c r="J13" s="302">
        <f t="shared" si="1"/>
        <v>0</v>
      </c>
      <c r="K13" s="302"/>
      <c r="L13" s="302"/>
      <c r="M13" s="302">
        <f>K13+L13</f>
        <v>0</v>
      </c>
      <c r="N13" s="302"/>
      <c r="O13" s="302"/>
      <c r="P13" s="302">
        <f t="shared" si="3"/>
        <v>0</v>
      </c>
      <c r="Q13" s="302">
        <f t="shared" si="4"/>
        <v>0</v>
      </c>
      <c r="R13" s="302">
        <f t="shared" si="4"/>
        <v>0</v>
      </c>
      <c r="S13" s="302">
        <f t="shared" si="5"/>
        <v>0</v>
      </c>
      <c r="T13" s="243"/>
    </row>
    <row r="14" spans="1:29" ht="17.149999999999999" customHeight="1" x14ac:dyDescent="0.35">
      <c r="A14" s="16">
        <v>4</v>
      </c>
      <c r="B14" s="254" t="s">
        <v>771</v>
      </c>
      <c r="C14" s="1571" t="s">
        <v>1601</v>
      </c>
      <c r="D14" s="1040" t="s">
        <v>771</v>
      </c>
      <c r="E14" s="375"/>
      <c r="F14" s="302"/>
      <c r="G14" s="302">
        <f t="shared" si="0"/>
        <v>0</v>
      </c>
      <c r="H14" s="302"/>
      <c r="I14" s="302"/>
      <c r="J14" s="302">
        <f t="shared" si="1"/>
        <v>0</v>
      </c>
      <c r="K14" s="302"/>
      <c r="L14" s="302"/>
      <c r="M14" s="302">
        <f t="shared" si="2"/>
        <v>0</v>
      </c>
      <c r="N14" s="302"/>
      <c r="O14" s="302"/>
      <c r="P14" s="302">
        <f t="shared" si="3"/>
        <v>0</v>
      </c>
      <c r="Q14" s="302">
        <f t="shared" si="4"/>
        <v>0</v>
      </c>
      <c r="R14" s="302">
        <f t="shared" si="4"/>
        <v>0</v>
      </c>
      <c r="S14" s="302">
        <f t="shared" si="5"/>
        <v>0</v>
      </c>
      <c r="T14" s="243"/>
    </row>
    <row r="15" spans="1:29" ht="17.149999999999999" customHeight="1" x14ac:dyDescent="0.35">
      <c r="A15" s="16">
        <v>5</v>
      </c>
      <c r="B15" s="254" t="s">
        <v>772</v>
      </c>
      <c r="C15" s="1571" t="s">
        <v>1598</v>
      </c>
      <c r="D15" s="1040" t="s">
        <v>772</v>
      </c>
      <c r="E15" s="375"/>
      <c r="F15" s="302"/>
      <c r="G15" s="302">
        <f t="shared" si="0"/>
        <v>0</v>
      </c>
      <c r="H15" s="302"/>
      <c r="I15" s="302"/>
      <c r="J15" s="302">
        <f t="shared" si="1"/>
        <v>0</v>
      </c>
      <c r="K15" s="302"/>
      <c r="L15" s="302"/>
      <c r="M15" s="302">
        <f t="shared" si="2"/>
        <v>0</v>
      </c>
      <c r="N15" s="302"/>
      <c r="O15" s="302"/>
      <c r="P15" s="302">
        <f t="shared" si="3"/>
        <v>0</v>
      </c>
      <c r="Q15" s="302">
        <f t="shared" si="4"/>
        <v>0</v>
      </c>
      <c r="R15" s="302">
        <f t="shared" si="4"/>
        <v>0</v>
      </c>
      <c r="S15" s="302">
        <f t="shared" si="5"/>
        <v>0</v>
      </c>
      <c r="T15" s="243"/>
    </row>
    <row r="16" spans="1:29" ht="17.149999999999999" customHeight="1" x14ac:dyDescent="0.35">
      <c r="A16" s="16">
        <v>6</v>
      </c>
      <c r="B16" s="254" t="s">
        <v>773</v>
      </c>
      <c r="C16" s="1571" t="s">
        <v>1600</v>
      </c>
      <c r="D16" s="1040" t="s">
        <v>773</v>
      </c>
      <c r="E16" s="375"/>
      <c r="F16" s="302"/>
      <c r="G16" s="302">
        <f t="shared" si="0"/>
        <v>0</v>
      </c>
      <c r="H16" s="302"/>
      <c r="I16" s="302"/>
      <c r="J16" s="302">
        <f t="shared" si="1"/>
        <v>0</v>
      </c>
      <c r="K16" s="302"/>
      <c r="L16" s="302"/>
      <c r="M16" s="302">
        <f t="shared" si="2"/>
        <v>0</v>
      </c>
      <c r="N16" s="302"/>
      <c r="O16" s="302"/>
      <c r="P16" s="302">
        <f>N16+O16</f>
        <v>0</v>
      </c>
      <c r="Q16" s="302">
        <f t="shared" si="4"/>
        <v>0</v>
      </c>
      <c r="R16" s="302">
        <f t="shared" si="4"/>
        <v>0</v>
      </c>
      <c r="S16" s="302">
        <f t="shared" si="5"/>
        <v>0</v>
      </c>
      <c r="T16" s="243"/>
    </row>
    <row r="17" spans="1:20" ht="17.149999999999999" customHeight="1" x14ac:dyDescent="0.35">
      <c r="A17" s="16">
        <v>7</v>
      </c>
      <c r="B17" s="254" t="s">
        <v>774</v>
      </c>
      <c r="C17" s="1571" t="s">
        <v>1603</v>
      </c>
      <c r="D17" s="1040" t="s">
        <v>775</v>
      </c>
      <c r="E17" s="375"/>
      <c r="F17" s="302"/>
      <c r="G17" s="302">
        <f t="shared" si="0"/>
        <v>0</v>
      </c>
      <c r="H17" s="302"/>
      <c r="I17" s="302"/>
      <c r="J17" s="302">
        <f t="shared" si="1"/>
        <v>0</v>
      </c>
      <c r="K17" s="302"/>
      <c r="L17" s="302"/>
      <c r="M17" s="302">
        <f t="shared" si="2"/>
        <v>0</v>
      </c>
      <c r="N17" s="302"/>
      <c r="O17" s="302"/>
      <c r="P17" s="302">
        <f t="shared" si="3"/>
        <v>0</v>
      </c>
      <c r="Q17" s="302">
        <f t="shared" si="4"/>
        <v>0</v>
      </c>
      <c r="R17" s="302">
        <f t="shared" si="4"/>
        <v>0</v>
      </c>
      <c r="S17" s="302">
        <f t="shared" si="5"/>
        <v>0</v>
      </c>
      <c r="T17" s="243"/>
    </row>
    <row r="18" spans="1:20" ht="17.149999999999999" customHeight="1" x14ac:dyDescent="0.35">
      <c r="A18" s="16">
        <v>8</v>
      </c>
      <c r="B18" s="254" t="s">
        <v>776</v>
      </c>
      <c r="C18" s="1571" t="s">
        <v>1602</v>
      </c>
      <c r="D18" s="1040" t="s">
        <v>777</v>
      </c>
      <c r="E18" s="375">
        <v>1</v>
      </c>
      <c r="F18" s="302"/>
      <c r="G18" s="302">
        <f t="shared" si="0"/>
        <v>1</v>
      </c>
      <c r="H18" s="302"/>
      <c r="I18" s="302"/>
      <c r="J18" s="302">
        <f t="shared" si="1"/>
        <v>0</v>
      </c>
      <c r="K18" s="302"/>
      <c r="L18" s="302"/>
      <c r="M18" s="302">
        <f t="shared" si="2"/>
        <v>0</v>
      </c>
      <c r="N18" s="302"/>
      <c r="O18" s="302"/>
      <c r="P18" s="302">
        <f t="shared" si="3"/>
        <v>0</v>
      </c>
      <c r="Q18" s="302">
        <f t="shared" si="4"/>
        <v>1</v>
      </c>
      <c r="R18" s="302">
        <f t="shared" si="4"/>
        <v>0</v>
      </c>
      <c r="S18" s="302">
        <f t="shared" si="5"/>
        <v>1</v>
      </c>
      <c r="T18" s="243"/>
    </row>
    <row r="19" spans="1:20" ht="17.149999999999999" customHeight="1" x14ac:dyDescent="0.35">
      <c r="A19" s="16">
        <v>9</v>
      </c>
      <c r="B19" s="254" t="s">
        <v>778</v>
      </c>
      <c r="C19" s="1571" t="s">
        <v>1606</v>
      </c>
      <c r="D19" s="1040" t="s">
        <v>779</v>
      </c>
      <c r="E19" s="375"/>
      <c r="F19" s="302"/>
      <c r="G19" s="302">
        <f t="shared" si="0"/>
        <v>0</v>
      </c>
      <c r="H19" s="302"/>
      <c r="I19" s="302"/>
      <c r="J19" s="302">
        <f t="shared" si="1"/>
        <v>0</v>
      </c>
      <c r="K19" s="302"/>
      <c r="L19" s="302"/>
      <c r="M19" s="302">
        <f t="shared" si="2"/>
        <v>0</v>
      </c>
      <c r="N19" s="302"/>
      <c r="O19" s="302"/>
      <c r="P19" s="302">
        <f t="shared" si="3"/>
        <v>0</v>
      </c>
      <c r="Q19" s="302">
        <f t="shared" si="4"/>
        <v>0</v>
      </c>
      <c r="R19" s="302">
        <f t="shared" si="4"/>
        <v>0</v>
      </c>
      <c r="S19" s="302">
        <f t="shared" si="5"/>
        <v>0</v>
      </c>
      <c r="T19" s="243"/>
    </row>
    <row r="20" spans="1:20" ht="17.149999999999999" customHeight="1" x14ac:dyDescent="0.35">
      <c r="A20" s="16">
        <v>10</v>
      </c>
      <c r="B20" s="254" t="s">
        <v>780</v>
      </c>
      <c r="C20" s="1571" t="s">
        <v>1604</v>
      </c>
      <c r="D20" s="1040" t="s">
        <v>780</v>
      </c>
      <c r="E20" s="375"/>
      <c r="F20" s="302"/>
      <c r="G20" s="302">
        <f t="shared" si="0"/>
        <v>0</v>
      </c>
      <c r="H20" s="302"/>
      <c r="I20" s="302"/>
      <c r="J20" s="302">
        <f t="shared" si="1"/>
        <v>0</v>
      </c>
      <c r="K20" s="302"/>
      <c r="L20" s="302"/>
      <c r="M20" s="302">
        <f t="shared" si="2"/>
        <v>0</v>
      </c>
      <c r="N20" s="302"/>
      <c r="O20" s="302"/>
      <c r="P20" s="302">
        <f t="shared" si="3"/>
        <v>0</v>
      </c>
      <c r="Q20" s="302">
        <f t="shared" si="4"/>
        <v>0</v>
      </c>
      <c r="R20" s="302">
        <f t="shared" si="4"/>
        <v>0</v>
      </c>
      <c r="S20" s="302">
        <f t="shared" si="5"/>
        <v>0</v>
      </c>
      <c r="T20" s="243"/>
    </row>
    <row r="21" spans="1:20" ht="17.149999999999999" customHeight="1" x14ac:dyDescent="0.35">
      <c r="A21" s="16">
        <v>11</v>
      </c>
      <c r="B21" s="254" t="s">
        <v>781</v>
      </c>
      <c r="C21" s="1571" t="s">
        <v>1607</v>
      </c>
      <c r="D21" s="1040" t="s">
        <v>781</v>
      </c>
      <c r="E21" s="375"/>
      <c r="F21" s="302"/>
      <c r="G21" s="302">
        <f t="shared" si="0"/>
        <v>0</v>
      </c>
      <c r="H21" s="302"/>
      <c r="I21" s="302"/>
      <c r="J21" s="302">
        <f t="shared" si="1"/>
        <v>0</v>
      </c>
      <c r="K21" s="302"/>
      <c r="L21" s="302"/>
      <c r="M21" s="302">
        <f t="shared" si="2"/>
        <v>0</v>
      </c>
      <c r="N21" s="302"/>
      <c r="O21" s="302"/>
      <c r="P21" s="302">
        <f>N21+O21</f>
        <v>0</v>
      </c>
      <c r="Q21" s="302">
        <f t="shared" si="4"/>
        <v>0</v>
      </c>
      <c r="R21" s="302">
        <f t="shared" si="4"/>
        <v>0</v>
      </c>
      <c r="S21" s="302">
        <f t="shared" si="5"/>
        <v>0</v>
      </c>
      <c r="T21" s="243"/>
    </row>
    <row r="22" spans="1:20" ht="17.149999999999999" customHeight="1" x14ac:dyDescent="0.35">
      <c r="A22" s="16">
        <v>12</v>
      </c>
      <c r="B22" s="254" t="s">
        <v>782</v>
      </c>
      <c r="C22" s="1571" t="s">
        <v>1609</v>
      </c>
      <c r="D22" s="1040" t="s">
        <v>782</v>
      </c>
      <c r="E22" s="375"/>
      <c r="F22" s="302"/>
      <c r="G22" s="302">
        <f t="shared" si="0"/>
        <v>0</v>
      </c>
      <c r="H22" s="302"/>
      <c r="I22" s="302"/>
      <c r="J22" s="302">
        <f t="shared" si="1"/>
        <v>0</v>
      </c>
      <c r="K22" s="302"/>
      <c r="L22" s="302"/>
      <c r="M22" s="302">
        <f t="shared" si="2"/>
        <v>0</v>
      </c>
      <c r="N22" s="302"/>
      <c r="O22" s="302"/>
      <c r="P22" s="302">
        <f t="shared" si="3"/>
        <v>0</v>
      </c>
      <c r="Q22" s="302">
        <f t="shared" si="4"/>
        <v>0</v>
      </c>
      <c r="R22" s="302">
        <f t="shared" si="4"/>
        <v>0</v>
      </c>
      <c r="S22" s="302">
        <f t="shared" si="5"/>
        <v>0</v>
      </c>
      <c r="T22" s="243"/>
    </row>
    <row r="23" spans="1:20" ht="17.149999999999999" customHeight="1" x14ac:dyDescent="0.35">
      <c r="A23" s="16">
        <v>13</v>
      </c>
      <c r="B23" s="254" t="s">
        <v>783</v>
      </c>
      <c r="C23" s="1571" t="s">
        <v>1608</v>
      </c>
      <c r="D23" s="1040" t="s">
        <v>784</v>
      </c>
      <c r="E23" s="375"/>
      <c r="F23" s="302"/>
      <c r="G23" s="302">
        <f t="shared" si="0"/>
        <v>0</v>
      </c>
      <c r="H23" s="302"/>
      <c r="I23" s="302"/>
      <c r="J23" s="302">
        <f t="shared" si="1"/>
        <v>0</v>
      </c>
      <c r="K23" s="302"/>
      <c r="L23" s="302"/>
      <c r="M23" s="302">
        <f t="shared" si="2"/>
        <v>0</v>
      </c>
      <c r="N23" s="302"/>
      <c r="O23" s="302"/>
      <c r="P23" s="302">
        <f t="shared" si="3"/>
        <v>0</v>
      </c>
      <c r="Q23" s="302">
        <f t="shared" si="4"/>
        <v>0</v>
      </c>
      <c r="R23" s="302">
        <f t="shared" si="4"/>
        <v>0</v>
      </c>
      <c r="S23" s="302">
        <f t="shared" si="5"/>
        <v>0</v>
      </c>
      <c r="T23" s="243"/>
    </row>
    <row r="24" spans="1:20" ht="17.149999999999999" customHeight="1" x14ac:dyDescent="0.35">
      <c r="A24" s="16">
        <v>14</v>
      </c>
      <c r="B24" s="254" t="s">
        <v>785</v>
      </c>
      <c r="C24" s="1571" t="s">
        <v>1612</v>
      </c>
      <c r="D24" s="1040" t="s">
        <v>785</v>
      </c>
      <c r="E24" s="375"/>
      <c r="F24" s="302"/>
      <c r="G24" s="302">
        <f t="shared" si="0"/>
        <v>0</v>
      </c>
      <c r="H24" s="302"/>
      <c r="I24" s="302"/>
      <c r="J24" s="302">
        <f>H24+I24</f>
        <v>0</v>
      </c>
      <c r="K24" s="302"/>
      <c r="L24" s="302"/>
      <c r="M24" s="302">
        <f t="shared" si="2"/>
        <v>0</v>
      </c>
      <c r="N24" s="302"/>
      <c r="O24" s="302"/>
      <c r="P24" s="302">
        <f t="shared" si="3"/>
        <v>0</v>
      </c>
      <c r="Q24" s="302">
        <f t="shared" si="4"/>
        <v>0</v>
      </c>
      <c r="R24" s="302">
        <f t="shared" si="4"/>
        <v>0</v>
      </c>
      <c r="S24" s="302">
        <f t="shared" si="5"/>
        <v>0</v>
      </c>
      <c r="T24" s="243"/>
    </row>
    <row r="25" spans="1:20" ht="17.149999999999999" customHeight="1" x14ac:dyDescent="0.35">
      <c r="A25" s="16">
        <v>15</v>
      </c>
      <c r="B25" s="254" t="s">
        <v>786</v>
      </c>
      <c r="C25" s="1571" t="s">
        <v>1610</v>
      </c>
      <c r="D25" s="1040" t="s">
        <v>786</v>
      </c>
      <c r="E25" s="375"/>
      <c r="F25" s="302"/>
      <c r="G25" s="302">
        <f t="shared" si="0"/>
        <v>0</v>
      </c>
      <c r="H25" s="302"/>
      <c r="I25" s="302"/>
      <c r="J25" s="302">
        <f t="shared" si="1"/>
        <v>0</v>
      </c>
      <c r="K25" s="302"/>
      <c r="L25" s="302"/>
      <c r="M25" s="302">
        <f>K25+L25</f>
        <v>0</v>
      </c>
      <c r="N25" s="302"/>
      <c r="O25" s="302"/>
      <c r="P25" s="302">
        <f t="shared" si="3"/>
        <v>0</v>
      </c>
      <c r="Q25" s="302">
        <f t="shared" si="4"/>
        <v>0</v>
      </c>
      <c r="R25" s="302">
        <f t="shared" si="4"/>
        <v>0</v>
      </c>
      <c r="S25" s="302">
        <f t="shared" si="5"/>
        <v>0</v>
      </c>
      <c r="T25" s="243"/>
    </row>
    <row r="26" spans="1:20" ht="17.149999999999999" customHeight="1" x14ac:dyDescent="0.35">
      <c r="A26" s="16">
        <v>16</v>
      </c>
      <c r="B26" s="254" t="s">
        <v>787</v>
      </c>
      <c r="C26" s="1571" t="s">
        <v>1611</v>
      </c>
      <c r="D26" s="1040" t="s">
        <v>788</v>
      </c>
      <c r="E26" s="375"/>
      <c r="F26" s="302"/>
      <c r="G26" s="302">
        <f t="shared" si="0"/>
        <v>0</v>
      </c>
      <c r="H26" s="302"/>
      <c r="I26" s="302"/>
      <c r="J26" s="302">
        <f t="shared" si="1"/>
        <v>0</v>
      </c>
      <c r="K26" s="302"/>
      <c r="L26" s="302"/>
      <c r="M26" s="302">
        <f t="shared" si="2"/>
        <v>0</v>
      </c>
      <c r="N26" s="302"/>
      <c r="O26" s="302"/>
      <c r="P26" s="302">
        <f t="shared" si="3"/>
        <v>0</v>
      </c>
      <c r="Q26" s="302">
        <f t="shared" si="4"/>
        <v>0</v>
      </c>
      <c r="R26" s="302">
        <f t="shared" si="4"/>
        <v>0</v>
      </c>
      <c r="S26" s="302">
        <f t="shared" si="5"/>
        <v>0</v>
      </c>
      <c r="T26" s="243"/>
    </row>
    <row r="27" spans="1:20" ht="17.149999999999999" customHeight="1" x14ac:dyDescent="0.35">
      <c r="A27" s="16">
        <v>17</v>
      </c>
      <c r="B27" s="254" t="s">
        <v>789</v>
      </c>
      <c r="C27" s="1571" t="s">
        <v>1605</v>
      </c>
      <c r="D27" s="1040" t="s">
        <v>790</v>
      </c>
      <c r="E27" s="375">
        <v>1</v>
      </c>
      <c r="F27" s="302">
        <v>1</v>
      </c>
      <c r="G27" s="302">
        <f t="shared" si="0"/>
        <v>2</v>
      </c>
      <c r="H27" s="302"/>
      <c r="I27" s="302"/>
      <c r="J27" s="302">
        <f t="shared" si="1"/>
        <v>0</v>
      </c>
      <c r="K27" s="302"/>
      <c r="L27" s="302"/>
      <c r="M27" s="302">
        <f t="shared" si="2"/>
        <v>0</v>
      </c>
      <c r="N27" s="302"/>
      <c r="O27" s="302"/>
      <c r="P27" s="302">
        <f t="shared" si="3"/>
        <v>0</v>
      </c>
      <c r="Q27" s="302">
        <f t="shared" si="4"/>
        <v>1</v>
      </c>
      <c r="R27" s="302">
        <f t="shared" si="4"/>
        <v>1</v>
      </c>
      <c r="S27" s="302">
        <f t="shared" si="5"/>
        <v>2</v>
      </c>
      <c r="T27" s="243"/>
    </row>
    <row r="28" spans="1:20" ht="17.149999999999999" customHeight="1" x14ac:dyDescent="0.35">
      <c r="A28" s="16">
        <v>18</v>
      </c>
      <c r="B28" s="254" t="s">
        <v>791</v>
      </c>
      <c r="C28" s="322" t="s">
        <v>1613</v>
      </c>
      <c r="D28" s="1040" t="s">
        <v>792</v>
      </c>
      <c r="E28" s="375"/>
      <c r="F28" s="302"/>
      <c r="G28" s="302">
        <f t="shared" si="0"/>
        <v>0</v>
      </c>
      <c r="H28" s="302"/>
      <c r="I28" s="302"/>
      <c r="J28" s="302">
        <f t="shared" si="1"/>
        <v>0</v>
      </c>
      <c r="K28" s="302"/>
      <c r="L28" s="302"/>
      <c r="M28" s="302">
        <f t="shared" si="2"/>
        <v>0</v>
      </c>
      <c r="N28" s="302"/>
      <c r="O28" s="302"/>
      <c r="P28" s="302">
        <f t="shared" si="3"/>
        <v>0</v>
      </c>
      <c r="Q28" s="302">
        <f t="shared" si="4"/>
        <v>0</v>
      </c>
      <c r="R28" s="302">
        <f t="shared" si="4"/>
        <v>0</v>
      </c>
      <c r="S28" s="302">
        <f t="shared" si="5"/>
        <v>0</v>
      </c>
      <c r="T28" s="243"/>
    </row>
    <row r="29" spans="1:20" ht="17.149999999999999" customHeight="1" x14ac:dyDescent="0.35">
      <c r="A29" s="16">
        <v>19</v>
      </c>
      <c r="B29" s="254" t="s">
        <v>791</v>
      </c>
      <c r="C29" s="1571" t="s">
        <v>1613</v>
      </c>
      <c r="D29" s="1040" t="s">
        <v>793</v>
      </c>
      <c r="E29" s="375"/>
      <c r="F29" s="302"/>
      <c r="G29" s="302">
        <f t="shared" si="0"/>
        <v>0</v>
      </c>
      <c r="H29" s="302"/>
      <c r="I29" s="302"/>
      <c r="J29" s="302">
        <f t="shared" si="1"/>
        <v>0</v>
      </c>
      <c r="K29" s="302"/>
      <c r="L29" s="302"/>
      <c r="M29" s="302">
        <f t="shared" si="2"/>
        <v>0</v>
      </c>
      <c r="N29" s="302"/>
      <c r="O29" s="302"/>
      <c r="P29" s="302">
        <f t="shared" si="3"/>
        <v>0</v>
      </c>
      <c r="Q29" s="302">
        <f t="shared" si="4"/>
        <v>0</v>
      </c>
      <c r="R29" s="302">
        <f t="shared" si="4"/>
        <v>0</v>
      </c>
      <c r="S29" s="302">
        <f t="shared" si="5"/>
        <v>0</v>
      </c>
      <c r="T29" s="243"/>
    </row>
    <row r="30" spans="1:20" ht="17.149999999999999" customHeight="1" x14ac:dyDescent="0.35">
      <c r="A30" s="16">
        <v>20</v>
      </c>
      <c r="B30" s="254" t="s">
        <v>791</v>
      </c>
      <c r="C30" s="1571" t="s">
        <v>1613</v>
      </c>
      <c r="D30" s="1040" t="s">
        <v>794</v>
      </c>
      <c r="E30" s="375"/>
      <c r="F30" s="302"/>
      <c r="G30" s="302">
        <f t="shared" si="0"/>
        <v>0</v>
      </c>
      <c r="H30" s="302"/>
      <c r="I30" s="302"/>
      <c r="J30" s="302">
        <v>0</v>
      </c>
      <c r="K30" s="302"/>
      <c r="L30" s="302"/>
      <c r="M30" s="302">
        <v>0</v>
      </c>
      <c r="N30" s="302"/>
      <c r="O30" s="302"/>
      <c r="P30" s="302">
        <v>0</v>
      </c>
      <c r="Q30" s="302">
        <f t="shared" si="4"/>
        <v>0</v>
      </c>
      <c r="R30" s="302">
        <f t="shared" si="4"/>
        <v>0</v>
      </c>
      <c r="S30" s="302">
        <f t="shared" si="5"/>
        <v>0</v>
      </c>
      <c r="T30" s="243"/>
    </row>
    <row r="31" spans="1:20" ht="17.149999999999999" customHeight="1" x14ac:dyDescent="0.35">
      <c r="A31" s="16">
        <v>21</v>
      </c>
      <c r="B31" s="243" t="s">
        <v>795</v>
      </c>
      <c r="C31" s="1571" t="s">
        <v>1614</v>
      </c>
      <c r="D31" s="1040" t="s">
        <v>795</v>
      </c>
      <c r="E31" s="375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243"/>
    </row>
    <row r="32" spans="1:20" ht="17.149999999999999" customHeight="1" x14ac:dyDescent="0.35">
      <c r="A32" s="16"/>
      <c r="B32" s="243"/>
      <c r="C32" s="243"/>
      <c r="D32" s="17"/>
      <c r="E32" s="375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243"/>
    </row>
    <row r="33" spans="1:20" ht="17.149999999999999" customHeight="1" x14ac:dyDescent="0.35">
      <c r="A33" s="16"/>
      <c r="B33" s="243"/>
      <c r="C33" s="243"/>
      <c r="D33" s="17"/>
      <c r="E33" s="375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243"/>
    </row>
    <row r="34" spans="1:20" ht="17.149999999999999" customHeight="1" x14ac:dyDescent="0.35">
      <c r="A34" s="16"/>
      <c r="B34" s="243"/>
      <c r="C34" s="243"/>
      <c r="D34" s="17"/>
      <c r="E34" s="375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243"/>
    </row>
    <row r="35" spans="1:20" ht="17.149999999999999" customHeight="1" x14ac:dyDescent="0.35">
      <c r="A35" s="16"/>
      <c r="B35" s="243"/>
      <c r="C35" s="243"/>
      <c r="D35" s="21"/>
      <c r="E35" s="375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243"/>
    </row>
    <row r="36" spans="1:20" ht="20.149999999999999" customHeight="1" x14ac:dyDescent="0.35">
      <c r="A36" s="246" t="s">
        <v>713</v>
      </c>
      <c r="B36" s="246"/>
      <c r="C36" s="248"/>
      <c r="D36" s="1411"/>
      <c r="E36" s="247">
        <f>SUM(E11:E35)</f>
        <v>2</v>
      </c>
      <c r="F36" s="247">
        <f t="shared" ref="F36:M36" si="6">SUM(F11:F35)</f>
        <v>1</v>
      </c>
      <c r="G36" s="247">
        <f t="shared" si="6"/>
        <v>3</v>
      </c>
      <c r="H36" s="247">
        <f t="shared" si="6"/>
        <v>0</v>
      </c>
      <c r="I36" s="247">
        <f t="shared" si="6"/>
        <v>0</v>
      </c>
      <c r="J36" s="247">
        <f t="shared" si="6"/>
        <v>0</v>
      </c>
      <c r="K36" s="247">
        <f t="shared" si="6"/>
        <v>0</v>
      </c>
      <c r="L36" s="247">
        <f t="shared" si="6"/>
        <v>0</v>
      </c>
      <c r="M36" s="247">
        <f t="shared" si="6"/>
        <v>0</v>
      </c>
      <c r="N36" s="247">
        <f>SUM(N11:N35)</f>
        <v>0</v>
      </c>
      <c r="O36" s="247">
        <f t="shared" ref="O36:S36" si="7">SUM(O11:O35)</f>
        <v>0</v>
      </c>
      <c r="P36" s="247">
        <f t="shared" si="7"/>
        <v>0</v>
      </c>
      <c r="Q36" s="247">
        <f t="shared" si="7"/>
        <v>2</v>
      </c>
      <c r="R36" s="247">
        <f t="shared" si="7"/>
        <v>1</v>
      </c>
      <c r="S36" s="247">
        <f t="shared" si="7"/>
        <v>3</v>
      </c>
    </row>
    <row r="37" spans="1:20" x14ac:dyDescent="0.35">
      <c r="D37" s="231"/>
      <c r="E37" s="231"/>
      <c r="F37" s="231"/>
      <c r="G37" s="231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</row>
    <row r="38" spans="1:20" s="27" customFormat="1" ht="12.5" x14ac:dyDescent="0.35">
      <c r="A38" s="27" t="s">
        <v>817</v>
      </c>
    </row>
    <row r="39" spans="1:20" s="27" customFormat="1" ht="12.5" x14ac:dyDescent="0.35">
      <c r="A39" s="27" t="s">
        <v>1099</v>
      </c>
    </row>
    <row r="40" spans="1:20" s="27" customFormat="1" ht="12.5" x14ac:dyDescent="0.35">
      <c r="A40" s="617"/>
    </row>
  </sheetData>
  <sheetProtection algorithmName="SHA-512" hashValue="tpp/Irxfdkz4DuD+LGwlqNTU+yG3xxKqmKST2rvAeM8UwHqQ7YZeQ04i9SV+5HjA4SsG6Tmmzt+Mnkt69kbGKA==" saltValue="8o07o8qu4f5nukk2uY8M0Q==" spinCount="100000" sheet="1" objects="1" scenarios="1" sort="0" autoFilter="0" pivotTables="0"/>
  <mergeCells count="10">
    <mergeCell ref="A4:S4"/>
    <mergeCell ref="A7:A9"/>
    <mergeCell ref="B7:B9"/>
    <mergeCell ref="D7:D9"/>
    <mergeCell ref="E7:S7"/>
    <mergeCell ref="E8:G8"/>
    <mergeCell ref="H8:J8"/>
    <mergeCell ref="K8:M8"/>
    <mergeCell ref="N8:P8"/>
    <mergeCell ref="Q8:S8"/>
  </mergeCells>
  <pageMargins left="0.7" right="0.7" top="0.75" bottom="0.75" header="0.3" footer="0.3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N38"/>
  <sheetViews>
    <sheetView zoomScale="55" zoomScaleNormal="55" workbookViewId="0">
      <selection activeCell="G18" sqref="G18"/>
    </sheetView>
  </sheetViews>
  <sheetFormatPr defaultColWidth="14.26953125" defaultRowHeight="15.5" x14ac:dyDescent="0.35"/>
  <cols>
    <col min="1" max="1" width="5.7265625" style="3" customWidth="1"/>
    <col min="2" max="4" width="25.7265625" style="3" customWidth="1"/>
    <col min="5" max="13" width="15.7265625" style="3" customWidth="1"/>
    <col min="14" max="251" width="9.1796875" style="3" customWidth="1"/>
    <col min="252" max="252" width="5.7265625" style="3" customWidth="1"/>
    <col min="253" max="254" width="21.7265625" style="3" customWidth="1"/>
    <col min="255" max="257" width="14.26953125" style="3"/>
    <col min="258" max="258" width="5.7265625" style="3" customWidth="1"/>
    <col min="259" max="260" width="25.7265625" style="3" customWidth="1"/>
    <col min="261" max="269" width="15.7265625" style="3" customWidth="1"/>
    <col min="270" max="507" width="9.1796875" style="3" customWidth="1"/>
    <col min="508" max="508" width="5.7265625" style="3" customWidth="1"/>
    <col min="509" max="510" width="21.7265625" style="3" customWidth="1"/>
    <col min="511" max="513" width="14.26953125" style="3"/>
    <col min="514" max="514" width="5.7265625" style="3" customWidth="1"/>
    <col min="515" max="516" width="25.7265625" style="3" customWidth="1"/>
    <col min="517" max="525" width="15.7265625" style="3" customWidth="1"/>
    <col min="526" max="763" width="9.1796875" style="3" customWidth="1"/>
    <col min="764" max="764" width="5.7265625" style="3" customWidth="1"/>
    <col min="765" max="766" width="21.7265625" style="3" customWidth="1"/>
    <col min="767" max="769" width="14.26953125" style="3"/>
    <col min="770" max="770" width="5.7265625" style="3" customWidth="1"/>
    <col min="771" max="772" width="25.7265625" style="3" customWidth="1"/>
    <col min="773" max="781" width="15.7265625" style="3" customWidth="1"/>
    <col min="782" max="1019" width="9.1796875" style="3" customWidth="1"/>
    <col min="1020" max="1020" width="5.7265625" style="3" customWidth="1"/>
    <col min="1021" max="1022" width="21.7265625" style="3" customWidth="1"/>
    <col min="1023" max="1025" width="14.26953125" style="3"/>
    <col min="1026" max="1026" width="5.7265625" style="3" customWidth="1"/>
    <col min="1027" max="1028" width="25.7265625" style="3" customWidth="1"/>
    <col min="1029" max="1037" width="15.7265625" style="3" customWidth="1"/>
    <col min="1038" max="1275" width="9.1796875" style="3" customWidth="1"/>
    <col min="1276" max="1276" width="5.7265625" style="3" customWidth="1"/>
    <col min="1277" max="1278" width="21.7265625" style="3" customWidth="1"/>
    <col min="1279" max="1281" width="14.26953125" style="3"/>
    <col min="1282" max="1282" width="5.7265625" style="3" customWidth="1"/>
    <col min="1283" max="1284" width="25.7265625" style="3" customWidth="1"/>
    <col min="1285" max="1293" width="15.7265625" style="3" customWidth="1"/>
    <col min="1294" max="1531" width="9.1796875" style="3" customWidth="1"/>
    <col min="1532" max="1532" width="5.7265625" style="3" customWidth="1"/>
    <col min="1533" max="1534" width="21.7265625" style="3" customWidth="1"/>
    <col min="1535" max="1537" width="14.26953125" style="3"/>
    <col min="1538" max="1538" width="5.7265625" style="3" customWidth="1"/>
    <col min="1539" max="1540" width="25.7265625" style="3" customWidth="1"/>
    <col min="1541" max="1549" width="15.7265625" style="3" customWidth="1"/>
    <col min="1550" max="1787" width="9.1796875" style="3" customWidth="1"/>
    <col min="1788" max="1788" width="5.7265625" style="3" customWidth="1"/>
    <col min="1789" max="1790" width="21.7265625" style="3" customWidth="1"/>
    <col min="1791" max="1793" width="14.26953125" style="3"/>
    <col min="1794" max="1794" width="5.7265625" style="3" customWidth="1"/>
    <col min="1795" max="1796" width="25.7265625" style="3" customWidth="1"/>
    <col min="1797" max="1805" width="15.7265625" style="3" customWidth="1"/>
    <col min="1806" max="2043" width="9.1796875" style="3" customWidth="1"/>
    <col min="2044" max="2044" width="5.7265625" style="3" customWidth="1"/>
    <col min="2045" max="2046" width="21.7265625" style="3" customWidth="1"/>
    <col min="2047" max="2049" width="14.26953125" style="3"/>
    <col min="2050" max="2050" width="5.7265625" style="3" customWidth="1"/>
    <col min="2051" max="2052" width="25.7265625" style="3" customWidth="1"/>
    <col min="2053" max="2061" width="15.7265625" style="3" customWidth="1"/>
    <col min="2062" max="2299" width="9.1796875" style="3" customWidth="1"/>
    <col min="2300" max="2300" width="5.7265625" style="3" customWidth="1"/>
    <col min="2301" max="2302" width="21.7265625" style="3" customWidth="1"/>
    <col min="2303" max="2305" width="14.26953125" style="3"/>
    <col min="2306" max="2306" width="5.7265625" style="3" customWidth="1"/>
    <col min="2307" max="2308" width="25.7265625" style="3" customWidth="1"/>
    <col min="2309" max="2317" width="15.7265625" style="3" customWidth="1"/>
    <col min="2318" max="2555" width="9.1796875" style="3" customWidth="1"/>
    <col min="2556" max="2556" width="5.7265625" style="3" customWidth="1"/>
    <col min="2557" max="2558" width="21.7265625" style="3" customWidth="1"/>
    <col min="2559" max="2561" width="14.26953125" style="3"/>
    <col min="2562" max="2562" width="5.7265625" style="3" customWidth="1"/>
    <col min="2563" max="2564" width="25.7265625" style="3" customWidth="1"/>
    <col min="2565" max="2573" width="15.7265625" style="3" customWidth="1"/>
    <col min="2574" max="2811" width="9.1796875" style="3" customWidth="1"/>
    <col min="2812" max="2812" width="5.7265625" style="3" customWidth="1"/>
    <col min="2813" max="2814" width="21.7265625" style="3" customWidth="1"/>
    <col min="2815" max="2817" width="14.26953125" style="3"/>
    <col min="2818" max="2818" width="5.7265625" style="3" customWidth="1"/>
    <col min="2819" max="2820" width="25.7265625" style="3" customWidth="1"/>
    <col min="2821" max="2829" width="15.7265625" style="3" customWidth="1"/>
    <col min="2830" max="3067" width="9.1796875" style="3" customWidth="1"/>
    <col min="3068" max="3068" width="5.7265625" style="3" customWidth="1"/>
    <col min="3069" max="3070" width="21.7265625" style="3" customWidth="1"/>
    <col min="3071" max="3073" width="14.26953125" style="3"/>
    <col min="3074" max="3074" width="5.7265625" style="3" customWidth="1"/>
    <col min="3075" max="3076" width="25.7265625" style="3" customWidth="1"/>
    <col min="3077" max="3085" width="15.7265625" style="3" customWidth="1"/>
    <col min="3086" max="3323" width="9.1796875" style="3" customWidth="1"/>
    <col min="3324" max="3324" width="5.7265625" style="3" customWidth="1"/>
    <col min="3325" max="3326" width="21.7265625" style="3" customWidth="1"/>
    <col min="3327" max="3329" width="14.26953125" style="3"/>
    <col min="3330" max="3330" width="5.7265625" style="3" customWidth="1"/>
    <col min="3331" max="3332" width="25.7265625" style="3" customWidth="1"/>
    <col min="3333" max="3341" width="15.7265625" style="3" customWidth="1"/>
    <col min="3342" max="3579" width="9.1796875" style="3" customWidth="1"/>
    <col min="3580" max="3580" width="5.7265625" style="3" customWidth="1"/>
    <col min="3581" max="3582" width="21.7265625" style="3" customWidth="1"/>
    <col min="3583" max="3585" width="14.26953125" style="3"/>
    <col min="3586" max="3586" width="5.7265625" style="3" customWidth="1"/>
    <col min="3587" max="3588" width="25.7265625" style="3" customWidth="1"/>
    <col min="3589" max="3597" width="15.7265625" style="3" customWidth="1"/>
    <col min="3598" max="3835" width="9.1796875" style="3" customWidth="1"/>
    <col min="3836" max="3836" width="5.7265625" style="3" customWidth="1"/>
    <col min="3837" max="3838" width="21.7265625" style="3" customWidth="1"/>
    <col min="3839" max="3841" width="14.26953125" style="3"/>
    <col min="3842" max="3842" width="5.7265625" style="3" customWidth="1"/>
    <col min="3843" max="3844" width="25.7265625" style="3" customWidth="1"/>
    <col min="3845" max="3853" width="15.7265625" style="3" customWidth="1"/>
    <col min="3854" max="4091" width="9.1796875" style="3" customWidth="1"/>
    <col min="4092" max="4092" width="5.7265625" style="3" customWidth="1"/>
    <col min="4093" max="4094" width="21.7265625" style="3" customWidth="1"/>
    <col min="4095" max="4097" width="14.26953125" style="3"/>
    <col min="4098" max="4098" width="5.7265625" style="3" customWidth="1"/>
    <col min="4099" max="4100" width="25.7265625" style="3" customWidth="1"/>
    <col min="4101" max="4109" width="15.7265625" style="3" customWidth="1"/>
    <col min="4110" max="4347" width="9.1796875" style="3" customWidth="1"/>
    <col min="4348" max="4348" width="5.7265625" style="3" customWidth="1"/>
    <col min="4349" max="4350" width="21.7265625" style="3" customWidth="1"/>
    <col min="4351" max="4353" width="14.26953125" style="3"/>
    <col min="4354" max="4354" width="5.7265625" style="3" customWidth="1"/>
    <col min="4355" max="4356" width="25.7265625" style="3" customWidth="1"/>
    <col min="4357" max="4365" width="15.7265625" style="3" customWidth="1"/>
    <col min="4366" max="4603" width="9.1796875" style="3" customWidth="1"/>
    <col min="4604" max="4604" width="5.7265625" style="3" customWidth="1"/>
    <col min="4605" max="4606" width="21.7265625" style="3" customWidth="1"/>
    <col min="4607" max="4609" width="14.26953125" style="3"/>
    <col min="4610" max="4610" width="5.7265625" style="3" customWidth="1"/>
    <col min="4611" max="4612" width="25.7265625" style="3" customWidth="1"/>
    <col min="4613" max="4621" width="15.7265625" style="3" customWidth="1"/>
    <col min="4622" max="4859" width="9.1796875" style="3" customWidth="1"/>
    <col min="4860" max="4860" width="5.7265625" style="3" customWidth="1"/>
    <col min="4861" max="4862" width="21.7265625" style="3" customWidth="1"/>
    <col min="4863" max="4865" width="14.26953125" style="3"/>
    <col min="4866" max="4866" width="5.7265625" style="3" customWidth="1"/>
    <col min="4867" max="4868" width="25.7265625" style="3" customWidth="1"/>
    <col min="4869" max="4877" width="15.7265625" style="3" customWidth="1"/>
    <col min="4878" max="5115" width="9.1796875" style="3" customWidth="1"/>
    <col min="5116" max="5116" width="5.7265625" style="3" customWidth="1"/>
    <col min="5117" max="5118" width="21.7265625" style="3" customWidth="1"/>
    <col min="5119" max="5121" width="14.26953125" style="3"/>
    <col min="5122" max="5122" width="5.7265625" style="3" customWidth="1"/>
    <col min="5123" max="5124" width="25.7265625" style="3" customWidth="1"/>
    <col min="5125" max="5133" width="15.7265625" style="3" customWidth="1"/>
    <col min="5134" max="5371" width="9.1796875" style="3" customWidth="1"/>
    <col min="5372" max="5372" width="5.7265625" style="3" customWidth="1"/>
    <col min="5373" max="5374" width="21.7265625" style="3" customWidth="1"/>
    <col min="5375" max="5377" width="14.26953125" style="3"/>
    <col min="5378" max="5378" width="5.7265625" style="3" customWidth="1"/>
    <col min="5379" max="5380" width="25.7265625" style="3" customWidth="1"/>
    <col min="5381" max="5389" width="15.7265625" style="3" customWidth="1"/>
    <col min="5390" max="5627" width="9.1796875" style="3" customWidth="1"/>
    <col min="5628" max="5628" width="5.7265625" style="3" customWidth="1"/>
    <col min="5629" max="5630" width="21.7265625" style="3" customWidth="1"/>
    <col min="5631" max="5633" width="14.26953125" style="3"/>
    <col min="5634" max="5634" width="5.7265625" style="3" customWidth="1"/>
    <col min="5635" max="5636" width="25.7265625" style="3" customWidth="1"/>
    <col min="5637" max="5645" width="15.7265625" style="3" customWidth="1"/>
    <col min="5646" max="5883" width="9.1796875" style="3" customWidth="1"/>
    <col min="5884" max="5884" width="5.7265625" style="3" customWidth="1"/>
    <col min="5885" max="5886" width="21.7265625" style="3" customWidth="1"/>
    <col min="5887" max="5889" width="14.26953125" style="3"/>
    <col min="5890" max="5890" width="5.7265625" style="3" customWidth="1"/>
    <col min="5891" max="5892" width="25.7265625" style="3" customWidth="1"/>
    <col min="5893" max="5901" width="15.7265625" style="3" customWidth="1"/>
    <col min="5902" max="6139" width="9.1796875" style="3" customWidth="1"/>
    <col min="6140" max="6140" width="5.7265625" style="3" customWidth="1"/>
    <col min="6141" max="6142" width="21.7265625" style="3" customWidth="1"/>
    <col min="6143" max="6145" width="14.26953125" style="3"/>
    <col min="6146" max="6146" width="5.7265625" style="3" customWidth="1"/>
    <col min="6147" max="6148" width="25.7265625" style="3" customWidth="1"/>
    <col min="6149" max="6157" width="15.7265625" style="3" customWidth="1"/>
    <col min="6158" max="6395" width="9.1796875" style="3" customWidth="1"/>
    <col min="6396" max="6396" width="5.7265625" style="3" customWidth="1"/>
    <col min="6397" max="6398" width="21.7265625" style="3" customWidth="1"/>
    <col min="6399" max="6401" width="14.26953125" style="3"/>
    <col min="6402" max="6402" width="5.7265625" style="3" customWidth="1"/>
    <col min="6403" max="6404" width="25.7265625" style="3" customWidth="1"/>
    <col min="6405" max="6413" width="15.7265625" style="3" customWidth="1"/>
    <col min="6414" max="6651" width="9.1796875" style="3" customWidth="1"/>
    <col min="6652" max="6652" width="5.7265625" style="3" customWidth="1"/>
    <col min="6653" max="6654" width="21.7265625" style="3" customWidth="1"/>
    <col min="6655" max="6657" width="14.26953125" style="3"/>
    <col min="6658" max="6658" width="5.7265625" style="3" customWidth="1"/>
    <col min="6659" max="6660" width="25.7265625" style="3" customWidth="1"/>
    <col min="6661" max="6669" width="15.7265625" style="3" customWidth="1"/>
    <col min="6670" max="6907" width="9.1796875" style="3" customWidth="1"/>
    <col min="6908" max="6908" width="5.7265625" style="3" customWidth="1"/>
    <col min="6909" max="6910" width="21.7265625" style="3" customWidth="1"/>
    <col min="6911" max="6913" width="14.26953125" style="3"/>
    <col min="6914" max="6914" width="5.7265625" style="3" customWidth="1"/>
    <col min="6915" max="6916" width="25.7265625" style="3" customWidth="1"/>
    <col min="6917" max="6925" width="15.7265625" style="3" customWidth="1"/>
    <col min="6926" max="7163" width="9.1796875" style="3" customWidth="1"/>
    <col min="7164" max="7164" width="5.7265625" style="3" customWidth="1"/>
    <col min="7165" max="7166" width="21.7265625" style="3" customWidth="1"/>
    <col min="7167" max="7169" width="14.26953125" style="3"/>
    <col min="7170" max="7170" width="5.7265625" style="3" customWidth="1"/>
    <col min="7171" max="7172" width="25.7265625" style="3" customWidth="1"/>
    <col min="7173" max="7181" width="15.7265625" style="3" customWidth="1"/>
    <col min="7182" max="7419" width="9.1796875" style="3" customWidth="1"/>
    <col min="7420" max="7420" width="5.7265625" style="3" customWidth="1"/>
    <col min="7421" max="7422" width="21.7265625" style="3" customWidth="1"/>
    <col min="7423" max="7425" width="14.26953125" style="3"/>
    <col min="7426" max="7426" width="5.7265625" style="3" customWidth="1"/>
    <col min="7427" max="7428" width="25.7265625" style="3" customWidth="1"/>
    <col min="7429" max="7437" width="15.7265625" style="3" customWidth="1"/>
    <col min="7438" max="7675" width="9.1796875" style="3" customWidth="1"/>
    <col min="7676" max="7676" width="5.7265625" style="3" customWidth="1"/>
    <col min="7677" max="7678" width="21.7265625" style="3" customWidth="1"/>
    <col min="7679" max="7681" width="14.26953125" style="3"/>
    <col min="7682" max="7682" width="5.7265625" style="3" customWidth="1"/>
    <col min="7683" max="7684" width="25.7265625" style="3" customWidth="1"/>
    <col min="7685" max="7693" width="15.7265625" style="3" customWidth="1"/>
    <col min="7694" max="7931" width="9.1796875" style="3" customWidth="1"/>
    <col min="7932" max="7932" width="5.7265625" style="3" customWidth="1"/>
    <col min="7933" max="7934" width="21.7265625" style="3" customWidth="1"/>
    <col min="7935" max="7937" width="14.26953125" style="3"/>
    <col min="7938" max="7938" width="5.7265625" style="3" customWidth="1"/>
    <col min="7939" max="7940" width="25.7265625" style="3" customWidth="1"/>
    <col min="7941" max="7949" width="15.7265625" style="3" customWidth="1"/>
    <col min="7950" max="8187" width="9.1796875" style="3" customWidth="1"/>
    <col min="8188" max="8188" width="5.7265625" style="3" customWidth="1"/>
    <col min="8189" max="8190" width="21.7265625" style="3" customWidth="1"/>
    <col min="8191" max="8193" width="14.26953125" style="3"/>
    <col min="8194" max="8194" width="5.7265625" style="3" customWidth="1"/>
    <col min="8195" max="8196" width="25.7265625" style="3" customWidth="1"/>
    <col min="8197" max="8205" width="15.7265625" style="3" customWidth="1"/>
    <col min="8206" max="8443" width="9.1796875" style="3" customWidth="1"/>
    <col min="8444" max="8444" width="5.7265625" style="3" customWidth="1"/>
    <col min="8445" max="8446" width="21.7265625" style="3" customWidth="1"/>
    <col min="8447" max="8449" width="14.26953125" style="3"/>
    <col min="8450" max="8450" width="5.7265625" style="3" customWidth="1"/>
    <col min="8451" max="8452" width="25.7265625" style="3" customWidth="1"/>
    <col min="8453" max="8461" width="15.7265625" style="3" customWidth="1"/>
    <col min="8462" max="8699" width="9.1796875" style="3" customWidth="1"/>
    <col min="8700" max="8700" width="5.7265625" style="3" customWidth="1"/>
    <col min="8701" max="8702" width="21.7265625" style="3" customWidth="1"/>
    <col min="8703" max="8705" width="14.26953125" style="3"/>
    <col min="8706" max="8706" width="5.7265625" style="3" customWidth="1"/>
    <col min="8707" max="8708" width="25.7265625" style="3" customWidth="1"/>
    <col min="8709" max="8717" width="15.7265625" style="3" customWidth="1"/>
    <col min="8718" max="8955" width="9.1796875" style="3" customWidth="1"/>
    <col min="8956" max="8956" width="5.7265625" style="3" customWidth="1"/>
    <col min="8957" max="8958" width="21.7265625" style="3" customWidth="1"/>
    <col min="8959" max="8961" width="14.26953125" style="3"/>
    <col min="8962" max="8962" width="5.7265625" style="3" customWidth="1"/>
    <col min="8963" max="8964" width="25.7265625" style="3" customWidth="1"/>
    <col min="8965" max="8973" width="15.7265625" style="3" customWidth="1"/>
    <col min="8974" max="9211" width="9.1796875" style="3" customWidth="1"/>
    <col min="9212" max="9212" width="5.7265625" style="3" customWidth="1"/>
    <col min="9213" max="9214" width="21.7265625" style="3" customWidth="1"/>
    <col min="9215" max="9217" width="14.26953125" style="3"/>
    <col min="9218" max="9218" width="5.7265625" style="3" customWidth="1"/>
    <col min="9219" max="9220" width="25.7265625" style="3" customWidth="1"/>
    <col min="9221" max="9229" width="15.7265625" style="3" customWidth="1"/>
    <col min="9230" max="9467" width="9.1796875" style="3" customWidth="1"/>
    <col min="9468" max="9468" width="5.7265625" style="3" customWidth="1"/>
    <col min="9469" max="9470" width="21.7265625" style="3" customWidth="1"/>
    <col min="9471" max="9473" width="14.26953125" style="3"/>
    <col min="9474" max="9474" width="5.7265625" style="3" customWidth="1"/>
    <col min="9475" max="9476" width="25.7265625" style="3" customWidth="1"/>
    <col min="9477" max="9485" width="15.7265625" style="3" customWidth="1"/>
    <col min="9486" max="9723" width="9.1796875" style="3" customWidth="1"/>
    <col min="9724" max="9724" width="5.7265625" style="3" customWidth="1"/>
    <col min="9725" max="9726" width="21.7265625" style="3" customWidth="1"/>
    <col min="9727" max="9729" width="14.26953125" style="3"/>
    <col min="9730" max="9730" width="5.7265625" style="3" customWidth="1"/>
    <col min="9731" max="9732" width="25.7265625" style="3" customWidth="1"/>
    <col min="9733" max="9741" width="15.7265625" style="3" customWidth="1"/>
    <col min="9742" max="9979" width="9.1796875" style="3" customWidth="1"/>
    <col min="9980" max="9980" width="5.7265625" style="3" customWidth="1"/>
    <col min="9981" max="9982" width="21.7265625" style="3" customWidth="1"/>
    <col min="9983" max="9985" width="14.26953125" style="3"/>
    <col min="9986" max="9986" width="5.7265625" style="3" customWidth="1"/>
    <col min="9987" max="9988" width="25.7265625" style="3" customWidth="1"/>
    <col min="9989" max="9997" width="15.7265625" style="3" customWidth="1"/>
    <col min="9998" max="10235" width="9.1796875" style="3" customWidth="1"/>
    <col min="10236" max="10236" width="5.7265625" style="3" customWidth="1"/>
    <col min="10237" max="10238" width="21.7265625" style="3" customWidth="1"/>
    <col min="10239" max="10241" width="14.26953125" style="3"/>
    <col min="10242" max="10242" width="5.7265625" style="3" customWidth="1"/>
    <col min="10243" max="10244" width="25.7265625" style="3" customWidth="1"/>
    <col min="10245" max="10253" width="15.7265625" style="3" customWidth="1"/>
    <col min="10254" max="10491" width="9.1796875" style="3" customWidth="1"/>
    <col min="10492" max="10492" width="5.7265625" style="3" customWidth="1"/>
    <col min="10493" max="10494" width="21.7265625" style="3" customWidth="1"/>
    <col min="10495" max="10497" width="14.26953125" style="3"/>
    <col min="10498" max="10498" width="5.7265625" style="3" customWidth="1"/>
    <col min="10499" max="10500" width="25.7265625" style="3" customWidth="1"/>
    <col min="10501" max="10509" width="15.7265625" style="3" customWidth="1"/>
    <col min="10510" max="10747" width="9.1796875" style="3" customWidth="1"/>
    <col min="10748" max="10748" width="5.7265625" style="3" customWidth="1"/>
    <col min="10749" max="10750" width="21.7265625" style="3" customWidth="1"/>
    <col min="10751" max="10753" width="14.26953125" style="3"/>
    <col min="10754" max="10754" width="5.7265625" style="3" customWidth="1"/>
    <col min="10755" max="10756" width="25.7265625" style="3" customWidth="1"/>
    <col min="10757" max="10765" width="15.7265625" style="3" customWidth="1"/>
    <col min="10766" max="11003" width="9.1796875" style="3" customWidth="1"/>
    <col min="11004" max="11004" width="5.7265625" style="3" customWidth="1"/>
    <col min="11005" max="11006" width="21.7265625" style="3" customWidth="1"/>
    <col min="11007" max="11009" width="14.26953125" style="3"/>
    <col min="11010" max="11010" width="5.7265625" style="3" customWidth="1"/>
    <col min="11011" max="11012" width="25.7265625" style="3" customWidth="1"/>
    <col min="11013" max="11021" width="15.7265625" style="3" customWidth="1"/>
    <col min="11022" max="11259" width="9.1796875" style="3" customWidth="1"/>
    <col min="11260" max="11260" width="5.7265625" style="3" customWidth="1"/>
    <col min="11261" max="11262" width="21.7265625" style="3" customWidth="1"/>
    <col min="11263" max="11265" width="14.26953125" style="3"/>
    <col min="11266" max="11266" width="5.7265625" style="3" customWidth="1"/>
    <col min="11267" max="11268" width="25.7265625" style="3" customWidth="1"/>
    <col min="11269" max="11277" width="15.7265625" style="3" customWidth="1"/>
    <col min="11278" max="11515" width="9.1796875" style="3" customWidth="1"/>
    <col min="11516" max="11516" width="5.7265625" style="3" customWidth="1"/>
    <col min="11517" max="11518" width="21.7265625" style="3" customWidth="1"/>
    <col min="11519" max="11521" width="14.26953125" style="3"/>
    <col min="11522" max="11522" width="5.7265625" style="3" customWidth="1"/>
    <col min="11523" max="11524" width="25.7265625" style="3" customWidth="1"/>
    <col min="11525" max="11533" width="15.7265625" style="3" customWidth="1"/>
    <col min="11534" max="11771" width="9.1796875" style="3" customWidth="1"/>
    <col min="11772" max="11772" width="5.7265625" style="3" customWidth="1"/>
    <col min="11773" max="11774" width="21.7265625" style="3" customWidth="1"/>
    <col min="11775" max="11777" width="14.26953125" style="3"/>
    <col min="11778" max="11778" width="5.7265625" style="3" customWidth="1"/>
    <col min="11779" max="11780" width="25.7265625" style="3" customWidth="1"/>
    <col min="11781" max="11789" width="15.7265625" style="3" customWidth="1"/>
    <col min="11790" max="12027" width="9.1796875" style="3" customWidth="1"/>
    <col min="12028" max="12028" width="5.7265625" style="3" customWidth="1"/>
    <col min="12029" max="12030" width="21.7265625" style="3" customWidth="1"/>
    <col min="12031" max="12033" width="14.26953125" style="3"/>
    <col min="12034" max="12034" width="5.7265625" style="3" customWidth="1"/>
    <col min="12035" max="12036" width="25.7265625" style="3" customWidth="1"/>
    <col min="12037" max="12045" width="15.7265625" style="3" customWidth="1"/>
    <col min="12046" max="12283" width="9.1796875" style="3" customWidth="1"/>
    <col min="12284" max="12284" width="5.7265625" style="3" customWidth="1"/>
    <col min="12285" max="12286" width="21.7265625" style="3" customWidth="1"/>
    <col min="12287" max="12289" width="14.26953125" style="3"/>
    <col min="12290" max="12290" width="5.7265625" style="3" customWidth="1"/>
    <col min="12291" max="12292" width="25.7265625" style="3" customWidth="1"/>
    <col min="12293" max="12301" width="15.7265625" style="3" customWidth="1"/>
    <col min="12302" max="12539" width="9.1796875" style="3" customWidth="1"/>
    <col min="12540" max="12540" width="5.7265625" style="3" customWidth="1"/>
    <col min="12541" max="12542" width="21.7265625" style="3" customWidth="1"/>
    <col min="12543" max="12545" width="14.26953125" style="3"/>
    <col min="12546" max="12546" width="5.7265625" style="3" customWidth="1"/>
    <col min="12547" max="12548" width="25.7265625" style="3" customWidth="1"/>
    <col min="12549" max="12557" width="15.7265625" style="3" customWidth="1"/>
    <col min="12558" max="12795" width="9.1796875" style="3" customWidth="1"/>
    <col min="12796" max="12796" width="5.7265625" style="3" customWidth="1"/>
    <col min="12797" max="12798" width="21.7265625" style="3" customWidth="1"/>
    <col min="12799" max="12801" width="14.26953125" style="3"/>
    <col min="12802" max="12802" width="5.7265625" style="3" customWidth="1"/>
    <col min="12803" max="12804" width="25.7265625" style="3" customWidth="1"/>
    <col min="12805" max="12813" width="15.7265625" style="3" customWidth="1"/>
    <col min="12814" max="13051" width="9.1796875" style="3" customWidth="1"/>
    <col min="13052" max="13052" width="5.7265625" style="3" customWidth="1"/>
    <col min="13053" max="13054" width="21.7265625" style="3" customWidth="1"/>
    <col min="13055" max="13057" width="14.26953125" style="3"/>
    <col min="13058" max="13058" width="5.7265625" style="3" customWidth="1"/>
    <col min="13059" max="13060" width="25.7265625" style="3" customWidth="1"/>
    <col min="13061" max="13069" width="15.7265625" style="3" customWidth="1"/>
    <col min="13070" max="13307" width="9.1796875" style="3" customWidth="1"/>
    <col min="13308" max="13308" width="5.7265625" style="3" customWidth="1"/>
    <col min="13309" max="13310" width="21.7265625" style="3" customWidth="1"/>
    <col min="13311" max="13313" width="14.26953125" style="3"/>
    <col min="13314" max="13314" width="5.7265625" style="3" customWidth="1"/>
    <col min="13315" max="13316" width="25.7265625" style="3" customWidth="1"/>
    <col min="13317" max="13325" width="15.7265625" style="3" customWidth="1"/>
    <col min="13326" max="13563" width="9.1796875" style="3" customWidth="1"/>
    <col min="13564" max="13564" width="5.7265625" style="3" customWidth="1"/>
    <col min="13565" max="13566" width="21.7265625" style="3" customWidth="1"/>
    <col min="13567" max="13569" width="14.26953125" style="3"/>
    <col min="13570" max="13570" width="5.7265625" style="3" customWidth="1"/>
    <col min="13571" max="13572" width="25.7265625" style="3" customWidth="1"/>
    <col min="13573" max="13581" width="15.7265625" style="3" customWidth="1"/>
    <col min="13582" max="13819" width="9.1796875" style="3" customWidth="1"/>
    <col min="13820" max="13820" width="5.7265625" style="3" customWidth="1"/>
    <col min="13821" max="13822" width="21.7265625" style="3" customWidth="1"/>
    <col min="13823" max="13825" width="14.26953125" style="3"/>
    <col min="13826" max="13826" width="5.7265625" style="3" customWidth="1"/>
    <col min="13827" max="13828" width="25.7265625" style="3" customWidth="1"/>
    <col min="13829" max="13837" width="15.7265625" style="3" customWidth="1"/>
    <col min="13838" max="14075" width="9.1796875" style="3" customWidth="1"/>
    <col min="14076" max="14076" width="5.7265625" style="3" customWidth="1"/>
    <col min="14077" max="14078" width="21.7265625" style="3" customWidth="1"/>
    <col min="14079" max="14081" width="14.26953125" style="3"/>
    <col min="14082" max="14082" width="5.7265625" style="3" customWidth="1"/>
    <col min="14083" max="14084" width="25.7265625" style="3" customWidth="1"/>
    <col min="14085" max="14093" width="15.7265625" style="3" customWidth="1"/>
    <col min="14094" max="14331" width="9.1796875" style="3" customWidth="1"/>
    <col min="14332" max="14332" width="5.7265625" style="3" customWidth="1"/>
    <col min="14333" max="14334" width="21.7265625" style="3" customWidth="1"/>
    <col min="14335" max="14337" width="14.26953125" style="3"/>
    <col min="14338" max="14338" width="5.7265625" style="3" customWidth="1"/>
    <col min="14339" max="14340" width="25.7265625" style="3" customWidth="1"/>
    <col min="14341" max="14349" width="15.7265625" style="3" customWidth="1"/>
    <col min="14350" max="14587" width="9.1796875" style="3" customWidth="1"/>
    <col min="14588" max="14588" width="5.7265625" style="3" customWidth="1"/>
    <col min="14589" max="14590" width="21.7265625" style="3" customWidth="1"/>
    <col min="14591" max="14593" width="14.26953125" style="3"/>
    <col min="14594" max="14594" width="5.7265625" style="3" customWidth="1"/>
    <col min="14595" max="14596" width="25.7265625" style="3" customWidth="1"/>
    <col min="14597" max="14605" width="15.7265625" style="3" customWidth="1"/>
    <col min="14606" max="14843" width="9.1796875" style="3" customWidth="1"/>
    <col min="14844" max="14844" width="5.7265625" style="3" customWidth="1"/>
    <col min="14845" max="14846" width="21.7265625" style="3" customWidth="1"/>
    <col min="14847" max="14849" width="14.26953125" style="3"/>
    <col min="14850" max="14850" width="5.7265625" style="3" customWidth="1"/>
    <col min="14851" max="14852" width="25.7265625" style="3" customWidth="1"/>
    <col min="14853" max="14861" width="15.7265625" style="3" customWidth="1"/>
    <col min="14862" max="15099" width="9.1796875" style="3" customWidth="1"/>
    <col min="15100" max="15100" width="5.7265625" style="3" customWidth="1"/>
    <col min="15101" max="15102" width="21.7265625" style="3" customWidth="1"/>
    <col min="15103" max="15105" width="14.26953125" style="3"/>
    <col min="15106" max="15106" width="5.7265625" style="3" customWidth="1"/>
    <col min="15107" max="15108" width="25.7265625" style="3" customWidth="1"/>
    <col min="15109" max="15117" width="15.7265625" style="3" customWidth="1"/>
    <col min="15118" max="15355" width="9.1796875" style="3" customWidth="1"/>
    <col min="15356" max="15356" width="5.7265625" style="3" customWidth="1"/>
    <col min="15357" max="15358" width="21.7265625" style="3" customWidth="1"/>
    <col min="15359" max="15361" width="14.26953125" style="3"/>
    <col min="15362" max="15362" width="5.7265625" style="3" customWidth="1"/>
    <col min="15363" max="15364" width="25.7265625" style="3" customWidth="1"/>
    <col min="15365" max="15373" width="15.7265625" style="3" customWidth="1"/>
    <col min="15374" max="15611" width="9.1796875" style="3" customWidth="1"/>
    <col min="15612" max="15612" width="5.7265625" style="3" customWidth="1"/>
    <col min="15613" max="15614" width="21.7265625" style="3" customWidth="1"/>
    <col min="15615" max="15617" width="14.26953125" style="3"/>
    <col min="15618" max="15618" width="5.7265625" style="3" customWidth="1"/>
    <col min="15619" max="15620" width="25.7265625" style="3" customWidth="1"/>
    <col min="15621" max="15629" width="15.7265625" style="3" customWidth="1"/>
    <col min="15630" max="15867" width="9.1796875" style="3" customWidth="1"/>
    <col min="15868" max="15868" width="5.7265625" style="3" customWidth="1"/>
    <col min="15869" max="15870" width="21.7265625" style="3" customWidth="1"/>
    <col min="15871" max="15873" width="14.26953125" style="3"/>
    <col min="15874" max="15874" width="5.7265625" style="3" customWidth="1"/>
    <col min="15875" max="15876" width="25.7265625" style="3" customWidth="1"/>
    <col min="15877" max="15885" width="15.7265625" style="3" customWidth="1"/>
    <col min="15886" max="16123" width="9.1796875" style="3" customWidth="1"/>
    <col min="16124" max="16124" width="5.7265625" style="3" customWidth="1"/>
    <col min="16125" max="16126" width="21.7265625" style="3" customWidth="1"/>
    <col min="16127" max="16129" width="14.26953125" style="3"/>
    <col min="16130" max="16130" width="5.7265625" style="3" customWidth="1"/>
    <col min="16131" max="16132" width="25.7265625" style="3" customWidth="1"/>
    <col min="16133" max="16141" width="15.7265625" style="3" customWidth="1"/>
    <col min="16142" max="16379" width="9.1796875" style="3" customWidth="1"/>
    <col min="16380" max="16380" width="5.7265625" style="3" customWidth="1"/>
    <col min="16381" max="16382" width="21.7265625" style="3" customWidth="1"/>
    <col min="16383" max="16384" width="14.26953125" style="3"/>
  </cols>
  <sheetData>
    <row r="1" spans="1:14" x14ac:dyDescent="0.35">
      <c r="A1" s="1" t="s">
        <v>1100</v>
      </c>
      <c r="B1" s="231"/>
      <c r="C1" s="231"/>
      <c r="D1" s="240"/>
    </row>
    <row r="2" spans="1:14" x14ac:dyDescent="0.35">
      <c r="A2" s="230" t="s">
        <v>58</v>
      </c>
      <c r="B2" s="230"/>
      <c r="C2" s="230"/>
    </row>
    <row r="3" spans="1:14" x14ac:dyDescent="0.35">
      <c r="A3" s="4" t="s">
        <v>1101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4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</row>
    <row r="5" spans="1:14" x14ac:dyDescent="0.35">
      <c r="A5" s="2"/>
      <c r="B5" s="28"/>
      <c r="C5" s="28"/>
      <c r="D5" s="28"/>
      <c r="E5" s="2"/>
      <c r="F5" s="2"/>
      <c r="G5" s="28" t="str">
        <f>'[3]1'!$E$6</f>
        <v>TAHUN</v>
      </c>
      <c r="H5" s="7">
        <v>2024</v>
      </c>
      <c r="I5" s="2"/>
      <c r="J5" s="2"/>
      <c r="K5" s="124"/>
      <c r="L5" s="124"/>
      <c r="M5" s="124"/>
    </row>
    <row r="6" spans="1:14" ht="16" thickBot="1" x14ac:dyDescent="0.4"/>
    <row r="7" spans="1:14" ht="22.5" customHeight="1" x14ac:dyDescent="0.35">
      <c r="A7" s="1618" t="s">
        <v>5</v>
      </c>
      <c r="B7" s="1618" t="s">
        <v>6</v>
      </c>
      <c r="C7" s="130"/>
      <c r="D7" s="1618" t="s">
        <v>61</v>
      </c>
      <c r="E7" s="1663" t="s">
        <v>1102</v>
      </c>
      <c r="F7" s="1638"/>
      <c r="G7" s="1637"/>
      <c r="H7" s="1675" t="s">
        <v>1103</v>
      </c>
      <c r="I7" s="1676"/>
      <c r="J7" s="1676"/>
      <c r="K7" s="1676"/>
      <c r="L7" s="1676"/>
      <c r="M7" s="1677"/>
    </row>
    <row r="8" spans="1:14" ht="40.5" customHeight="1" x14ac:dyDescent="0.35">
      <c r="A8" s="1596"/>
      <c r="B8" s="1596"/>
      <c r="C8" s="10" t="s">
        <v>1595</v>
      </c>
      <c r="D8" s="1596"/>
      <c r="E8" s="1606"/>
      <c r="F8" s="1796"/>
      <c r="G8" s="1797"/>
      <c r="H8" s="1674" t="s">
        <v>855</v>
      </c>
      <c r="I8" s="1674"/>
      <c r="J8" s="1674" t="s">
        <v>856</v>
      </c>
      <c r="K8" s="1674"/>
      <c r="L8" s="1678" t="s">
        <v>857</v>
      </c>
      <c r="M8" s="1678"/>
    </row>
    <row r="9" spans="1:14" ht="32.25" customHeight="1" x14ac:dyDescent="0.35">
      <c r="A9" s="1596"/>
      <c r="B9" s="1596"/>
      <c r="C9" s="10" t="s">
        <v>6</v>
      </c>
      <c r="D9" s="1596"/>
      <c r="E9" s="61" t="s">
        <v>855</v>
      </c>
      <c r="F9" s="61" t="s">
        <v>856</v>
      </c>
      <c r="G9" s="61" t="s">
        <v>857</v>
      </c>
      <c r="H9" s="32" t="s">
        <v>8</v>
      </c>
      <c r="I9" s="32" t="s">
        <v>65</v>
      </c>
      <c r="J9" s="32" t="s">
        <v>8</v>
      </c>
      <c r="K9" s="32" t="s">
        <v>65</v>
      </c>
      <c r="L9" s="32" t="s">
        <v>8</v>
      </c>
      <c r="M9" s="32" t="s">
        <v>65</v>
      </c>
    </row>
    <row r="10" spans="1:14" s="15" customFormat="1" ht="11.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296"/>
    </row>
    <row r="11" spans="1:14" ht="19.5" customHeight="1" x14ac:dyDescent="0.35">
      <c r="A11" s="33">
        <v>1</v>
      </c>
      <c r="B11" s="254" t="s">
        <v>98</v>
      </c>
      <c r="C11" s="1570" t="s">
        <v>1602</v>
      </c>
      <c r="D11" s="1583" t="s">
        <v>1619</v>
      </c>
      <c r="E11" s="1414">
        <v>1636.8</v>
      </c>
      <c r="F11" s="1415">
        <v>1633.049</v>
      </c>
      <c r="G11" s="455">
        <f>SUM(E11:F11)</f>
        <v>3269.8490000000002</v>
      </c>
      <c r="H11" s="1416">
        <v>407</v>
      </c>
      <c r="I11" s="1334">
        <f>H11/E11*100</f>
        <v>24.865591397849464</v>
      </c>
      <c r="J11" s="1417">
        <v>510</v>
      </c>
      <c r="K11" s="1334">
        <f>J11/F11*100</f>
        <v>31.229926352485442</v>
      </c>
      <c r="L11" s="455">
        <f>SUM(H11,J11)</f>
        <v>917</v>
      </c>
      <c r="M11" s="1334">
        <f>L11/G11*100</f>
        <v>28.044108458830973</v>
      </c>
    </row>
    <row r="12" spans="1:14" ht="20.149999999999999" customHeight="1" x14ac:dyDescent="0.35">
      <c r="A12" s="16">
        <v>2</v>
      </c>
      <c r="B12" s="254" t="s">
        <v>99</v>
      </c>
      <c r="C12" s="1571" t="s">
        <v>1603</v>
      </c>
      <c r="D12" s="1584" t="s">
        <v>1620</v>
      </c>
      <c r="E12" s="1418">
        <v>539.803</v>
      </c>
      <c r="F12" s="1419">
        <v>570.83399999999995</v>
      </c>
      <c r="G12" s="302">
        <f t="shared" ref="G12:G30" si="0">SUM(E12:F12)</f>
        <v>1110.6369999999999</v>
      </c>
      <c r="H12" s="1416">
        <v>265</v>
      </c>
      <c r="I12" s="1335">
        <f>H12/E12*100</f>
        <v>49.091983556964301</v>
      </c>
      <c r="J12" s="1417">
        <v>359</v>
      </c>
      <c r="K12" s="1335">
        <f t="shared" ref="K12:K30" si="1">J12/F12*100</f>
        <v>62.890437500218987</v>
      </c>
      <c r="L12" s="302">
        <f t="shared" ref="L12:L30" si="2">SUM(H12,J12)</f>
        <v>624</v>
      </c>
      <c r="M12" s="1335">
        <f t="shared" ref="M12:M31" si="3">L12/G12*100</f>
        <v>56.183973701578473</v>
      </c>
    </row>
    <row r="13" spans="1:14" ht="19.5" customHeight="1" x14ac:dyDescent="0.35">
      <c r="A13" s="16">
        <v>3</v>
      </c>
      <c r="B13" s="254" t="s">
        <v>100</v>
      </c>
      <c r="C13" s="1571" t="s">
        <v>1609</v>
      </c>
      <c r="D13" s="1584" t="s">
        <v>1316</v>
      </c>
      <c r="E13" s="1418">
        <v>332.13400000000001</v>
      </c>
      <c r="F13" s="1419">
        <v>329.40600000000001</v>
      </c>
      <c r="G13" s="302">
        <f t="shared" si="0"/>
        <v>661.54</v>
      </c>
      <c r="H13" s="1416">
        <v>231</v>
      </c>
      <c r="I13" s="1335">
        <f t="shared" ref="I13:I30" si="4">H13/E13*100</f>
        <v>69.550241769888061</v>
      </c>
      <c r="J13" s="1417">
        <v>276</v>
      </c>
      <c r="K13" s="1335">
        <f t="shared" si="1"/>
        <v>83.787180561374115</v>
      </c>
      <c r="L13" s="302">
        <f>SUM(H13,J13)</f>
        <v>507</v>
      </c>
      <c r="M13" s="1335">
        <f t="shared" si="3"/>
        <v>76.639356652658947</v>
      </c>
    </row>
    <row r="14" spans="1:14" ht="20.149999999999999" customHeight="1" x14ac:dyDescent="0.35">
      <c r="A14" s="16">
        <v>4</v>
      </c>
      <c r="B14" s="254" t="s">
        <v>101</v>
      </c>
      <c r="C14" s="1571" t="s">
        <v>1607</v>
      </c>
      <c r="D14" s="1584" t="s">
        <v>1621</v>
      </c>
      <c r="E14" s="1418">
        <v>1068.694</v>
      </c>
      <c r="F14" s="1419">
        <v>1085.0619999999999</v>
      </c>
      <c r="G14" s="302">
        <f t="shared" si="0"/>
        <v>2153.7559999999999</v>
      </c>
      <c r="H14" s="1416">
        <v>222</v>
      </c>
      <c r="I14" s="1335">
        <f t="shared" si="4"/>
        <v>20.773018282127531</v>
      </c>
      <c r="J14" s="1417">
        <v>203</v>
      </c>
      <c r="K14" s="1335">
        <f t="shared" si="1"/>
        <v>18.708608356020211</v>
      </c>
      <c r="L14" s="302">
        <f t="shared" si="2"/>
        <v>425</v>
      </c>
      <c r="M14" s="1335">
        <f t="shared" si="3"/>
        <v>19.732968822837872</v>
      </c>
    </row>
    <row r="15" spans="1:14" ht="20.149999999999999" customHeight="1" x14ac:dyDescent="0.35">
      <c r="A15" s="16">
        <v>5</v>
      </c>
      <c r="B15" s="254" t="s">
        <v>1108</v>
      </c>
      <c r="C15" s="1571" t="s">
        <v>1608</v>
      </c>
      <c r="D15" s="1584" t="s">
        <v>1622</v>
      </c>
      <c r="E15" s="1418">
        <v>908.76499999999999</v>
      </c>
      <c r="F15" s="1419">
        <v>968.78099999999995</v>
      </c>
      <c r="G15" s="302">
        <f t="shared" si="0"/>
        <v>1877.5459999999998</v>
      </c>
      <c r="H15" s="1416">
        <v>196</v>
      </c>
      <c r="I15" s="1335">
        <f t="shared" si="4"/>
        <v>21.567732031933449</v>
      </c>
      <c r="J15" s="1417">
        <v>232</v>
      </c>
      <c r="K15" s="1335">
        <f t="shared" si="1"/>
        <v>23.94762077290946</v>
      </c>
      <c r="L15" s="302">
        <f t="shared" si="2"/>
        <v>428</v>
      </c>
      <c r="M15" s="1335">
        <f t="shared" si="3"/>
        <v>22.795713127667714</v>
      </c>
    </row>
    <row r="16" spans="1:14" ht="20.149999999999999" customHeight="1" x14ac:dyDescent="0.35">
      <c r="A16" s="16">
        <v>6</v>
      </c>
      <c r="B16" s="254" t="s">
        <v>103</v>
      </c>
      <c r="C16" s="1571" t="s">
        <v>1612</v>
      </c>
      <c r="D16" s="1584" t="s">
        <v>1623</v>
      </c>
      <c r="E16" s="1418">
        <v>924.79200000000003</v>
      </c>
      <c r="F16" s="1419">
        <v>960.93799999999999</v>
      </c>
      <c r="G16" s="302">
        <f t="shared" si="0"/>
        <v>1885.73</v>
      </c>
      <c r="H16" s="1416">
        <v>670</v>
      </c>
      <c r="I16" s="1335">
        <f t="shared" si="4"/>
        <v>72.448723604875482</v>
      </c>
      <c r="J16" s="1417">
        <v>804</v>
      </c>
      <c r="K16" s="1335">
        <f t="shared" si="1"/>
        <v>83.668249148228085</v>
      </c>
      <c r="L16" s="302">
        <f t="shared" si="2"/>
        <v>1474</v>
      </c>
      <c r="M16" s="1335">
        <f t="shared" si="3"/>
        <v>78.166015283205965</v>
      </c>
    </row>
    <row r="17" spans="1:13" ht="20.149999999999999" customHeight="1" x14ac:dyDescent="0.35">
      <c r="A17" s="16">
        <v>7</v>
      </c>
      <c r="B17" s="254" t="s">
        <v>104</v>
      </c>
      <c r="C17" s="1571" t="s">
        <v>1610</v>
      </c>
      <c r="D17" s="1584" t="s">
        <v>1592</v>
      </c>
      <c r="E17" s="1418">
        <v>558.21699999999998</v>
      </c>
      <c r="F17" s="1419">
        <v>596.40899999999999</v>
      </c>
      <c r="G17" s="302">
        <f t="shared" si="0"/>
        <v>1154.626</v>
      </c>
      <c r="H17" s="1416">
        <v>187</v>
      </c>
      <c r="I17" s="1335">
        <f t="shared" si="4"/>
        <v>33.499517212840168</v>
      </c>
      <c r="J17" s="1417">
        <v>214</v>
      </c>
      <c r="K17" s="1335">
        <f t="shared" si="1"/>
        <v>35.881416947095026</v>
      </c>
      <c r="L17" s="302">
        <f t="shared" si="2"/>
        <v>401</v>
      </c>
      <c r="M17" s="1335">
        <f t="shared" si="3"/>
        <v>34.729860578230529</v>
      </c>
    </row>
    <row r="18" spans="1:13" ht="20.149999999999999" customHeight="1" x14ac:dyDescent="0.35">
      <c r="A18" s="16">
        <v>8</v>
      </c>
      <c r="B18" s="254" t="s">
        <v>105</v>
      </c>
      <c r="C18" s="1571" t="s">
        <v>1611</v>
      </c>
      <c r="D18" s="1584" t="s">
        <v>1624</v>
      </c>
      <c r="E18" s="1418">
        <v>523.43499999999995</v>
      </c>
      <c r="F18" s="1419">
        <v>556.85299999999995</v>
      </c>
      <c r="G18" s="302">
        <f t="shared" si="0"/>
        <v>1080.288</v>
      </c>
      <c r="H18" s="1416">
        <v>185</v>
      </c>
      <c r="I18" s="1335">
        <f t="shared" si="4"/>
        <v>35.343452386638269</v>
      </c>
      <c r="J18" s="1417">
        <v>250</v>
      </c>
      <c r="K18" s="1335">
        <f t="shared" si="1"/>
        <v>44.89515186234069</v>
      </c>
      <c r="L18" s="302">
        <f t="shared" si="2"/>
        <v>435</v>
      </c>
      <c r="M18" s="1335">
        <f t="shared" si="3"/>
        <v>40.267039900470984</v>
      </c>
    </row>
    <row r="19" spans="1:13" ht="20.149999999999999" customHeight="1" x14ac:dyDescent="0.35">
      <c r="A19" s="16">
        <v>9</v>
      </c>
      <c r="B19" s="254" t="s">
        <v>106</v>
      </c>
      <c r="C19" s="1571" t="s">
        <v>1605</v>
      </c>
      <c r="D19" s="1584" t="s">
        <v>1625</v>
      </c>
      <c r="E19" s="1418">
        <v>600.50099999999998</v>
      </c>
      <c r="F19" s="1419">
        <v>624.71199999999999</v>
      </c>
      <c r="G19" s="302">
        <f t="shared" si="0"/>
        <v>1225.213</v>
      </c>
      <c r="H19" s="1416">
        <v>355</v>
      </c>
      <c r="I19" s="1335">
        <f t="shared" si="4"/>
        <v>59.11730371806209</v>
      </c>
      <c r="J19" s="1417">
        <v>401</v>
      </c>
      <c r="K19" s="1335">
        <f t="shared" si="1"/>
        <v>64.189578557799436</v>
      </c>
      <c r="L19" s="302">
        <f t="shared" si="2"/>
        <v>756</v>
      </c>
      <c r="M19" s="1335">
        <f t="shared" si="3"/>
        <v>61.703556850931228</v>
      </c>
    </row>
    <row r="20" spans="1:13" ht="20.149999999999999" customHeight="1" x14ac:dyDescent="0.35">
      <c r="A20" s="16">
        <v>10</v>
      </c>
      <c r="B20" s="254" t="s">
        <v>107</v>
      </c>
      <c r="C20" s="1571" t="s">
        <v>1604</v>
      </c>
      <c r="D20" s="1584" t="s">
        <v>107</v>
      </c>
      <c r="E20" s="1418">
        <v>828.63</v>
      </c>
      <c r="F20" s="1419">
        <v>831.01700000000005</v>
      </c>
      <c r="G20" s="302">
        <f t="shared" si="0"/>
        <v>1659.6469999999999</v>
      </c>
      <c r="H20" s="1416">
        <v>147</v>
      </c>
      <c r="I20" s="1335">
        <f t="shared" si="4"/>
        <v>17.740125267006988</v>
      </c>
      <c r="J20" s="1417">
        <v>223</v>
      </c>
      <c r="K20" s="1335">
        <f t="shared" si="1"/>
        <v>26.834589424765078</v>
      </c>
      <c r="L20" s="302">
        <f t="shared" si="2"/>
        <v>370</v>
      </c>
      <c r="M20" s="1335">
        <f t="shared" si="3"/>
        <v>22.293897437226111</v>
      </c>
    </row>
    <row r="21" spans="1:13" ht="20.149999999999999" customHeight="1" x14ac:dyDescent="0.35">
      <c r="A21" s="16">
        <v>11</v>
      </c>
      <c r="B21" s="254" t="s">
        <v>108</v>
      </c>
      <c r="C21" s="1571" t="s">
        <v>1606</v>
      </c>
      <c r="D21" s="1584" t="s">
        <v>1626</v>
      </c>
      <c r="E21" s="1418">
        <v>558.899</v>
      </c>
      <c r="F21" s="1419">
        <v>596.06799999999998</v>
      </c>
      <c r="G21" s="302">
        <f t="shared" si="0"/>
        <v>1154.9670000000001</v>
      </c>
      <c r="H21" s="1416">
        <v>328</v>
      </c>
      <c r="I21" s="1335">
        <f t="shared" si="4"/>
        <v>58.686811033836172</v>
      </c>
      <c r="J21" s="1417">
        <v>431</v>
      </c>
      <c r="K21" s="1335">
        <f t="shared" si="1"/>
        <v>72.307186428394076</v>
      </c>
      <c r="L21" s="302">
        <f t="shared" si="2"/>
        <v>759</v>
      </c>
      <c r="M21" s="1335">
        <f t="shared" si="3"/>
        <v>65.716163318951956</v>
      </c>
    </row>
    <row r="22" spans="1:13" ht="20.149999999999999" customHeight="1" x14ac:dyDescent="0.35">
      <c r="A22" s="16">
        <v>12</v>
      </c>
      <c r="B22" s="254" t="s">
        <v>109</v>
      </c>
      <c r="C22" s="1571" t="s">
        <v>1597</v>
      </c>
      <c r="D22" s="1584" t="s">
        <v>1627</v>
      </c>
      <c r="E22" s="1418">
        <v>644.49</v>
      </c>
      <c r="F22" s="1419">
        <v>671.77</v>
      </c>
      <c r="G22" s="302">
        <f t="shared" si="0"/>
        <v>1316.26</v>
      </c>
      <c r="H22" s="1416">
        <v>364</v>
      </c>
      <c r="I22" s="1335">
        <f t="shared" si="4"/>
        <v>56.478766156185515</v>
      </c>
      <c r="J22" s="1417">
        <v>482</v>
      </c>
      <c r="K22" s="1335">
        <f t="shared" si="1"/>
        <v>71.750748023877222</v>
      </c>
      <c r="L22" s="302">
        <f t="shared" si="2"/>
        <v>846</v>
      </c>
      <c r="M22" s="1335">
        <f t="shared" si="3"/>
        <v>64.273015969489308</v>
      </c>
    </row>
    <row r="23" spans="1:13" ht="20.149999999999999" customHeight="1" x14ac:dyDescent="0.35">
      <c r="A23" s="16">
        <v>13</v>
      </c>
      <c r="B23" s="254" t="s">
        <v>110</v>
      </c>
      <c r="C23" s="1571" t="s">
        <v>1596</v>
      </c>
      <c r="D23" s="1584" t="s">
        <v>1628</v>
      </c>
      <c r="E23" s="1418">
        <v>893.42</v>
      </c>
      <c r="F23" s="1419">
        <v>896.48900000000003</v>
      </c>
      <c r="G23" s="302">
        <f t="shared" si="0"/>
        <v>1789.9090000000001</v>
      </c>
      <c r="H23" s="1416">
        <v>184</v>
      </c>
      <c r="I23" s="1335">
        <f t="shared" si="4"/>
        <v>20.595016901345392</v>
      </c>
      <c r="J23" s="1417">
        <v>253</v>
      </c>
      <c r="K23" s="1335">
        <f t="shared" si="1"/>
        <v>28.221205168161571</v>
      </c>
      <c r="L23" s="302">
        <f t="shared" si="2"/>
        <v>437</v>
      </c>
      <c r="M23" s="1335">
        <f t="shared" si="3"/>
        <v>24.414649012882776</v>
      </c>
    </row>
    <row r="24" spans="1:13" ht="20.149999999999999" customHeight="1" x14ac:dyDescent="0.35">
      <c r="A24" s="16">
        <v>14</v>
      </c>
      <c r="B24" s="254" t="s">
        <v>111</v>
      </c>
      <c r="C24" s="1571" t="s">
        <v>1598</v>
      </c>
      <c r="D24" s="1584" t="s">
        <v>1629</v>
      </c>
      <c r="E24" s="1418">
        <v>864.09400000000005</v>
      </c>
      <c r="F24" s="1419">
        <v>899.899</v>
      </c>
      <c r="G24" s="302">
        <f t="shared" si="0"/>
        <v>1763.9929999999999</v>
      </c>
      <c r="H24" s="1416">
        <v>158</v>
      </c>
      <c r="I24" s="1335">
        <f t="shared" si="4"/>
        <v>18.28504769157059</v>
      </c>
      <c r="J24" s="1417">
        <v>224</v>
      </c>
      <c r="K24" s="1335">
        <f t="shared" si="1"/>
        <v>24.891682288790186</v>
      </c>
      <c r="L24" s="302">
        <f t="shared" si="2"/>
        <v>382</v>
      </c>
      <c r="M24" s="1335">
        <f t="shared" si="3"/>
        <v>21.655414732371387</v>
      </c>
    </row>
    <row r="25" spans="1:13" ht="20.149999999999999" customHeight="1" x14ac:dyDescent="0.35">
      <c r="A25" s="16">
        <v>15</v>
      </c>
      <c r="B25" s="254" t="s">
        <v>112</v>
      </c>
      <c r="C25" s="1571" t="s">
        <v>1600</v>
      </c>
      <c r="D25" s="1584" t="s">
        <v>1630</v>
      </c>
      <c r="E25" s="1418">
        <v>513.54600000000005</v>
      </c>
      <c r="F25" s="1419">
        <v>516.95600000000002</v>
      </c>
      <c r="G25" s="302">
        <f t="shared" si="0"/>
        <v>1030.502</v>
      </c>
      <c r="H25" s="1416">
        <v>293</v>
      </c>
      <c r="I25" s="1335">
        <f t="shared" si="4"/>
        <v>57.054285302582429</v>
      </c>
      <c r="J25" s="1417">
        <v>450</v>
      </c>
      <c r="K25" s="1335">
        <f t="shared" si="1"/>
        <v>87.04802729826136</v>
      </c>
      <c r="L25" s="302">
        <f t="shared" si="2"/>
        <v>743</v>
      </c>
      <c r="M25" s="1335">
        <f t="shared" si="3"/>
        <v>72.100781948991852</v>
      </c>
    </row>
    <row r="26" spans="1:13" ht="20.149999999999999" customHeight="1" x14ac:dyDescent="0.35">
      <c r="A26" s="16">
        <v>16</v>
      </c>
      <c r="B26" s="254" t="s">
        <v>113</v>
      </c>
      <c r="C26" s="1571" t="s">
        <v>1601</v>
      </c>
      <c r="D26" s="1584" t="s">
        <v>1631</v>
      </c>
      <c r="E26" s="1418">
        <v>580.38199999999995</v>
      </c>
      <c r="F26" s="1419">
        <v>565.37800000000004</v>
      </c>
      <c r="G26" s="302">
        <f t="shared" si="0"/>
        <v>1145.76</v>
      </c>
      <c r="H26" s="1416">
        <v>145</v>
      </c>
      <c r="I26" s="1335">
        <f t="shared" si="4"/>
        <v>24.983545320151212</v>
      </c>
      <c r="J26" s="1417">
        <v>251</v>
      </c>
      <c r="K26" s="1335">
        <f t="shared" si="1"/>
        <v>44.39507727573411</v>
      </c>
      <c r="L26" s="302">
        <f t="shared" si="2"/>
        <v>396</v>
      </c>
      <c r="M26" s="1335">
        <f t="shared" si="3"/>
        <v>34.562211981566819</v>
      </c>
    </row>
    <row r="27" spans="1:13" ht="20.149999999999999" customHeight="1" x14ac:dyDescent="0.35">
      <c r="A27" s="16">
        <v>17</v>
      </c>
      <c r="B27" s="254" t="s">
        <v>114</v>
      </c>
      <c r="C27" s="1571" t="s">
        <v>1599</v>
      </c>
      <c r="D27" s="1584" t="s">
        <v>1632</v>
      </c>
      <c r="E27" s="1418">
        <v>883.53099999999995</v>
      </c>
      <c r="F27" s="1419">
        <v>906.37800000000004</v>
      </c>
      <c r="G27" s="302">
        <f t="shared" si="0"/>
        <v>1789.9090000000001</v>
      </c>
      <c r="H27" s="1416">
        <v>158</v>
      </c>
      <c r="I27" s="1335">
        <f t="shared" si="4"/>
        <v>17.88279075663446</v>
      </c>
      <c r="J27" s="1417">
        <v>213</v>
      </c>
      <c r="K27" s="1335">
        <f t="shared" si="1"/>
        <v>23.500129085216102</v>
      </c>
      <c r="L27" s="302">
        <f t="shared" si="2"/>
        <v>371</v>
      </c>
      <c r="M27" s="1335">
        <f t="shared" si="3"/>
        <v>20.727310718030914</v>
      </c>
    </row>
    <row r="28" spans="1:13" ht="20.149999999999999" customHeight="1" x14ac:dyDescent="0.35">
      <c r="A28" s="16">
        <v>18</v>
      </c>
      <c r="B28" s="254" t="s">
        <v>115</v>
      </c>
      <c r="C28" s="1571" t="s">
        <v>1613</v>
      </c>
      <c r="D28" s="1584" t="s">
        <v>1633</v>
      </c>
      <c r="E28" s="1412">
        <v>179</v>
      </c>
      <c r="F28" s="618">
        <v>182</v>
      </c>
      <c r="G28" s="302">
        <f t="shared" si="0"/>
        <v>361</v>
      </c>
      <c r="H28" s="1416">
        <v>160</v>
      </c>
      <c r="I28" s="1335">
        <f t="shared" si="4"/>
        <v>89.385474860335194</v>
      </c>
      <c r="J28" s="1417">
        <v>159</v>
      </c>
      <c r="K28" s="1335">
        <f t="shared" si="1"/>
        <v>87.362637362637358</v>
      </c>
      <c r="L28" s="302">
        <f t="shared" si="2"/>
        <v>319</v>
      </c>
      <c r="M28" s="1335">
        <f t="shared" si="3"/>
        <v>88.365650969529085</v>
      </c>
    </row>
    <row r="29" spans="1:13" ht="20.149999999999999" customHeight="1" x14ac:dyDescent="0.35">
      <c r="A29" s="16">
        <v>19</v>
      </c>
      <c r="B29" s="254" t="s">
        <v>115</v>
      </c>
      <c r="C29" s="1571" t="s">
        <v>1613</v>
      </c>
      <c r="D29" s="1584" t="s">
        <v>1634</v>
      </c>
      <c r="E29" s="1412">
        <v>195</v>
      </c>
      <c r="F29" s="618">
        <v>199</v>
      </c>
      <c r="G29" s="302">
        <f t="shared" si="0"/>
        <v>394</v>
      </c>
      <c r="H29" s="1416">
        <v>134</v>
      </c>
      <c r="I29" s="1335">
        <f t="shared" si="4"/>
        <v>68.717948717948715</v>
      </c>
      <c r="J29" s="1417">
        <v>165</v>
      </c>
      <c r="K29" s="1335">
        <f t="shared" si="1"/>
        <v>82.914572864321613</v>
      </c>
      <c r="L29" s="302">
        <f t="shared" si="2"/>
        <v>299</v>
      </c>
      <c r="M29" s="1335">
        <f t="shared" si="3"/>
        <v>75.888324873096451</v>
      </c>
    </row>
    <row r="30" spans="1:13" ht="20.149999999999999" customHeight="1" x14ac:dyDescent="0.35">
      <c r="A30" s="16">
        <v>20</v>
      </c>
      <c r="B30" s="254" t="s">
        <v>115</v>
      </c>
      <c r="C30" s="1571" t="s">
        <v>1613</v>
      </c>
      <c r="D30" s="1584" t="s">
        <v>1635</v>
      </c>
      <c r="E30" s="1412">
        <v>147</v>
      </c>
      <c r="F30" s="618">
        <v>151</v>
      </c>
      <c r="G30" s="302">
        <f t="shared" si="0"/>
        <v>298</v>
      </c>
      <c r="H30" s="1416">
        <v>98</v>
      </c>
      <c r="I30" s="1335">
        <f t="shared" si="4"/>
        <v>66.666666666666657</v>
      </c>
      <c r="J30" s="1417">
        <v>142</v>
      </c>
      <c r="K30" s="1335">
        <f t="shared" si="1"/>
        <v>94.039735099337747</v>
      </c>
      <c r="L30" s="302">
        <f t="shared" si="2"/>
        <v>240</v>
      </c>
      <c r="M30" s="1335">
        <f t="shared" si="3"/>
        <v>80.536912751677846</v>
      </c>
    </row>
    <row r="31" spans="1:13" ht="20.149999999999999" customHeight="1" x14ac:dyDescent="0.35">
      <c r="A31" s="16">
        <v>21</v>
      </c>
      <c r="B31" s="243" t="s">
        <v>116</v>
      </c>
      <c r="C31" s="1571" t="s">
        <v>1614</v>
      </c>
      <c r="D31" s="1584" t="s">
        <v>1636</v>
      </c>
      <c r="E31" s="1422">
        <v>119.009</v>
      </c>
      <c r="F31" s="1423">
        <v>113.212</v>
      </c>
      <c r="G31" s="302">
        <f>SUM(E31:F31)</f>
        <v>232.221</v>
      </c>
      <c r="H31" s="1416">
        <v>74</v>
      </c>
      <c r="I31" s="1335">
        <f>H31/E31*100</f>
        <v>62.180171247552707</v>
      </c>
      <c r="J31" s="1417">
        <v>96</v>
      </c>
      <c r="K31" s="1335">
        <f>J31/F31*100</f>
        <v>84.796664664523192</v>
      </c>
      <c r="L31" s="302">
        <f>H31+J31</f>
        <v>170</v>
      </c>
      <c r="M31" s="1335">
        <f t="shared" si="3"/>
        <v>73.206126922199104</v>
      </c>
    </row>
    <row r="32" spans="1:13" ht="20.149999999999999" customHeight="1" x14ac:dyDescent="0.35">
      <c r="A32" s="16"/>
      <c r="B32" s="243"/>
      <c r="C32" s="243"/>
      <c r="D32" s="17"/>
      <c r="E32" s="579"/>
      <c r="F32" s="253"/>
      <c r="G32" s="302"/>
      <c r="H32" s="302"/>
      <c r="I32" s="1335"/>
      <c r="J32" s="302"/>
      <c r="K32" s="1335"/>
      <c r="L32" s="302"/>
      <c r="M32" s="1335"/>
    </row>
    <row r="33" spans="1:13" ht="20.149999999999999" customHeight="1" x14ac:dyDescent="0.35">
      <c r="A33" s="16"/>
      <c r="B33" s="243"/>
      <c r="C33" s="243"/>
      <c r="D33" s="17"/>
      <c r="E33" s="375"/>
      <c r="F33" s="302"/>
      <c r="G33" s="302"/>
      <c r="H33" s="302"/>
      <c r="I33" s="1335"/>
      <c r="J33" s="302"/>
      <c r="K33" s="1335"/>
      <c r="L33" s="302"/>
      <c r="M33" s="1335"/>
    </row>
    <row r="34" spans="1:13" ht="20.149999999999999" customHeight="1" x14ac:dyDescent="0.35">
      <c r="A34" s="16"/>
      <c r="B34" s="243"/>
      <c r="C34" s="243"/>
      <c r="D34" s="17"/>
      <c r="E34" s="375"/>
      <c r="F34" s="302"/>
      <c r="G34" s="302"/>
      <c r="H34" s="302"/>
      <c r="I34" s="1335"/>
      <c r="J34" s="302"/>
      <c r="K34" s="1335"/>
      <c r="L34" s="302"/>
      <c r="M34" s="1335"/>
    </row>
    <row r="35" spans="1:13" ht="20.149999999999999" customHeight="1" x14ac:dyDescent="0.35">
      <c r="A35" s="16"/>
      <c r="B35" s="243"/>
      <c r="C35" s="243"/>
      <c r="D35" s="21"/>
      <c r="E35" s="375"/>
      <c r="F35" s="302"/>
      <c r="G35" s="302"/>
      <c r="H35" s="302"/>
      <c r="I35" s="1335"/>
      <c r="J35" s="302"/>
      <c r="K35" s="1335"/>
      <c r="L35" s="302"/>
      <c r="M35" s="1335"/>
    </row>
    <row r="36" spans="1:13" ht="20.149999999999999" customHeight="1" thickBot="1" x14ac:dyDescent="0.4">
      <c r="A36" s="22" t="s">
        <v>713</v>
      </c>
      <c r="B36" s="22"/>
      <c r="C36" s="528"/>
      <c r="D36" s="1405"/>
      <c r="E36" s="1205">
        <f>SUM(E11:E35)</f>
        <v>13500.141999999998</v>
      </c>
      <c r="F36" s="1420">
        <f>SUM(F11:F35)</f>
        <v>13855.210999999999</v>
      </c>
      <c r="G36" s="1420">
        <f>SUM(E36:F36)</f>
        <v>27355.352999999996</v>
      </c>
      <c r="H36" s="1420">
        <f>SUM(H11:H35)</f>
        <v>4961</v>
      </c>
      <c r="I36" s="1421">
        <f>H36/E36*100</f>
        <v>36.747761616137083</v>
      </c>
      <c r="J36" s="1420">
        <f>SUM(J11:J35)</f>
        <v>6338</v>
      </c>
      <c r="K36" s="1421">
        <f>J36/F36*100</f>
        <v>45.744521682131008</v>
      </c>
      <c r="L36" s="1420">
        <f>SUM(L11:L35)</f>
        <v>11299</v>
      </c>
      <c r="M36" s="1421">
        <f>L36/G36*100</f>
        <v>41.304530049383757</v>
      </c>
    </row>
    <row r="37" spans="1:13" ht="12.75" customHeight="1" x14ac:dyDescent="0.35">
      <c r="D37" s="231"/>
      <c r="E37" s="304"/>
      <c r="F37" s="304"/>
      <c r="G37" s="304"/>
      <c r="H37" s="304"/>
      <c r="I37" s="304"/>
      <c r="J37" s="304"/>
      <c r="K37" s="304"/>
      <c r="L37" s="304"/>
      <c r="M37" s="304"/>
    </row>
    <row r="38" spans="1:13" x14ac:dyDescent="0.35">
      <c r="A38" s="27" t="s">
        <v>817</v>
      </c>
    </row>
  </sheetData>
  <sheetProtection algorithmName="SHA-512" hashValue="aLiNipxWT5TMycOlIPC0UUkBGF3L4yXEP8270BqTtMoe0BgaUccKKXuRivHBSw4p/ddZjNcUeD9WsmjrnLTqZg==" saltValue="GBmdDMmiBoY6m3qqm6NKMQ==" spinCount="100000" sheet="1" objects="1" scenarios="1" sort="0" autoFilter="0" pivotTables="0"/>
  <mergeCells count="9">
    <mergeCell ref="A4:M4"/>
    <mergeCell ref="A7:A9"/>
    <mergeCell ref="B7:B9"/>
    <mergeCell ref="D7:D9"/>
    <mergeCell ref="E7:G8"/>
    <mergeCell ref="H7:M7"/>
    <mergeCell ref="H8:I8"/>
    <mergeCell ref="J8:K8"/>
    <mergeCell ref="L8:M8"/>
  </mergeCells>
  <pageMargins left="0.7" right="0.7" top="0.75" bottom="0.7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37"/>
  <sheetViews>
    <sheetView topLeftCell="A16" zoomScale="80" zoomScaleNormal="80" workbookViewId="0">
      <selection activeCell="G22" sqref="G22"/>
    </sheetView>
  </sheetViews>
  <sheetFormatPr defaultColWidth="9.1796875" defaultRowHeight="15.5" x14ac:dyDescent="0.35"/>
  <cols>
    <col min="1" max="1" width="5.7265625" style="3" customWidth="1"/>
    <col min="2" max="7" width="25.7265625" style="3" customWidth="1"/>
    <col min="8" max="257" width="9.1796875" style="3"/>
    <col min="258" max="258" width="5.7265625" style="3" customWidth="1"/>
    <col min="259" max="263" width="25.7265625" style="3" customWidth="1"/>
    <col min="264" max="513" width="9.1796875" style="3"/>
    <col min="514" max="514" width="5.7265625" style="3" customWidth="1"/>
    <col min="515" max="519" width="25.7265625" style="3" customWidth="1"/>
    <col min="520" max="769" width="9.1796875" style="3"/>
    <col min="770" max="770" width="5.7265625" style="3" customWidth="1"/>
    <col min="771" max="775" width="25.7265625" style="3" customWidth="1"/>
    <col min="776" max="1025" width="9.1796875" style="3"/>
    <col min="1026" max="1026" width="5.7265625" style="3" customWidth="1"/>
    <col min="1027" max="1031" width="25.7265625" style="3" customWidth="1"/>
    <col min="1032" max="1281" width="9.1796875" style="3"/>
    <col min="1282" max="1282" width="5.7265625" style="3" customWidth="1"/>
    <col min="1283" max="1287" width="25.7265625" style="3" customWidth="1"/>
    <col min="1288" max="1537" width="9.1796875" style="3"/>
    <col min="1538" max="1538" width="5.7265625" style="3" customWidth="1"/>
    <col min="1539" max="1543" width="25.7265625" style="3" customWidth="1"/>
    <col min="1544" max="1793" width="9.1796875" style="3"/>
    <col min="1794" max="1794" width="5.7265625" style="3" customWidth="1"/>
    <col min="1795" max="1799" width="25.7265625" style="3" customWidth="1"/>
    <col min="1800" max="2049" width="9.1796875" style="3"/>
    <col min="2050" max="2050" width="5.7265625" style="3" customWidth="1"/>
    <col min="2051" max="2055" width="25.7265625" style="3" customWidth="1"/>
    <col min="2056" max="2305" width="9.1796875" style="3"/>
    <col min="2306" max="2306" width="5.7265625" style="3" customWidth="1"/>
    <col min="2307" max="2311" width="25.7265625" style="3" customWidth="1"/>
    <col min="2312" max="2561" width="9.1796875" style="3"/>
    <col min="2562" max="2562" width="5.7265625" style="3" customWidth="1"/>
    <col min="2563" max="2567" width="25.7265625" style="3" customWidth="1"/>
    <col min="2568" max="2817" width="9.1796875" style="3"/>
    <col min="2818" max="2818" width="5.7265625" style="3" customWidth="1"/>
    <col min="2819" max="2823" width="25.7265625" style="3" customWidth="1"/>
    <col min="2824" max="3073" width="9.1796875" style="3"/>
    <col min="3074" max="3074" width="5.7265625" style="3" customWidth="1"/>
    <col min="3075" max="3079" width="25.7265625" style="3" customWidth="1"/>
    <col min="3080" max="3329" width="9.1796875" style="3"/>
    <col min="3330" max="3330" width="5.7265625" style="3" customWidth="1"/>
    <col min="3331" max="3335" width="25.7265625" style="3" customWidth="1"/>
    <col min="3336" max="3585" width="9.1796875" style="3"/>
    <col min="3586" max="3586" width="5.7265625" style="3" customWidth="1"/>
    <col min="3587" max="3591" width="25.7265625" style="3" customWidth="1"/>
    <col min="3592" max="3841" width="9.1796875" style="3"/>
    <col min="3842" max="3842" width="5.7265625" style="3" customWidth="1"/>
    <col min="3843" max="3847" width="25.7265625" style="3" customWidth="1"/>
    <col min="3848" max="4097" width="9.1796875" style="3"/>
    <col min="4098" max="4098" width="5.7265625" style="3" customWidth="1"/>
    <col min="4099" max="4103" width="25.7265625" style="3" customWidth="1"/>
    <col min="4104" max="4353" width="9.1796875" style="3"/>
    <col min="4354" max="4354" width="5.7265625" style="3" customWidth="1"/>
    <col min="4355" max="4359" width="25.7265625" style="3" customWidth="1"/>
    <col min="4360" max="4609" width="9.1796875" style="3"/>
    <col min="4610" max="4610" width="5.7265625" style="3" customWidth="1"/>
    <col min="4611" max="4615" width="25.7265625" style="3" customWidth="1"/>
    <col min="4616" max="4865" width="9.1796875" style="3"/>
    <col min="4866" max="4866" width="5.7265625" style="3" customWidth="1"/>
    <col min="4867" max="4871" width="25.7265625" style="3" customWidth="1"/>
    <col min="4872" max="5121" width="9.1796875" style="3"/>
    <col min="5122" max="5122" width="5.7265625" style="3" customWidth="1"/>
    <col min="5123" max="5127" width="25.7265625" style="3" customWidth="1"/>
    <col min="5128" max="5377" width="9.1796875" style="3"/>
    <col min="5378" max="5378" width="5.7265625" style="3" customWidth="1"/>
    <col min="5379" max="5383" width="25.7265625" style="3" customWidth="1"/>
    <col min="5384" max="5633" width="9.1796875" style="3"/>
    <col min="5634" max="5634" width="5.7265625" style="3" customWidth="1"/>
    <col min="5635" max="5639" width="25.7265625" style="3" customWidth="1"/>
    <col min="5640" max="5889" width="9.1796875" style="3"/>
    <col min="5890" max="5890" width="5.7265625" style="3" customWidth="1"/>
    <col min="5891" max="5895" width="25.7265625" style="3" customWidth="1"/>
    <col min="5896" max="6145" width="9.1796875" style="3"/>
    <col min="6146" max="6146" width="5.7265625" style="3" customWidth="1"/>
    <col min="6147" max="6151" width="25.7265625" style="3" customWidth="1"/>
    <col min="6152" max="6401" width="9.1796875" style="3"/>
    <col min="6402" max="6402" width="5.7265625" style="3" customWidth="1"/>
    <col min="6403" max="6407" width="25.7265625" style="3" customWidth="1"/>
    <col min="6408" max="6657" width="9.1796875" style="3"/>
    <col min="6658" max="6658" width="5.7265625" style="3" customWidth="1"/>
    <col min="6659" max="6663" width="25.7265625" style="3" customWidth="1"/>
    <col min="6664" max="6913" width="9.1796875" style="3"/>
    <col min="6914" max="6914" width="5.7265625" style="3" customWidth="1"/>
    <col min="6915" max="6919" width="25.7265625" style="3" customWidth="1"/>
    <col min="6920" max="7169" width="9.1796875" style="3"/>
    <col min="7170" max="7170" width="5.7265625" style="3" customWidth="1"/>
    <col min="7171" max="7175" width="25.7265625" style="3" customWidth="1"/>
    <col min="7176" max="7425" width="9.1796875" style="3"/>
    <col min="7426" max="7426" width="5.7265625" style="3" customWidth="1"/>
    <col min="7427" max="7431" width="25.7265625" style="3" customWidth="1"/>
    <col min="7432" max="7681" width="9.1796875" style="3"/>
    <col min="7682" max="7682" width="5.7265625" style="3" customWidth="1"/>
    <col min="7683" max="7687" width="25.7265625" style="3" customWidth="1"/>
    <col min="7688" max="7937" width="9.1796875" style="3"/>
    <col min="7938" max="7938" width="5.7265625" style="3" customWidth="1"/>
    <col min="7939" max="7943" width="25.7265625" style="3" customWidth="1"/>
    <col min="7944" max="8193" width="9.1796875" style="3"/>
    <col min="8194" max="8194" width="5.7265625" style="3" customWidth="1"/>
    <col min="8195" max="8199" width="25.7265625" style="3" customWidth="1"/>
    <col min="8200" max="8449" width="9.1796875" style="3"/>
    <col min="8450" max="8450" width="5.7265625" style="3" customWidth="1"/>
    <col min="8451" max="8455" width="25.7265625" style="3" customWidth="1"/>
    <col min="8456" max="8705" width="9.1796875" style="3"/>
    <col min="8706" max="8706" width="5.7265625" style="3" customWidth="1"/>
    <col min="8707" max="8711" width="25.7265625" style="3" customWidth="1"/>
    <col min="8712" max="8961" width="9.1796875" style="3"/>
    <col min="8962" max="8962" width="5.7265625" style="3" customWidth="1"/>
    <col min="8963" max="8967" width="25.7265625" style="3" customWidth="1"/>
    <col min="8968" max="9217" width="9.1796875" style="3"/>
    <col min="9218" max="9218" width="5.7265625" style="3" customWidth="1"/>
    <col min="9219" max="9223" width="25.7265625" style="3" customWidth="1"/>
    <col min="9224" max="9473" width="9.1796875" style="3"/>
    <col min="9474" max="9474" width="5.7265625" style="3" customWidth="1"/>
    <col min="9475" max="9479" width="25.7265625" style="3" customWidth="1"/>
    <col min="9480" max="9729" width="9.1796875" style="3"/>
    <col min="9730" max="9730" width="5.7265625" style="3" customWidth="1"/>
    <col min="9731" max="9735" width="25.7265625" style="3" customWidth="1"/>
    <col min="9736" max="9985" width="9.1796875" style="3"/>
    <col min="9986" max="9986" width="5.7265625" style="3" customWidth="1"/>
    <col min="9987" max="9991" width="25.7265625" style="3" customWidth="1"/>
    <col min="9992" max="10241" width="9.1796875" style="3"/>
    <col min="10242" max="10242" width="5.7265625" style="3" customWidth="1"/>
    <col min="10243" max="10247" width="25.7265625" style="3" customWidth="1"/>
    <col min="10248" max="10497" width="9.1796875" style="3"/>
    <col min="10498" max="10498" width="5.7265625" style="3" customWidth="1"/>
    <col min="10499" max="10503" width="25.7265625" style="3" customWidth="1"/>
    <col min="10504" max="10753" width="9.1796875" style="3"/>
    <col min="10754" max="10754" width="5.7265625" style="3" customWidth="1"/>
    <col min="10755" max="10759" width="25.7265625" style="3" customWidth="1"/>
    <col min="10760" max="11009" width="9.1796875" style="3"/>
    <col min="11010" max="11010" width="5.7265625" style="3" customWidth="1"/>
    <col min="11011" max="11015" width="25.7265625" style="3" customWidth="1"/>
    <col min="11016" max="11265" width="9.1796875" style="3"/>
    <col min="11266" max="11266" width="5.7265625" style="3" customWidth="1"/>
    <col min="11267" max="11271" width="25.7265625" style="3" customWidth="1"/>
    <col min="11272" max="11521" width="9.1796875" style="3"/>
    <col min="11522" max="11522" width="5.7265625" style="3" customWidth="1"/>
    <col min="11523" max="11527" width="25.7265625" style="3" customWidth="1"/>
    <col min="11528" max="11777" width="9.1796875" style="3"/>
    <col min="11778" max="11778" width="5.7265625" style="3" customWidth="1"/>
    <col min="11779" max="11783" width="25.7265625" style="3" customWidth="1"/>
    <col min="11784" max="12033" width="9.1796875" style="3"/>
    <col min="12034" max="12034" width="5.7265625" style="3" customWidth="1"/>
    <col min="12035" max="12039" width="25.7265625" style="3" customWidth="1"/>
    <col min="12040" max="12289" width="9.1796875" style="3"/>
    <col min="12290" max="12290" width="5.7265625" style="3" customWidth="1"/>
    <col min="12291" max="12295" width="25.7265625" style="3" customWidth="1"/>
    <col min="12296" max="12545" width="9.1796875" style="3"/>
    <col min="12546" max="12546" width="5.7265625" style="3" customWidth="1"/>
    <col min="12547" max="12551" width="25.7265625" style="3" customWidth="1"/>
    <col min="12552" max="12801" width="9.1796875" style="3"/>
    <col min="12802" max="12802" width="5.7265625" style="3" customWidth="1"/>
    <col min="12803" max="12807" width="25.7265625" style="3" customWidth="1"/>
    <col min="12808" max="13057" width="9.1796875" style="3"/>
    <col min="13058" max="13058" width="5.7265625" style="3" customWidth="1"/>
    <col min="13059" max="13063" width="25.7265625" style="3" customWidth="1"/>
    <col min="13064" max="13313" width="9.1796875" style="3"/>
    <col min="13314" max="13314" width="5.7265625" style="3" customWidth="1"/>
    <col min="13315" max="13319" width="25.7265625" style="3" customWidth="1"/>
    <col min="13320" max="13569" width="9.1796875" style="3"/>
    <col min="13570" max="13570" width="5.7265625" style="3" customWidth="1"/>
    <col min="13571" max="13575" width="25.7265625" style="3" customWidth="1"/>
    <col min="13576" max="13825" width="9.1796875" style="3"/>
    <col min="13826" max="13826" width="5.7265625" style="3" customWidth="1"/>
    <col min="13827" max="13831" width="25.7265625" style="3" customWidth="1"/>
    <col min="13832" max="14081" width="9.1796875" style="3"/>
    <col min="14082" max="14082" width="5.7265625" style="3" customWidth="1"/>
    <col min="14083" max="14087" width="25.7265625" style="3" customWidth="1"/>
    <col min="14088" max="14337" width="9.1796875" style="3"/>
    <col min="14338" max="14338" width="5.7265625" style="3" customWidth="1"/>
    <col min="14339" max="14343" width="25.7265625" style="3" customWidth="1"/>
    <col min="14344" max="14593" width="9.1796875" style="3"/>
    <col min="14594" max="14594" width="5.7265625" style="3" customWidth="1"/>
    <col min="14595" max="14599" width="25.7265625" style="3" customWidth="1"/>
    <col min="14600" max="14849" width="9.1796875" style="3"/>
    <col min="14850" max="14850" width="5.7265625" style="3" customWidth="1"/>
    <col min="14851" max="14855" width="25.7265625" style="3" customWidth="1"/>
    <col min="14856" max="15105" width="9.1796875" style="3"/>
    <col min="15106" max="15106" width="5.7265625" style="3" customWidth="1"/>
    <col min="15107" max="15111" width="25.7265625" style="3" customWidth="1"/>
    <col min="15112" max="15361" width="9.1796875" style="3"/>
    <col min="15362" max="15362" width="5.7265625" style="3" customWidth="1"/>
    <col min="15363" max="15367" width="25.7265625" style="3" customWidth="1"/>
    <col min="15368" max="15617" width="9.1796875" style="3"/>
    <col min="15618" max="15618" width="5.7265625" style="3" customWidth="1"/>
    <col min="15619" max="15623" width="25.7265625" style="3" customWidth="1"/>
    <col min="15624" max="15873" width="9.1796875" style="3"/>
    <col min="15874" max="15874" width="5.7265625" style="3" customWidth="1"/>
    <col min="15875" max="15879" width="25.7265625" style="3" customWidth="1"/>
    <col min="15880" max="16129" width="9.1796875" style="3"/>
    <col min="16130" max="16130" width="5.7265625" style="3" customWidth="1"/>
    <col min="16131" max="16135" width="25.7265625" style="3" customWidth="1"/>
    <col min="16136" max="16384" width="9.1796875" style="3"/>
  </cols>
  <sheetData>
    <row r="1" spans="1:8" x14ac:dyDescent="0.35">
      <c r="A1" s="1" t="s">
        <v>1126</v>
      </c>
      <c r="B1" s="231"/>
      <c r="C1" s="231"/>
      <c r="D1" s="240"/>
    </row>
    <row r="2" spans="1:8" x14ac:dyDescent="0.35">
      <c r="A2" s="230" t="s">
        <v>58</v>
      </c>
      <c r="B2" s="230"/>
      <c r="C2" s="230"/>
    </row>
    <row r="3" spans="1:8" x14ac:dyDescent="0.35">
      <c r="A3" s="4" t="s">
        <v>1127</v>
      </c>
      <c r="B3" s="4"/>
      <c r="C3" s="4"/>
      <c r="D3" s="4"/>
      <c r="E3" s="4"/>
      <c r="F3" s="4"/>
      <c r="G3" s="4"/>
    </row>
    <row r="4" spans="1:8" x14ac:dyDescent="0.35">
      <c r="A4" s="1615" t="s">
        <v>561</v>
      </c>
      <c r="B4" s="1615"/>
      <c r="C4" s="1615"/>
      <c r="D4" s="1615"/>
      <c r="E4" s="1615"/>
      <c r="F4" s="1615"/>
      <c r="G4" s="1615"/>
    </row>
    <row r="5" spans="1:8" x14ac:dyDescent="0.35">
      <c r="A5" s="1615" t="s">
        <v>762</v>
      </c>
      <c r="B5" s="1615"/>
      <c r="C5" s="1615"/>
      <c r="D5" s="1615"/>
      <c r="E5" s="1615"/>
      <c r="F5" s="1615"/>
      <c r="G5" s="1615"/>
    </row>
    <row r="6" spans="1:8" ht="16" thickBot="1" x14ac:dyDescent="0.4"/>
    <row r="7" spans="1:8" ht="47.25" customHeight="1" x14ac:dyDescent="0.35">
      <c r="A7" s="1618" t="s">
        <v>5</v>
      </c>
      <c r="B7" s="1618" t="s">
        <v>6</v>
      </c>
      <c r="C7" s="130" t="s">
        <v>1595</v>
      </c>
      <c r="D7" s="1618" t="s">
        <v>61</v>
      </c>
      <c r="E7" s="1611" t="s">
        <v>1128</v>
      </c>
      <c r="F7" s="1612" t="s">
        <v>1129</v>
      </c>
      <c r="G7" s="1614"/>
    </row>
    <row r="8" spans="1:8" ht="32.25" customHeight="1" x14ac:dyDescent="0.35">
      <c r="A8" s="1596"/>
      <c r="B8" s="1596"/>
      <c r="C8" s="10" t="s">
        <v>6</v>
      </c>
      <c r="D8" s="1596"/>
      <c r="E8" s="1602"/>
      <c r="F8" s="32" t="s">
        <v>8</v>
      </c>
      <c r="G8" s="32" t="s">
        <v>65</v>
      </c>
    </row>
    <row r="9" spans="1:8" s="15" customFormat="1" ht="11.5" x14ac:dyDescent="0.35">
      <c r="A9" s="13">
        <v>1</v>
      </c>
      <c r="B9" s="13">
        <v>2</v>
      </c>
      <c r="C9" s="13"/>
      <c r="D9" s="13">
        <v>3</v>
      </c>
      <c r="E9" s="13">
        <v>4</v>
      </c>
      <c r="F9" s="13">
        <v>5</v>
      </c>
      <c r="G9" s="13">
        <v>6</v>
      </c>
      <c r="H9" s="296"/>
    </row>
    <row r="10" spans="1:8" ht="19.5" customHeight="1" x14ac:dyDescent="0.35">
      <c r="A10" s="33">
        <v>1</v>
      </c>
      <c r="B10" s="254" t="s">
        <v>98</v>
      </c>
      <c r="C10" s="1570" t="s">
        <v>1602</v>
      </c>
      <c r="D10" s="1408" t="s">
        <v>1594</v>
      </c>
      <c r="E10" s="1407">
        <v>158</v>
      </c>
      <c r="F10" s="1406">
        <v>158</v>
      </c>
      <c r="G10" s="1404">
        <f t="shared" ref="G10:G29" si="0">F10/E10*100</f>
        <v>100</v>
      </c>
    </row>
    <row r="11" spans="1:8" ht="20.149999999999999" customHeight="1" x14ac:dyDescent="0.35">
      <c r="A11" s="16">
        <v>2</v>
      </c>
      <c r="B11" s="254" t="s">
        <v>99</v>
      </c>
      <c r="C11" s="1571" t="s">
        <v>1603</v>
      </c>
      <c r="D11" s="1408" t="s">
        <v>1105</v>
      </c>
      <c r="E11" s="1407">
        <v>69</v>
      </c>
      <c r="F11" s="1406">
        <v>69</v>
      </c>
      <c r="G11" s="456">
        <f t="shared" si="0"/>
        <v>100</v>
      </c>
    </row>
    <row r="12" spans="1:8" ht="19.5" customHeight="1" x14ac:dyDescent="0.35">
      <c r="A12" s="16">
        <v>3</v>
      </c>
      <c r="B12" s="254" t="s">
        <v>100</v>
      </c>
      <c r="C12" s="1571" t="s">
        <v>1609</v>
      </c>
      <c r="D12" s="1408" t="s">
        <v>1106</v>
      </c>
      <c r="E12" s="1407">
        <v>112</v>
      </c>
      <c r="F12" s="1406">
        <v>112</v>
      </c>
      <c r="G12" s="456">
        <f t="shared" si="0"/>
        <v>100</v>
      </c>
    </row>
    <row r="13" spans="1:8" ht="20.149999999999999" customHeight="1" x14ac:dyDescent="0.35">
      <c r="A13" s="16">
        <v>4</v>
      </c>
      <c r="B13" s="254" t="s">
        <v>101</v>
      </c>
      <c r="C13" s="1571" t="s">
        <v>1607</v>
      </c>
      <c r="D13" s="1408" t="s">
        <v>1107</v>
      </c>
      <c r="E13" s="1407">
        <v>95</v>
      </c>
      <c r="F13" s="1406">
        <v>94</v>
      </c>
      <c r="G13" s="456">
        <f t="shared" si="0"/>
        <v>98.94736842105263</v>
      </c>
    </row>
    <row r="14" spans="1:8" ht="20.149999999999999" customHeight="1" x14ac:dyDescent="0.35">
      <c r="A14" s="16">
        <v>5</v>
      </c>
      <c r="B14" s="254" t="s">
        <v>1108</v>
      </c>
      <c r="C14" s="1571" t="s">
        <v>1608</v>
      </c>
      <c r="D14" s="1408" t="s">
        <v>1109</v>
      </c>
      <c r="E14" s="1407">
        <v>145</v>
      </c>
      <c r="F14" s="1406">
        <v>144</v>
      </c>
      <c r="G14" s="456">
        <f t="shared" si="0"/>
        <v>99.310344827586206</v>
      </c>
    </row>
    <row r="15" spans="1:8" ht="20.149999999999999" customHeight="1" x14ac:dyDescent="0.35">
      <c r="A15" s="16">
        <v>6</v>
      </c>
      <c r="B15" s="254" t="s">
        <v>103</v>
      </c>
      <c r="C15" s="1571" t="s">
        <v>1612</v>
      </c>
      <c r="D15" s="1408" t="s">
        <v>1110</v>
      </c>
      <c r="E15" s="1407">
        <v>118</v>
      </c>
      <c r="F15" s="1406">
        <v>118</v>
      </c>
      <c r="G15" s="456">
        <f t="shared" si="0"/>
        <v>100</v>
      </c>
    </row>
    <row r="16" spans="1:8" ht="20.149999999999999" customHeight="1" x14ac:dyDescent="0.35">
      <c r="A16" s="16">
        <v>7</v>
      </c>
      <c r="B16" s="254" t="s">
        <v>104</v>
      </c>
      <c r="C16" s="1571" t="s">
        <v>1610</v>
      </c>
      <c r="D16" s="1408" t="s">
        <v>1111</v>
      </c>
      <c r="E16" s="1407">
        <v>49</v>
      </c>
      <c r="F16" s="1406">
        <v>49</v>
      </c>
      <c r="G16" s="456">
        <f t="shared" si="0"/>
        <v>100</v>
      </c>
    </row>
    <row r="17" spans="1:7" ht="20.149999999999999" customHeight="1" x14ac:dyDescent="0.35">
      <c r="A17" s="16">
        <v>8</v>
      </c>
      <c r="B17" s="254" t="s">
        <v>105</v>
      </c>
      <c r="C17" s="1571" t="s">
        <v>1611</v>
      </c>
      <c r="D17" s="1408" t="s">
        <v>1112</v>
      </c>
      <c r="E17" s="1407">
        <v>76</v>
      </c>
      <c r="F17" s="1406">
        <v>76</v>
      </c>
      <c r="G17" s="456">
        <f t="shared" si="0"/>
        <v>100</v>
      </c>
    </row>
    <row r="18" spans="1:7" ht="20.149999999999999" customHeight="1" x14ac:dyDescent="0.35">
      <c r="A18" s="16">
        <v>9</v>
      </c>
      <c r="B18" s="254" t="s">
        <v>106</v>
      </c>
      <c r="C18" s="1571" t="s">
        <v>1605</v>
      </c>
      <c r="D18" s="1408" t="s">
        <v>1113</v>
      </c>
      <c r="E18" s="1407">
        <v>65</v>
      </c>
      <c r="F18" s="1406">
        <v>62</v>
      </c>
      <c r="G18" s="456">
        <f t="shared" si="0"/>
        <v>95.384615384615387</v>
      </c>
    </row>
    <row r="19" spans="1:7" ht="20.149999999999999" customHeight="1" x14ac:dyDescent="0.35">
      <c r="A19" s="16">
        <v>10</v>
      </c>
      <c r="B19" s="254" t="s">
        <v>106</v>
      </c>
      <c r="C19" s="1571" t="s">
        <v>1604</v>
      </c>
      <c r="D19" s="1408" t="s">
        <v>1114</v>
      </c>
      <c r="E19" s="1407">
        <v>91</v>
      </c>
      <c r="F19" s="1406">
        <v>91</v>
      </c>
      <c r="G19" s="456">
        <f t="shared" si="0"/>
        <v>100</v>
      </c>
    </row>
    <row r="20" spans="1:7" ht="20.149999999999999" customHeight="1" x14ac:dyDescent="0.35">
      <c r="A20" s="16">
        <v>11</v>
      </c>
      <c r="B20" s="254" t="s">
        <v>108</v>
      </c>
      <c r="C20" s="1571" t="s">
        <v>1606</v>
      </c>
      <c r="D20" s="1408" t="s">
        <v>1115</v>
      </c>
      <c r="E20" s="1407">
        <v>82</v>
      </c>
      <c r="F20" s="1406">
        <v>81</v>
      </c>
      <c r="G20" s="456">
        <f t="shared" si="0"/>
        <v>98.780487804878049</v>
      </c>
    </row>
    <row r="21" spans="1:7" ht="20.149999999999999" customHeight="1" x14ac:dyDescent="0.35">
      <c r="A21" s="16">
        <v>12</v>
      </c>
      <c r="B21" s="254" t="s">
        <v>109</v>
      </c>
      <c r="C21" s="1571" t="s">
        <v>1597</v>
      </c>
      <c r="D21" s="1408" t="s">
        <v>1116</v>
      </c>
      <c r="E21" s="1407">
        <v>75</v>
      </c>
      <c r="F21" s="1406">
        <v>75</v>
      </c>
      <c r="G21" s="456">
        <f t="shared" si="0"/>
        <v>100</v>
      </c>
    </row>
    <row r="22" spans="1:7" ht="20.149999999999999" customHeight="1" x14ac:dyDescent="0.35">
      <c r="A22" s="16">
        <v>13</v>
      </c>
      <c r="B22" s="254" t="s">
        <v>110</v>
      </c>
      <c r="C22" s="1571" t="s">
        <v>1596</v>
      </c>
      <c r="D22" s="1408" t="s">
        <v>1117</v>
      </c>
      <c r="E22" s="1407">
        <v>198</v>
      </c>
      <c r="F22" s="1406">
        <v>198</v>
      </c>
      <c r="G22" s="456">
        <f t="shared" si="0"/>
        <v>100</v>
      </c>
    </row>
    <row r="23" spans="1:7" ht="20.149999999999999" customHeight="1" x14ac:dyDescent="0.35">
      <c r="A23" s="16">
        <v>14</v>
      </c>
      <c r="B23" s="254" t="s">
        <v>111</v>
      </c>
      <c r="C23" s="1571" t="s">
        <v>1598</v>
      </c>
      <c r="D23" s="1408" t="s">
        <v>1118</v>
      </c>
      <c r="E23" s="1407">
        <v>65</v>
      </c>
      <c r="F23" s="1406">
        <v>65</v>
      </c>
      <c r="G23" s="456">
        <f t="shared" si="0"/>
        <v>100</v>
      </c>
    </row>
    <row r="24" spans="1:7" ht="20.149999999999999" customHeight="1" x14ac:dyDescent="0.35">
      <c r="A24" s="16">
        <v>15</v>
      </c>
      <c r="B24" s="254" t="s">
        <v>112</v>
      </c>
      <c r="C24" s="1571" t="s">
        <v>1600</v>
      </c>
      <c r="D24" s="1408" t="s">
        <v>1119</v>
      </c>
      <c r="E24" s="1407">
        <v>34</v>
      </c>
      <c r="F24" s="1406">
        <v>34</v>
      </c>
      <c r="G24" s="456">
        <f t="shared" si="0"/>
        <v>100</v>
      </c>
    </row>
    <row r="25" spans="1:7" ht="20.149999999999999" customHeight="1" x14ac:dyDescent="0.35">
      <c r="A25" s="16">
        <v>16</v>
      </c>
      <c r="B25" s="254" t="s">
        <v>113</v>
      </c>
      <c r="C25" s="1571" t="s">
        <v>1601</v>
      </c>
      <c r="D25" s="1408" t="s">
        <v>1120</v>
      </c>
      <c r="E25" s="1407">
        <v>86</v>
      </c>
      <c r="F25" s="1406">
        <v>86</v>
      </c>
      <c r="G25" s="456">
        <f t="shared" si="0"/>
        <v>100</v>
      </c>
    </row>
    <row r="26" spans="1:7" ht="20.149999999999999" customHeight="1" x14ac:dyDescent="0.35">
      <c r="A26" s="16">
        <v>17</v>
      </c>
      <c r="B26" s="254" t="s">
        <v>114</v>
      </c>
      <c r="C26" s="1571" t="s">
        <v>1599</v>
      </c>
      <c r="D26" s="1408" t="s">
        <v>1121</v>
      </c>
      <c r="E26" s="1407">
        <v>47</v>
      </c>
      <c r="F26" s="1406">
        <v>47</v>
      </c>
      <c r="G26" s="456">
        <f t="shared" si="0"/>
        <v>100</v>
      </c>
    </row>
    <row r="27" spans="1:7" ht="20.149999999999999" customHeight="1" x14ac:dyDescent="0.35">
      <c r="A27" s="16">
        <v>18</v>
      </c>
      <c r="B27" s="254" t="s">
        <v>115</v>
      </c>
      <c r="C27" s="1571" t="s">
        <v>1613</v>
      </c>
      <c r="D27" s="1408" t="s">
        <v>1122</v>
      </c>
      <c r="E27" s="1407">
        <v>45</v>
      </c>
      <c r="F27" s="1406">
        <v>45</v>
      </c>
      <c r="G27" s="456">
        <f t="shared" si="0"/>
        <v>100</v>
      </c>
    </row>
    <row r="28" spans="1:7" ht="20.149999999999999" customHeight="1" x14ac:dyDescent="0.35">
      <c r="A28" s="16">
        <v>19</v>
      </c>
      <c r="B28" s="254" t="s">
        <v>115</v>
      </c>
      <c r="C28" s="1571" t="s">
        <v>1613</v>
      </c>
      <c r="D28" s="1408" t="s">
        <v>1123</v>
      </c>
      <c r="E28" s="1407">
        <v>37</v>
      </c>
      <c r="F28" s="1406">
        <v>37</v>
      </c>
      <c r="G28" s="456">
        <f t="shared" si="0"/>
        <v>100</v>
      </c>
    </row>
    <row r="29" spans="1:7" ht="20.149999999999999" customHeight="1" x14ac:dyDescent="0.35">
      <c r="A29" s="16">
        <v>20</v>
      </c>
      <c r="B29" s="254" t="s">
        <v>115</v>
      </c>
      <c r="C29" s="1571" t="s">
        <v>1613</v>
      </c>
      <c r="D29" s="1408" t="s">
        <v>1124</v>
      </c>
      <c r="E29" s="1407">
        <v>32</v>
      </c>
      <c r="F29" s="1406">
        <v>32</v>
      </c>
      <c r="G29" s="456">
        <f t="shared" si="0"/>
        <v>100</v>
      </c>
    </row>
    <row r="30" spans="1:7" ht="20.149999999999999" customHeight="1" x14ac:dyDescent="0.35">
      <c r="A30" s="16">
        <v>21</v>
      </c>
      <c r="B30" s="243" t="s">
        <v>116</v>
      </c>
      <c r="C30" s="1571" t="s">
        <v>1614</v>
      </c>
      <c r="D30" s="1408" t="s">
        <v>1125</v>
      </c>
      <c r="E30" s="1407">
        <v>19</v>
      </c>
      <c r="F30" s="1406">
        <v>19</v>
      </c>
      <c r="G30" s="456">
        <f>F30/E30*100</f>
        <v>100</v>
      </c>
    </row>
    <row r="31" spans="1:7" ht="20.149999999999999" customHeight="1" x14ac:dyDescent="0.35">
      <c r="A31" s="16"/>
      <c r="B31" s="243"/>
      <c r="C31" s="243"/>
      <c r="D31" s="64"/>
      <c r="E31" s="423"/>
      <c r="F31" s="423"/>
      <c r="G31" s="456"/>
    </row>
    <row r="32" spans="1:7" ht="20.149999999999999" customHeight="1" x14ac:dyDescent="0.35">
      <c r="A32" s="16"/>
      <c r="B32" s="243"/>
      <c r="C32" s="243"/>
      <c r="D32" s="64"/>
      <c r="E32" s="423"/>
      <c r="F32" s="423"/>
      <c r="G32" s="456"/>
    </row>
    <row r="33" spans="1:7" ht="20.149999999999999" customHeight="1" x14ac:dyDescent="0.35">
      <c r="A33" s="16"/>
      <c r="B33" s="243"/>
      <c r="C33" s="243"/>
      <c r="D33" s="64"/>
      <c r="E33" s="423"/>
      <c r="F33" s="423"/>
      <c r="G33" s="456"/>
    </row>
    <row r="34" spans="1:7" ht="20.149999999999999" customHeight="1" x14ac:dyDescent="0.35">
      <c r="A34" s="16"/>
      <c r="B34" s="243"/>
      <c r="C34" s="243"/>
      <c r="D34" s="64"/>
      <c r="E34" s="423"/>
      <c r="F34" s="423"/>
      <c r="G34" s="456"/>
    </row>
    <row r="35" spans="1:7" ht="28.5" customHeight="1" thickBot="1" x14ac:dyDescent="0.4">
      <c r="A35" s="22" t="s">
        <v>713</v>
      </c>
      <c r="B35" s="22"/>
      <c r="C35" s="22"/>
      <c r="D35" s="619"/>
      <c r="E35" s="620">
        <f>SUM(E10:E34)</f>
        <v>1698</v>
      </c>
      <c r="F35" s="620">
        <f>SUM(F10:F34)</f>
        <v>1692</v>
      </c>
      <c r="G35" s="459">
        <f>F35/E35*100</f>
        <v>99.646643109540634</v>
      </c>
    </row>
    <row r="36" spans="1:7" ht="12.75" customHeight="1" x14ac:dyDescent="0.35">
      <c r="D36" s="231"/>
      <c r="E36" s="304"/>
      <c r="F36" s="304"/>
      <c r="G36" s="304"/>
    </row>
    <row r="37" spans="1:7" x14ac:dyDescent="0.35">
      <c r="A37" s="27" t="s">
        <v>817</v>
      </c>
    </row>
  </sheetData>
  <sheetProtection algorithmName="SHA-512" hashValue="ryPhQCrjjbfAjqSQbBDWi312Mv8/6tD7xWZm+uCyUlXdF50MhUkwjvDyu/FNeXogwYg5WPYrrNu0kXNLW8erIw==" saltValue="GDaDApP0h/at+9lso0agWA==" spinCount="100000" sheet="1" objects="1" scenarios="1" sort="0" autoFilter="0" pivotTables="0"/>
  <mergeCells count="7">
    <mergeCell ref="A4:G4"/>
    <mergeCell ref="A5:G5"/>
    <mergeCell ref="A7:A8"/>
    <mergeCell ref="B7:B8"/>
    <mergeCell ref="D7:D8"/>
    <mergeCell ref="E7:E8"/>
    <mergeCell ref="F7:G7"/>
  </mergeCells>
  <pageMargins left="0.7" right="0.7" top="0.75" bottom="0.75" header="0.3" footer="0.3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B40"/>
  <sheetViews>
    <sheetView topLeftCell="A13" zoomScale="60" zoomScaleNormal="60" zoomScaleSheetLayoutView="50" workbookViewId="0">
      <selection activeCell="R28" sqref="R28"/>
    </sheetView>
  </sheetViews>
  <sheetFormatPr defaultColWidth="9.1796875" defaultRowHeight="15.5" x14ac:dyDescent="0.35"/>
  <cols>
    <col min="1" max="1" width="5.7265625" style="3" customWidth="1"/>
    <col min="2" max="3" width="29" style="3" customWidth="1"/>
    <col min="4" max="4" width="30.26953125" style="3" customWidth="1"/>
    <col min="5" max="5" width="27.453125" style="3" customWidth="1"/>
    <col min="6" max="6" width="16.7265625" style="3" customWidth="1"/>
    <col min="7" max="13" width="15.7265625" style="3" customWidth="1"/>
    <col min="14" max="14" width="20.26953125" style="3" customWidth="1"/>
    <col min="15" max="24" width="15.7265625" style="3" customWidth="1"/>
    <col min="25" max="257" width="9.1796875" style="3"/>
    <col min="258" max="258" width="5.7265625" style="3" customWidth="1"/>
    <col min="259" max="259" width="29" style="3" customWidth="1"/>
    <col min="260" max="260" width="30.26953125" style="3" customWidth="1"/>
    <col min="261" max="261" width="27.453125" style="3" customWidth="1"/>
    <col min="262" max="262" width="16.7265625" style="3" customWidth="1"/>
    <col min="263" max="269" width="15.7265625" style="3" customWidth="1"/>
    <col min="270" max="270" width="20.26953125" style="3" customWidth="1"/>
    <col min="271" max="280" width="15.7265625" style="3" customWidth="1"/>
    <col min="281" max="513" width="9.1796875" style="3"/>
    <col min="514" max="514" width="5.7265625" style="3" customWidth="1"/>
    <col min="515" max="515" width="29" style="3" customWidth="1"/>
    <col min="516" max="516" width="30.26953125" style="3" customWidth="1"/>
    <col min="517" max="517" width="27.453125" style="3" customWidth="1"/>
    <col min="518" max="518" width="16.7265625" style="3" customWidth="1"/>
    <col min="519" max="525" width="15.7265625" style="3" customWidth="1"/>
    <col min="526" max="526" width="20.26953125" style="3" customWidth="1"/>
    <col min="527" max="536" width="15.7265625" style="3" customWidth="1"/>
    <col min="537" max="769" width="9.1796875" style="3"/>
    <col min="770" max="770" width="5.7265625" style="3" customWidth="1"/>
    <col min="771" max="771" width="29" style="3" customWidth="1"/>
    <col min="772" max="772" width="30.26953125" style="3" customWidth="1"/>
    <col min="773" max="773" width="27.453125" style="3" customWidth="1"/>
    <col min="774" max="774" width="16.7265625" style="3" customWidth="1"/>
    <col min="775" max="781" width="15.7265625" style="3" customWidth="1"/>
    <col min="782" max="782" width="20.26953125" style="3" customWidth="1"/>
    <col min="783" max="792" width="15.7265625" style="3" customWidth="1"/>
    <col min="793" max="1025" width="9.1796875" style="3"/>
    <col min="1026" max="1026" width="5.7265625" style="3" customWidth="1"/>
    <col min="1027" max="1027" width="29" style="3" customWidth="1"/>
    <col min="1028" max="1028" width="30.26953125" style="3" customWidth="1"/>
    <col min="1029" max="1029" width="27.453125" style="3" customWidth="1"/>
    <col min="1030" max="1030" width="16.7265625" style="3" customWidth="1"/>
    <col min="1031" max="1037" width="15.7265625" style="3" customWidth="1"/>
    <col min="1038" max="1038" width="20.26953125" style="3" customWidth="1"/>
    <col min="1039" max="1048" width="15.7265625" style="3" customWidth="1"/>
    <col min="1049" max="1281" width="9.1796875" style="3"/>
    <col min="1282" max="1282" width="5.7265625" style="3" customWidth="1"/>
    <col min="1283" max="1283" width="29" style="3" customWidth="1"/>
    <col min="1284" max="1284" width="30.26953125" style="3" customWidth="1"/>
    <col min="1285" max="1285" width="27.453125" style="3" customWidth="1"/>
    <col min="1286" max="1286" width="16.7265625" style="3" customWidth="1"/>
    <col min="1287" max="1293" width="15.7265625" style="3" customWidth="1"/>
    <col min="1294" max="1294" width="20.26953125" style="3" customWidth="1"/>
    <col min="1295" max="1304" width="15.7265625" style="3" customWidth="1"/>
    <col min="1305" max="1537" width="9.1796875" style="3"/>
    <col min="1538" max="1538" width="5.7265625" style="3" customWidth="1"/>
    <col min="1539" max="1539" width="29" style="3" customWidth="1"/>
    <col min="1540" max="1540" width="30.26953125" style="3" customWidth="1"/>
    <col min="1541" max="1541" width="27.453125" style="3" customWidth="1"/>
    <col min="1542" max="1542" width="16.7265625" style="3" customWidth="1"/>
    <col min="1543" max="1549" width="15.7265625" style="3" customWidth="1"/>
    <col min="1550" max="1550" width="20.26953125" style="3" customWidth="1"/>
    <col min="1551" max="1560" width="15.7265625" style="3" customWidth="1"/>
    <col min="1561" max="1793" width="9.1796875" style="3"/>
    <col min="1794" max="1794" width="5.7265625" style="3" customWidth="1"/>
    <col min="1795" max="1795" width="29" style="3" customWidth="1"/>
    <col min="1796" max="1796" width="30.26953125" style="3" customWidth="1"/>
    <col min="1797" max="1797" width="27.453125" style="3" customWidth="1"/>
    <col min="1798" max="1798" width="16.7265625" style="3" customWidth="1"/>
    <col min="1799" max="1805" width="15.7265625" style="3" customWidth="1"/>
    <col min="1806" max="1806" width="20.26953125" style="3" customWidth="1"/>
    <col min="1807" max="1816" width="15.7265625" style="3" customWidth="1"/>
    <col min="1817" max="2049" width="9.1796875" style="3"/>
    <col min="2050" max="2050" width="5.7265625" style="3" customWidth="1"/>
    <col min="2051" max="2051" width="29" style="3" customWidth="1"/>
    <col min="2052" max="2052" width="30.26953125" style="3" customWidth="1"/>
    <col min="2053" max="2053" width="27.453125" style="3" customWidth="1"/>
    <col min="2054" max="2054" width="16.7265625" style="3" customWidth="1"/>
    <col min="2055" max="2061" width="15.7265625" style="3" customWidth="1"/>
    <col min="2062" max="2062" width="20.26953125" style="3" customWidth="1"/>
    <col min="2063" max="2072" width="15.7265625" style="3" customWidth="1"/>
    <col min="2073" max="2305" width="9.1796875" style="3"/>
    <col min="2306" max="2306" width="5.7265625" style="3" customWidth="1"/>
    <col min="2307" max="2307" width="29" style="3" customWidth="1"/>
    <col min="2308" max="2308" width="30.26953125" style="3" customWidth="1"/>
    <col min="2309" max="2309" width="27.453125" style="3" customWidth="1"/>
    <col min="2310" max="2310" width="16.7265625" style="3" customWidth="1"/>
    <col min="2311" max="2317" width="15.7265625" style="3" customWidth="1"/>
    <col min="2318" max="2318" width="20.26953125" style="3" customWidth="1"/>
    <col min="2319" max="2328" width="15.7265625" style="3" customWidth="1"/>
    <col min="2329" max="2561" width="9.1796875" style="3"/>
    <col min="2562" max="2562" width="5.7265625" style="3" customWidth="1"/>
    <col min="2563" max="2563" width="29" style="3" customWidth="1"/>
    <col min="2564" max="2564" width="30.26953125" style="3" customWidth="1"/>
    <col min="2565" max="2565" width="27.453125" style="3" customWidth="1"/>
    <col min="2566" max="2566" width="16.7265625" style="3" customWidth="1"/>
    <col min="2567" max="2573" width="15.7265625" style="3" customWidth="1"/>
    <col min="2574" max="2574" width="20.26953125" style="3" customWidth="1"/>
    <col min="2575" max="2584" width="15.7265625" style="3" customWidth="1"/>
    <col min="2585" max="2817" width="9.1796875" style="3"/>
    <col min="2818" max="2818" width="5.7265625" style="3" customWidth="1"/>
    <col min="2819" max="2819" width="29" style="3" customWidth="1"/>
    <col min="2820" max="2820" width="30.26953125" style="3" customWidth="1"/>
    <col min="2821" max="2821" width="27.453125" style="3" customWidth="1"/>
    <col min="2822" max="2822" width="16.7265625" style="3" customWidth="1"/>
    <col min="2823" max="2829" width="15.7265625" style="3" customWidth="1"/>
    <col min="2830" max="2830" width="20.26953125" style="3" customWidth="1"/>
    <col min="2831" max="2840" width="15.7265625" style="3" customWidth="1"/>
    <col min="2841" max="3073" width="9.1796875" style="3"/>
    <col min="3074" max="3074" width="5.7265625" style="3" customWidth="1"/>
    <col min="3075" max="3075" width="29" style="3" customWidth="1"/>
    <col min="3076" max="3076" width="30.26953125" style="3" customWidth="1"/>
    <col min="3077" max="3077" width="27.453125" style="3" customWidth="1"/>
    <col min="3078" max="3078" width="16.7265625" style="3" customWidth="1"/>
    <col min="3079" max="3085" width="15.7265625" style="3" customWidth="1"/>
    <col min="3086" max="3086" width="20.26953125" style="3" customWidth="1"/>
    <col min="3087" max="3096" width="15.7265625" style="3" customWidth="1"/>
    <col min="3097" max="3329" width="9.1796875" style="3"/>
    <col min="3330" max="3330" width="5.7265625" style="3" customWidth="1"/>
    <col min="3331" max="3331" width="29" style="3" customWidth="1"/>
    <col min="3332" max="3332" width="30.26953125" style="3" customWidth="1"/>
    <col min="3333" max="3333" width="27.453125" style="3" customWidth="1"/>
    <col min="3334" max="3334" width="16.7265625" style="3" customWidth="1"/>
    <col min="3335" max="3341" width="15.7265625" style="3" customWidth="1"/>
    <col min="3342" max="3342" width="20.26953125" style="3" customWidth="1"/>
    <col min="3343" max="3352" width="15.7265625" style="3" customWidth="1"/>
    <col min="3353" max="3585" width="9.1796875" style="3"/>
    <col min="3586" max="3586" width="5.7265625" style="3" customWidth="1"/>
    <col min="3587" max="3587" width="29" style="3" customWidth="1"/>
    <col min="3588" max="3588" width="30.26953125" style="3" customWidth="1"/>
    <col min="3589" max="3589" width="27.453125" style="3" customWidth="1"/>
    <col min="3590" max="3590" width="16.7265625" style="3" customWidth="1"/>
    <col min="3591" max="3597" width="15.7265625" style="3" customWidth="1"/>
    <col min="3598" max="3598" width="20.26953125" style="3" customWidth="1"/>
    <col min="3599" max="3608" width="15.7265625" style="3" customWidth="1"/>
    <col min="3609" max="3841" width="9.1796875" style="3"/>
    <col min="3842" max="3842" width="5.7265625" style="3" customWidth="1"/>
    <col min="3843" max="3843" width="29" style="3" customWidth="1"/>
    <col min="3844" max="3844" width="30.26953125" style="3" customWidth="1"/>
    <col min="3845" max="3845" width="27.453125" style="3" customWidth="1"/>
    <col min="3846" max="3846" width="16.7265625" style="3" customWidth="1"/>
    <col min="3847" max="3853" width="15.7265625" style="3" customWidth="1"/>
    <col min="3854" max="3854" width="20.26953125" style="3" customWidth="1"/>
    <col min="3855" max="3864" width="15.7265625" style="3" customWidth="1"/>
    <col min="3865" max="4097" width="9.1796875" style="3"/>
    <col min="4098" max="4098" width="5.7265625" style="3" customWidth="1"/>
    <col min="4099" max="4099" width="29" style="3" customWidth="1"/>
    <col min="4100" max="4100" width="30.26953125" style="3" customWidth="1"/>
    <col min="4101" max="4101" width="27.453125" style="3" customWidth="1"/>
    <col min="4102" max="4102" width="16.7265625" style="3" customWidth="1"/>
    <col min="4103" max="4109" width="15.7265625" style="3" customWidth="1"/>
    <col min="4110" max="4110" width="20.26953125" style="3" customWidth="1"/>
    <col min="4111" max="4120" width="15.7265625" style="3" customWidth="1"/>
    <col min="4121" max="4353" width="9.1796875" style="3"/>
    <col min="4354" max="4354" width="5.7265625" style="3" customWidth="1"/>
    <col min="4355" max="4355" width="29" style="3" customWidth="1"/>
    <col min="4356" max="4356" width="30.26953125" style="3" customWidth="1"/>
    <col min="4357" max="4357" width="27.453125" style="3" customWidth="1"/>
    <col min="4358" max="4358" width="16.7265625" style="3" customWidth="1"/>
    <col min="4359" max="4365" width="15.7265625" style="3" customWidth="1"/>
    <col min="4366" max="4366" width="20.26953125" style="3" customWidth="1"/>
    <col min="4367" max="4376" width="15.7265625" style="3" customWidth="1"/>
    <col min="4377" max="4609" width="9.1796875" style="3"/>
    <col min="4610" max="4610" width="5.7265625" style="3" customWidth="1"/>
    <col min="4611" max="4611" width="29" style="3" customWidth="1"/>
    <col min="4612" max="4612" width="30.26953125" style="3" customWidth="1"/>
    <col min="4613" max="4613" width="27.453125" style="3" customWidth="1"/>
    <col min="4614" max="4614" width="16.7265625" style="3" customWidth="1"/>
    <col min="4615" max="4621" width="15.7265625" style="3" customWidth="1"/>
    <col min="4622" max="4622" width="20.26953125" style="3" customWidth="1"/>
    <col min="4623" max="4632" width="15.7265625" style="3" customWidth="1"/>
    <col min="4633" max="4865" width="9.1796875" style="3"/>
    <col min="4866" max="4866" width="5.7265625" style="3" customWidth="1"/>
    <col min="4867" max="4867" width="29" style="3" customWidth="1"/>
    <col min="4868" max="4868" width="30.26953125" style="3" customWidth="1"/>
    <col min="4869" max="4869" width="27.453125" style="3" customWidth="1"/>
    <col min="4870" max="4870" width="16.7265625" style="3" customWidth="1"/>
    <col min="4871" max="4877" width="15.7265625" style="3" customWidth="1"/>
    <col min="4878" max="4878" width="20.26953125" style="3" customWidth="1"/>
    <col min="4879" max="4888" width="15.7265625" style="3" customWidth="1"/>
    <col min="4889" max="5121" width="9.1796875" style="3"/>
    <col min="5122" max="5122" width="5.7265625" style="3" customWidth="1"/>
    <col min="5123" max="5123" width="29" style="3" customWidth="1"/>
    <col min="5124" max="5124" width="30.26953125" style="3" customWidth="1"/>
    <col min="5125" max="5125" width="27.453125" style="3" customWidth="1"/>
    <col min="5126" max="5126" width="16.7265625" style="3" customWidth="1"/>
    <col min="5127" max="5133" width="15.7265625" style="3" customWidth="1"/>
    <col min="5134" max="5134" width="20.26953125" style="3" customWidth="1"/>
    <col min="5135" max="5144" width="15.7265625" style="3" customWidth="1"/>
    <col min="5145" max="5377" width="9.1796875" style="3"/>
    <col min="5378" max="5378" width="5.7265625" style="3" customWidth="1"/>
    <col min="5379" max="5379" width="29" style="3" customWidth="1"/>
    <col min="5380" max="5380" width="30.26953125" style="3" customWidth="1"/>
    <col min="5381" max="5381" width="27.453125" style="3" customWidth="1"/>
    <col min="5382" max="5382" width="16.7265625" style="3" customWidth="1"/>
    <col min="5383" max="5389" width="15.7265625" style="3" customWidth="1"/>
    <col min="5390" max="5390" width="20.26953125" style="3" customWidth="1"/>
    <col min="5391" max="5400" width="15.7265625" style="3" customWidth="1"/>
    <col min="5401" max="5633" width="9.1796875" style="3"/>
    <col min="5634" max="5634" width="5.7265625" style="3" customWidth="1"/>
    <col min="5635" max="5635" width="29" style="3" customWidth="1"/>
    <col min="5636" max="5636" width="30.26953125" style="3" customWidth="1"/>
    <col min="5637" max="5637" width="27.453125" style="3" customWidth="1"/>
    <col min="5638" max="5638" width="16.7265625" style="3" customWidth="1"/>
    <col min="5639" max="5645" width="15.7265625" style="3" customWidth="1"/>
    <col min="5646" max="5646" width="20.26953125" style="3" customWidth="1"/>
    <col min="5647" max="5656" width="15.7265625" style="3" customWidth="1"/>
    <col min="5657" max="5889" width="9.1796875" style="3"/>
    <col min="5890" max="5890" width="5.7265625" style="3" customWidth="1"/>
    <col min="5891" max="5891" width="29" style="3" customWidth="1"/>
    <col min="5892" max="5892" width="30.26953125" style="3" customWidth="1"/>
    <col min="5893" max="5893" width="27.453125" style="3" customWidth="1"/>
    <col min="5894" max="5894" width="16.7265625" style="3" customWidth="1"/>
    <col min="5895" max="5901" width="15.7265625" style="3" customWidth="1"/>
    <col min="5902" max="5902" width="20.26953125" style="3" customWidth="1"/>
    <col min="5903" max="5912" width="15.7265625" style="3" customWidth="1"/>
    <col min="5913" max="6145" width="9.1796875" style="3"/>
    <col min="6146" max="6146" width="5.7265625" style="3" customWidth="1"/>
    <col min="6147" max="6147" width="29" style="3" customWidth="1"/>
    <col min="6148" max="6148" width="30.26953125" style="3" customWidth="1"/>
    <col min="6149" max="6149" width="27.453125" style="3" customWidth="1"/>
    <col min="6150" max="6150" width="16.7265625" style="3" customWidth="1"/>
    <col min="6151" max="6157" width="15.7265625" style="3" customWidth="1"/>
    <col min="6158" max="6158" width="20.26953125" style="3" customWidth="1"/>
    <col min="6159" max="6168" width="15.7265625" style="3" customWidth="1"/>
    <col min="6169" max="6401" width="9.1796875" style="3"/>
    <col min="6402" max="6402" width="5.7265625" style="3" customWidth="1"/>
    <col min="6403" max="6403" width="29" style="3" customWidth="1"/>
    <col min="6404" max="6404" width="30.26953125" style="3" customWidth="1"/>
    <col min="6405" max="6405" width="27.453125" style="3" customWidth="1"/>
    <col min="6406" max="6406" width="16.7265625" style="3" customWidth="1"/>
    <col min="6407" max="6413" width="15.7265625" style="3" customWidth="1"/>
    <col min="6414" max="6414" width="20.26953125" style="3" customWidth="1"/>
    <col min="6415" max="6424" width="15.7265625" style="3" customWidth="1"/>
    <col min="6425" max="6657" width="9.1796875" style="3"/>
    <col min="6658" max="6658" width="5.7265625" style="3" customWidth="1"/>
    <col min="6659" max="6659" width="29" style="3" customWidth="1"/>
    <col min="6660" max="6660" width="30.26953125" style="3" customWidth="1"/>
    <col min="6661" max="6661" width="27.453125" style="3" customWidth="1"/>
    <col min="6662" max="6662" width="16.7265625" style="3" customWidth="1"/>
    <col min="6663" max="6669" width="15.7265625" style="3" customWidth="1"/>
    <col min="6670" max="6670" width="20.26953125" style="3" customWidth="1"/>
    <col min="6671" max="6680" width="15.7265625" style="3" customWidth="1"/>
    <col min="6681" max="6913" width="9.1796875" style="3"/>
    <col min="6914" max="6914" width="5.7265625" style="3" customWidth="1"/>
    <col min="6915" max="6915" width="29" style="3" customWidth="1"/>
    <col min="6916" max="6916" width="30.26953125" style="3" customWidth="1"/>
    <col min="6917" max="6917" width="27.453125" style="3" customWidth="1"/>
    <col min="6918" max="6918" width="16.7265625" style="3" customWidth="1"/>
    <col min="6919" max="6925" width="15.7265625" style="3" customWidth="1"/>
    <col min="6926" max="6926" width="20.26953125" style="3" customWidth="1"/>
    <col min="6927" max="6936" width="15.7265625" style="3" customWidth="1"/>
    <col min="6937" max="7169" width="9.1796875" style="3"/>
    <col min="7170" max="7170" width="5.7265625" style="3" customWidth="1"/>
    <col min="7171" max="7171" width="29" style="3" customWidth="1"/>
    <col min="7172" max="7172" width="30.26953125" style="3" customWidth="1"/>
    <col min="7173" max="7173" width="27.453125" style="3" customWidth="1"/>
    <col min="7174" max="7174" width="16.7265625" style="3" customWidth="1"/>
    <col min="7175" max="7181" width="15.7265625" style="3" customWidth="1"/>
    <col min="7182" max="7182" width="20.26953125" style="3" customWidth="1"/>
    <col min="7183" max="7192" width="15.7265625" style="3" customWidth="1"/>
    <col min="7193" max="7425" width="9.1796875" style="3"/>
    <col min="7426" max="7426" width="5.7265625" style="3" customWidth="1"/>
    <col min="7427" max="7427" width="29" style="3" customWidth="1"/>
    <col min="7428" max="7428" width="30.26953125" style="3" customWidth="1"/>
    <col min="7429" max="7429" width="27.453125" style="3" customWidth="1"/>
    <col min="7430" max="7430" width="16.7265625" style="3" customWidth="1"/>
    <col min="7431" max="7437" width="15.7265625" style="3" customWidth="1"/>
    <col min="7438" max="7438" width="20.26953125" style="3" customWidth="1"/>
    <col min="7439" max="7448" width="15.7265625" style="3" customWidth="1"/>
    <col min="7449" max="7681" width="9.1796875" style="3"/>
    <col min="7682" max="7682" width="5.7265625" style="3" customWidth="1"/>
    <col min="7683" max="7683" width="29" style="3" customWidth="1"/>
    <col min="7684" max="7684" width="30.26953125" style="3" customWidth="1"/>
    <col min="7685" max="7685" width="27.453125" style="3" customWidth="1"/>
    <col min="7686" max="7686" width="16.7265625" style="3" customWidth="1"/>
    <col min="7687" max="7693" width="15.7265625" style="3" customWidth="1"/>
    <col min="7694" max="7694" width="20.26953125" style="3" customWidth="1"/>
    <col min="7695" max="7704" width="15.7265625" style="3" customWidth="1"/>
    <col min="7705" max="7937" width="9.1796875" style="3"/>
    <col min="7938" max="7938" width="5.7265625" style="3" customWidth="1"/>
    <col min="7939" max="7939" width="29" style="3" customWidth="1"/>
    <col min="7940" max="7940" width="30.26953125" style="3" customWidth="1"/>
    <col min="7941" max="7941" width="27.453125" style="3" customWidth="1"/>
    <col min="7942" max="7942" width="16.7265625" style="3" customWidth="1"/>
    <col min="7943" max="7949" width="15.7265625" style="3" customWidth="1"/>
    <col min="7950" max="7950" width="20.26953125" style="3" customWidth="1"/>
    <col min="7951" max="7960" width="15.7265625" style="3" customWidth="1"/>
    <col min="7961" max="8193" width="9.1796875" style="3"/>
    <col min="8194" max="8194" width="5.7265625" style="3" customWidth="1"/>
    <col min="8195" max="8195" width="29" style="3" customWidth="1"/>
    <col min="8196" max="8196" width="30.26953125" style="3" customWidth="1"/>
    <col min="8197" max="8197" width="27.453125" style="3" customWidth="1"/>
    <col min="8198" max="8198" width="16.7265625" style="3" customWidth="1"/>
    <col min="8199" max="8205" width="15.7265625" style="3" customWidth="1"/>
    <col min="8206" max="8206" width="20.26953125" style="3" customWidth="1"/>
    <col min="8207" max="8216" width="15.7265625" style="3" customWidth="1"/>
    <col min="8217" max="8449" width="9.1796875" style="3"/>
    <col min="8450" max="8450" width="5.7265625" style="3" customWidth="1"/>
    <col min="8451" max="8451" width="29" style="3" customWidth="1"/>
    <col min="8452" max="8452" width="30.26953125" style="3" customWidth="1"/>
    <col min="8453" max="8453" width="27.453125" style="3" customWidth="1"/>
    <col min="8454" max="8454" width="16.7265625" style="3" customWidth="1"/>
    <col min="8455" max="8461" width="15.7265625" style="3" customWidth="1"/>
    <col min="8462" max="8462" width="20.26953125" style="3" customWidth="1"/>
    <col min="8463" max="8472" width="15.7265625" style="3" customWidth="1"/>
    <col min="8473" max="8705" width="9.1796875" style="3"/>
    <col min="8706" max="8706" width="5.7265625" style="3" customWidth="1"/>
    <col min="8707" max="8707" width="29" style="3" customWidth="1"/>
    <col min="8708" max="8708" width="30.26953125" style="3" customWidth="1"/>
    <col min="8709" max="8709" width="27.453125" style="3" customWidth="1"/>
    <col min="8710" max="8710" width="16.7265625" style="3" customWidth="1"/>
    <col min="8711" max="8717" width="15.7265625" style="3" customWidth="1"/>
    <col min="8718" max="8718" width="20.26953125" style="3" customWidth="1"/>
    <col min="8719" max="8728" width="15.7265625" style="3" customWidth="1"/>
    <col min="8729" max="8961" width="9.1796875" style="3"/>
    <col min="8962" max="8962" width="5.7265625" style="3" customWidth="1"/>
    <col min="8963" max="8963" width="29" style="3" customWidth="1"/>
    <col min="8964" max="8964" width="30.26953125" style="3" customWidth="1"/>
    <col min="8965" max="8965" width="27.453125" style="3" customWidth="1"/>
    <col min="8966" max="8966" width="16.7265625" style="3" customWidth="1"/>
    <col min="8967" max="8973" width="15.7265625" style="3" customWidth="1"/>
    <col min="8974" max="8974" width="20.26953125" style="3" customWidth="1"/>
    <col min="8975" max="8984" width="15.7265625" style="3" customWidth="1"/>
    <col min="8985" max="9217" width="9.1796875" style="3"/>
    <col min="9218" max="9218" width="5.7265625" style="3" customWidth="1"/>
    <col min="9219" max="9219" width="29" style="3" customWidth="1"/>
    <col min="9220" max="9220" width="30.26953125" style="3" customWidth="1"/>
    <col min="9221" max="9221" width="27.453125" style="3" customWidth="1"/>
    <col min="9222" max="9222" width="16.7265625" style="3" customWidth="1"/>
    <col min="9223" max="9229" width="15.7265625" style="3" customWidth="1"/>
    <col min="9230" max="9230" width="20.26953125" style="3" customWidth="1"/>
    <col min="9231" max="9240" width="15.7265625" style="3" customWidth="1"/>
    <col min="9241" max="9473" width="9.1796875" style="3"/>
    <col min="9474" max="9474" width="5.7265625" style="3" customWidth="1"/>
    <col min="9475" max="9475" width="29" style="3" customWidth="1"/>
    <col min="9476" max="9476" width="30.26953125" style="3" customWidth="1"/>
    <col min="9477" max="9477" width="27.453125" style="3" customWidth="1"/>
    <col min="9478" max="9478" width="16.7265625" style="3" customWidth="1"/>
    <col min="9479" max="9485" width="15.7265625" style="3" customWidth="1"/>
    <col min="9486" max="9486" width="20.26953125" style="3" customWidth="1"/>
    <col min="9487" max="9496" width="15.7265625" style="3" customWidth="1"/>
    <col min="9497" max="9729" width="9.1796875" style="3"/>
    <col min="9730" max="9730" width="5.7265625" style="3" customWidth="1"/>
    <col min="9731" max="9731" width="29" style="3" customWidth="1"/>
    <col min="9732" max="9732" width="30.26953125" style="3" customWidth="1"/>
    <col min="9733" max="9733" width="27.453125" style="3" customWidth="1"/>
    <col min="9734" max="9734" width="16.7265625" style="3" customWidth="1"/>
    <col min="9735" max="9741" width="15.7265625" style="3" customWidth="1"/>
    <col min="9742" max="9742" width="20.26953125" style="3" customWidth="1"/>
    <col min="9743" max="9752" width="15.7265625" style="3" customWidth="1"/>
    <col min="9753" max="9985" width="9.1796875" style="3"/>
    <col min="9986" max="9986" width="5.7265625" style="3" customWidth="1"/>
    <col min="9987" max="9987" width="29" style="3" customWidth="1"/>
    <col min="9988" max="9988" width="30.26953125" style="3" customWidth="1"/>
    <col min="9989" max="9989" width="27.453125" style="3" customWidth="1"/>
    <col min="9990" max="9990" width="16.7265625" style="3" customWidth="1"/>
    <col min="9991" max="9997" width="15.7265625" style="3" customWidth="1"/>
    <col min="9998" max="9998" width="20.26953125" style="3" customWidth="1"/>
    <col min="9999" max="10008" width="15.7265625" style="3" customWidth="1"/>
    <col min="10009" max="10241" width="9.1796875" style="3"/>
    <col min="10242" max="10242" width="5.7265625" style="3" customWidth="1"/>
    <col min="10243" max="10243" width="29" style="3" customWidth="1"/>
    <col min="10244" max="10244" width="30.26953125" style="3" customWidth="1"/>
    <col min="10245" max="10245" width="27.453125" style="3" customWidth="1"/>
    <col min="10246" max="10246" width="16.7265625" style="3" customWidth="1"/>
    <col min="10247" max="10253" width="15.7265625" style="3" customWidth="1"/>
    <col min="10254" max="10254" width="20.26953125" style="3" customWidth="1"/>
    <col min="10255" max="10264" width="15.7265625" style="3" customWidth="1"/>
    <col min="10265" max="10497" width="9.1796875" style="3"/>
    <col min="10498" max="10498" width="5.7265625" style="3" customWidth="1"/>
    <col min="10499" max="10499" width="29" style="3" customWidth="1"/>
    <col min="10500" max="10500" width="30.26953125" style="3" customWidth="1"/>
    <col min="10501" max="10501" width="27.453125" style="3" customWidth="1"/>
    <col min="10502" max="10502" width="16.7265625" style="3" customWidth="1"/>
    <col min="10503" max="10509" width="15.7265625" style="3" customWidth="1"/>
    <col min="10510" max="10510" width="20.26953125" style="3" customWidth="1"/>
    <col min="10511" max="10520" width="15.7265625" style="3" customWidth="1"/>
    <col min="10521" max="10753" width="9.1796875" style="3"/>
    <col min="10754" max="10754" width="5.7265625" style="3" customWidth="1"/>
    <col min="10755" max="10755" width="29" style="3" customWidth="1"/>
    <col min="10756" max="10756" width="30.26953125" style="3" customWidth="1"/>
    <col min="10757" max="10757" width="27.453125" style="3" customWidth="1"/>
    <col min="10758" max="10758" width="16.7265625" style="3" customWidth="1"/>
    <col min="10759" max="10765" width="15.7265625" style="3" customWidth="1"/>
    <col min="10766" max="10766" width="20.26953125" style="3" customWidth="1"/>
    <col min="10767" max="10776" width="15.7265625" style="3" customWidth="1"/>
    <col min="10777" max="11009" width="9.1796875" style="3"/>
    <col min="11010" max="11010" width="5.7265625" style="3" customWidth="1"/>
    <col min="11011" max="11011" width="29" style="3" customWidth="1"/>
    <col min="11012" max="11012" width="30.26953125" style="3" customWidth="1"/>
    <col min="11013" max="11013" width="27.453125" style="3" customWidth="1"/>
    <col min="11014" max="11014" width="16.7265625" style="3" customWidth="1"/>
    <col min="11015" max="11021" width="15.7265625" style="3" customWidth="1"/>
    <col min="11022" max="11022" width="20.26953125" style="3" customWidth="1"/>
    <col min="11023" max="11032" width="15.7265625" style="3" customWidth="1"/>
    <col min="11033" max="11265" width="9.1796875" style="3"/>
    <col min="11266" max="11266" width="5.7265625" style="3" customWidth="1"/>
    <col min="11267" max="11267" width="29" style="3" customWidth="1"/>
    <col min="11268" max="11268" width="30.26953125" style="3" customWidth="1"/>
    <col min="11269" max="11269" width="27.453125" style="3" customWidth="1"/>
    <col min="11270" max="11270" width="16.7265625" style="3" customWidth="1"/>
    <col min="11271" max="11277" width="15.7265625" style="3" customWidth="1"/>
    <col min="11278" max="11278" width="20.26953125" style="3" customWidth="1"/>
    <col min="11279" max="11288" width="15.7265625" style="3" customWidth="1"/>
    <col min="11289" max="11521" width="9.1796875" style="3"/>
    <col min="11522" max="11522" width="5.7265625" style="3" customWidth="1"/>
    <col min="11523" max="11523" width="29" style="3" customWidth="1"/>
    <col min="11524" max="11524" width="30.26953125" style="3" customWidth="1"/>
    <col min="11525" max="11525" width="27.453125" style="3" customWidth="1"/>
    <col min="11526" max="11526" width="16.7265625" style="3" customWidth="1"/>
    <col min="11527" max="11533" width="15.7265625" style="3" customWidth="1"/>
    <col min="11534" max="11534" width="20.26953125" style="3" customWidth="1"/>
    <col min="11535" max="11544" width="15.7265625" style="3" customWidth="1"/>
    <col min="11545" max="11777" width="9.1796875" style="3"/>
    <col min="11778" max="11778" width="5.7265625" style="3" customWidth="1"/>
    <col min="11779" max="11779" width="29" style="3" customWidth="1"/>
    <col min="11780" max="11780" width="30.26953125" style="3" customWidth="1"/>
    <col min="11781" max="11781" width="27.453125" style="3" customWidth="1"/>
    <col min="11782" max="11782" width="16.7265625" style="3" customWidth="1"/>
    <col min="11783" max="11789" width="15.7265625" style="3" customWidth="1"/>
    <col min="11790" max="11790" width="20.26953125" style="3" customWidth="1"/>
    <col min="11791" max="11800" width="15.7265625" style="3" customWidth="1"/>
    <col min="11801" max="12033" width="9.1796875" style="3"/>
    <col min="12034" max="12034" width="5.7265625" style="3" customWidth="1"/>
    <col min="12035" max="12035" width="29" style="3" customWidth="1"/>
    <col min="12036" max="12036" width="30.26953125" style="3" customWidth="1"/>
    <col min="12037" max="12037" width="27.453125" style="3" customWidth="1"/>
    <col min="12038" max="12038" width="16.7265625" style="3" customWidth="1"/>
    <col min="12039" max="12045" width="15.7265625" style="3" customWidth="1"/>
    <col min="12046" max="12046" width="20.26953125" style="3" customWidth="1"/>
    <col min="12047" max="12056" width="15.7265625" style="3" customWidth="1"/>
    <col min="12057" max="12289" width="9.1796875" style="3"/>
    <col min="12290" max="12290" width="5.7265625" style="3" customWidth="1"/>
    <col min="12291" max="12291" width="29" style="3" customWidth="1"/>
    <col min="12292" max="12292" width="30.26953125" style="3" customWidth="1"/>
    <col min="12293" max="12293" width="27.453125" style="3" customWidth="1"/>
    <col min="12294" max="12294" width="16.7265625" style="3" customWidth="1"/>
    <col min="12295" max="12301" width="15.7265625" style="3" customWidth="1"/>
    <col min="12302" max="12302" width="20.26953125" style="3" customWidth="1"/>
    <col min="12303" max="12312" width="15.7265625" style="3" customWidth="1"/>
    <col min="12313" max="12545" width="9.1796875" style="3"/>
    <col min="12546" max="12546" width="5.7265625" style="3" customWidth="1"/>
    <col min="12547" max="12547" width="29" style="3" customWidth="1"/>
    <col min="12548" max="12548" width="30.26953125" style="3" customWidth="1"/>
    <col min="12549" max="12549" width="27.453125" style="3" customWidth="1"/>
    <col min="12550" max="12550" width="16.7265625" style="3" customWidth="1"/>
    <col min="12551" max="12557" width="15.7265625" style="3" customWidth="1"/>
    <col min="12558" max="12558" width="20.26953125" style="3" customWidth="1"/>
    <col min="12559" max="12568" width="15.7265625" style="3" customWidth="1"/>
    <col min="12569" max="12801" width="9.1796875" style="3"/>
    <col min="12802" max="12802" width="5.7265625" style="3" customWidth="1"/>
    <col min="12803" max="12803" width="29" style="3" customWidth="1"/>
    <col min="12804" max="12804" width="30.26953125" style="3" customWidth="1"/>
    <col min="12805" max="12805" width="27.453125" style="3" customWidth="1"/>
    <col min="12806" max="12806" width="16.7265625" style="3" customWidth="1"/>
    <col min="12807" max="12813" width="15.7265625" style="3" customWidth="1"/>
    <col min="12814" max="12814" width="20.26953125" style="3" customWidth="1"/>
    <col min="12815" max="12824" width="15.7265625" style="3" customWidth="1"/>
    <col min="12825" max="13057" width="9.1796875" style="3"/>
    <col min="13058" max="13058" width="5.7265625" style="3" customWidth="1"/>
    <col min="13059" max="13059" width="29" style="3" customWidth="1"/>
    <col min="13060" max="13060" width="30.26953125" style="3" customWidth="1"/>
    <col min="13061" max="13061" width="27.453125" style="3" customWidth="1"/>
    <col min="13062" max="13062" width="16.7265625" style="3" customWidth="1"/>
    <col min="13063" max="13069" width="15.7265625" style="3" customWidth="1"/>
    <col min="13070" max="13070" width="20.26953125" style="3" customWidth="1"/>
    <col min="13071" max="13080" width="15.7265625" style="3" customWidth="1"/>
    <col min="13081" max="13313" width="9.1796875" style="3"/>
    <col min="13314" max="13314" width="5.7265625" style="3" customWidth="1"/>
    <col min="13315" max="13315" width="29" style="3" customWidth="1"/>
    <col min="13316" max="13316" width="30.26953125" style="3" customWidth="1"/>
    <col min="13317" max="13317" width="27.453125" style="3" customWidth="1"/>
    <col min="13318" max="13318" width="16.7265625" style="3" customWidth="1"/>
    <col min="13319" max="13325" width="15.7265625" style="3" customWidth="1"/>
    <col min="13326" max="13326" width="20.26953125" style="3" customWidth="1"/>
    <col min="13327" max="13336" width="15.7265625" style="3" customWidth="1"/>
    <col min="13337" max="13569" width="9.1796875" style="3"/>
    <col min="13570" max="13570" width="5.7265625" style="3" customWidth="1"/>
    <col min="13571" max="13571" width="29" style="3" customWidth="1"/>
    <col min="13572" max="13572" width="30.26953125" style="3" customWidth="1"/>
    <col min="13573" max="13573" width="27.453125" style="3" customWidth="1"/>
    <col min="13574" max="13574" width="16.7265625" style="3" customWidth="1"/>
    <col min="13575" max="13581" width="15.7265625" style="3" customWidth="1"/>
    <col min="13582" max="13582" width="20.26953125" style="3" customWidth="1"/>
    <col min="13583" max="13592" width="15.7265625" style="3" customWidth="1"/>
    <col min="13593" max="13825" width="9.1796875" style="3"/>
    <col min="13826" max="13826" width="5.7265625" style="3" customWidth="1"/>
    <col min="13827" max="13827" width="29" style="3" customWidth="1"/>
    <col min="13828" max="13828" width="30.26953125" style="3" customWidth="1"/>
    <col min="13829" max="13829" width="27.453125" style="3" customWidth="1"/>
    <col min="13830" max="13830" width="16.7265625" style="3" customWidth="1"/>
    <col min="13831" max="13837" width="15.7265625" style="3" customWidth="1"/>
    <col min="13838" max="13838" width="20.26953125" style="3" customWidth="1"/>
    <col min="13839" max="13848" width="15.7265625" style="3" customWidth="1"/>
    <col min="13849" max="14081" width="9.1796875" style="3"/>
    <col min="14082" max="14082" width="5.7265625" style="3" customWidth="1"/>
    <col min="14083" max="14083" width="29" style="3" customWidth="1"/>
    <col min="14084" max="14084" width="30.26953125" style="3" customWidth="1"/>
    <col min="14085" max="14085" width="27.453125" style="3" customWidth="1"/>
    <col min="14086" max="14086" width="16.7265625" style="3" customWidth="1"/>
    <col min="14087" max="14093" width="15.7265625" style="3" customWidth="1"/>
    <col min="14094" max="14094" width="20.26953125" style="3" customWidth="1"/>
    <col min="14095" max="14104" width="15.7265625" style="3" customWidth="1"/>
    <col min="14105" max="14337" width="9.1796875" style="3"/>
    <col min="14338" max="14338" width="5.7265625" style="3" customWidth="1"/>
    <col min="14339" max="14339" width="29" style="3" customWidth="1"/>
    <col min="14340" max="14340" width="30.26953125" style="3" customWidth="1"/>
    <col min="14341" max="14341" width="27.453125" style="3" customWidth="1"/>
    <col min="14342" max="14342" width="16.7265625" style="3" customWidth="1"/>
    <col min="14343" max="14349" width="15.7265625" style="3" customWidth="1"/>
    <col min="14350" max="14350" width="20.26953125" style="3" customWidth="1"/>
    <col min="14351" max="14360" width="15.7265625" style="3" customWidth="1"/>
    <col min="14361" max="14593" width="9.1796875" style="3"/>
    <col min="14594" max="14594" width="5.7265625" style="3" customWidth="1"/>
    <col min="14595" max="14595" width="29" style="3" customWidth="1"/>
    <col min="14596" max="14596" width="30.26953125" style="3" customWidth="1"/>
    <col min="14597" max="14597" width="27.453125" style="3" customWidth="1"/>
    <col min="14598" max="14598" width="16.7265625" style="3" customWidth="1"/>
    <col min="14599" max="14605" width="15.7265625" style="3" customWidth="1"/>
    <col min="14606" max="14606" width="20.26953125" style="3" customWidth="1"/>
    <col min="14607" max="14616" width="15.7265625" style="3" customWidth="1"/>
    <col min="14617" max="14849" width="9.1796875" style="3"/>
    <col min="14850" max="14850" width="5.7265625" style="3" customWidth="1"/>
    <col min="14851" max="14851" width="29" style="3" customWidth="1"/>
    <col min="14852" max="14852" width="30.26953125" style="3" customWidth="1"/>
    <col min="14853" max="14853" width="27.453125" style="3" customWidth="1"/>
    <col min="14854" max="14854" width="16.7265625" style="3" customWidth="1"/>
    <col min="14855" max="14861" width="15.7265625" style="3" customWidth="1"/>
    <col min="14862" max="14862" width="20.26953125" style="3" customWidth="1"/>
    <col min="14863" max="14872" width="15.7265625" style="3" customWidth="1"/>
    <col min="14873" max="15105" width="9.1796875" style="3"/>
    <col min="15106" max="15106" width="5.7265625" style="3" customWidth="1"/>
    <col min="15107" max="15107" width="29" style="3" customWidth="1"/>
    <col min="15108" max="15108" width="30.26953125" style="3" customWidth="1"/>
    <col min="15109" max="15109" width="27.453125" style="3" customWidth="1"/>
    <col min="15110" max="15110" width="16.7265625" style="3" customWidth="1"/>
    <col min="15111" max="15117" width="15.7265625" style="3" customWidth="1"/>
    <col min="15118" max="15118" width="20.26953125" style="3" customWidth="1"/>
    <col min="15119" max="15128" width="15.7265625" style="3" customWidth="1"/>
    <col min="15129" max="15361" width="9.1796875" style="3"/>
    <col min="15362" max="15362" width="5.7265625" style="3" customWidth="1"/>
    <col min="15363" max="15363" width="29" style="3" customWidth="1"/>
    <col min="15364" max="15364" width="30.26953125" style="3" customWidth="1"/>
    <col min="15365" max="15365" width="27.453125" style="3" customWidth="1"/>
    <col min="15366" max="15366" width="16.7265625" style="3" customWidth="1"/>
    <col min="15367" max="15373" width="15.7265625" style="3" customWidth="1"/>
    <col min="15374" max="15374" width="20.26953125" style="3" customWidth="1"/>
    <col min="15375" max="15384" width="15.7265625" style="3" customWidth="1"/>
    <col min="15385" max="15617" width="9.1796875" style="3"/>
    <col min="15618" max="15618" width="5.7265625" style="3" customWidth="1"/>
    <col min="15619" max="15619" width="29" style="3" customWidth="1"/>
    <col min="15620" max="15620" width="30.26953125" style="3" customWidth="1"/>
    <col min="15621" max="15621" width="27.453125" style="3" customWidth="1"/>
    <col min="15622" max="15622" width="16.7265625" style="3" customWidth="1"/>
    <col min="15623" max="15629" width="15.7265625" style="3" customWidth="1"/>
    <col min="15630" max="15630" width="20.26953125" style="3" customWidth="1"/>
    <col min="15631" max="15640" width="15.7265625" style="3" customWidth="1"/>
    <col min="15641" max="15873" width="9.1796875" style="3"/>
    <col min="15874" max="15874" width="5.7265625" style="3" customWidth="1"/>
    <col min="15875" max="15875" width="29" style="3" customWidth="1"/>
    <col min="15876" max="15876" width="30.26953125" style="3" customWidth="1"/>
    <col min="15877" max="15877" width="27.453125" style="3" customWidth="1"/>
    <col min="15878" max="15878" width="16.7265625" style="3" customWidth="1"/>
    <col min="15879" max="15885" width="15.7265625" style="3" customWidth="1"/>
    <col min="15886" max="15886" width="20.26953125" style="3" customWidth="1"/>
    <col min="15887" max="15896" width="15.7265625" style="3" customWidth="1"/>
    <col min="15897" max="16129" width="9.1796875" style="3"/>
    <col min="16130" max="16130" width="5.7265625" style="3" customWidth="1"/>
    <col min="16131" max="16131" width="29" style="3" customWidth="1"/>
    <col min="16132" max="16132" width="30.26953125" style="3" customWidth="1"/>
    <col min="16133" max="16133" width="27.453125" style="3" customWidth="1"/>
    <col min="16134" max="16134" width="16.7265625" style="3" customWidth="1"/>
    <col min="16135" max="16141" width="15.7265625" style="3" customWidth="1"/>
    <col min="16142" max="16142" width="20.26953125" style="3" customWidth="1"/>
    <col min="16143" max="16152" width="15.7265625" style="3" customWidth="1"/>
    <col min="16153" max="16384" width="9.1796875" style="3"/>
  </cols>
  <sheetData>
    <row r="1" spans="1:28" x14ac:dyDescent="0.35">
      <c r="A1" s="1" t="s">
        <v>1130</v>
      </c>
      <c r="B1" s="231"/>
      <c r="C1" s="231"/>
      <c r="D1" s="240"/>
      <c r="E1" s="240"/>
      <c r="F1" s="240"/>
    </row>
    <row r="2" spans="1:28" x14ac:dyDescent="0.35">
      <c r="A2" s="230" t="s">
        <v>58</v>
      </c>
      <c r="B2" s="230"/>
      <c r="C2" s="230"/>
    </row>
    <row r="3" spans="1:28" x14ac:dyDescent="0.35">
      <c r="A3" s="4" t="s">
        <v>1131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8" x14ac:dyDescent="0.35">
      <c r="A4" s="4" t="s">
        <v>1132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8" x14ac:dyDescent="0.35">
      <c r="A5" s="2"/>
      <c r="B5" s="28"/>
      <c r="C5" s="28"/>
      <c r="D5" s="2"/>
      <c r="E5" s="1615" t="s">
        <v>561</v>
      </c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2"/>
      <c r="V5" s="2"/>
      <c r="W5" s="2"/>
      <c r="X5" s="2"/>
    </row>
    <row r="6" spans="1:28" x14ac:dyDescent="0.35">
      <c r="A6" s="2"/>
      <c r="B6" s="28"/>
      <c r="C6" s="28"/>
      <c r="D6" s="28"/>
      <c r="E6" s="28"/>
      <c r="F6" s="2"/>
      <c r="G6" s="2"/>
      <c r="H6" s="2"/>
      <c r="I6" s="2"/>
      <c r="J6" s="2"/>
      <c r="K6" s="2"/>
      <c r="L6" s="28" t="str">
        <f>'[3]1'!$E$6</f>
        <v>TAHUN</v>
      </c>
      <c r="M6" s="7">
        <v>2024</v>
      </c>
      <c r="N6" s="2"/>
      <c r="O6" s="2"/>
      <c r="P6" s="2"/>
      <c r="Q6" s="2"/>
      <c r="R6" s="2"/>
      <c r="S6" s="4"/>
      <c r="T6" s="4"/>
      <c r="U6" s="4"/>
      <c r="V6" s="4"/>
      <c r="W6" s="4"/>
      <c r="X6" s="4"/>
    </row>
    <row r="7" spans="1:28" ht="16" thickBot="1" x14ac:dyDescent="0.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8" ht="49.9" customHeight="1" x14ac:dyDescent="0.35">
      <c r="A8" s="1596" t="s">
        <v>5</v>
      </c>
      <c r="B8" s="1596" t="s">
        <v>6</v>
      </c>
      <c r="C8" s="10" t="s">
        <v>1615</v>
      </c>
      <c r="D8" s="1596" t="s">
        <v>61</v>
      </c>
      <c r="E8" s="1611" t="s">
        <v>1133</v>
      </c>
      <c r="F8" s="1669" t="s">
        <v>1134</v>
      </c>
      <c r="G8" s="1612" t="s">
        <v>1135</v>
      </c>
      <c r="H8" s="1614"/>
      <c r="I8" s="1612" t="s">
        <v>1136</v>
      </c>
      <c r="J8" s="1614"/>
      <c r="K8" s="1660" t="s">
        <v>1137</v>
      </c>
      <c r="L8" s="1662"/>
      <c r="M8" s="1612" t="s">
        <v>1138</v>
      </c>
      <c r="N8" s="1614"/>
      <c r="O8" s="1660" t="s">
        <v>1139</v>
      </c>
      <c r="P8" s="1662"/>
      <c r="Q8" s="1612" t="s">
        <v>1140</v>
      </c>
      <c r="R8" s="1614"/>
      <c r="S8" s="1612" t="s">
        <v>1141</v>
      </c>
      <c r="T8" s="1614"/>
      <c r="U8" s="1612" t="s">
        <v>1142</v>
      </c>
      <c r="V8" s="1614"/>
      <c r="W8" s="1612" t="s">
        <v>1143</v>
      </c>
      <c r="X8" s="1614"/>
    </row>
    <row r="9" spans="1:28" x14ac:dyDescent="0.35">
      <c r="A9" s="1596"/>
      <c r="B9" s="1596"/>
      <c r="C9" s="10"/>
      <c r="D9" s="1596"/>
      <c r="E9" s="1602"/>
      <c r="F9" s="1889"/>
      <c r="G9" s="125" t="s">
        <v>8</v>
      </c>
      <c r="H9" s="125" t="s">
        <v>65</v>
      </c>
      <c r="I9" s="125" t="s">
        <v>8</v>
      </c>
      <c r="J9" s="125" t="s">
        <v>65</v>
      </c>
      <c r="K9" s="125" t="s">
        <v>8</v>
      </c>
      <c r="L9" s="125" t="s">
        <v>65</v>
      </c>
      <c r="M9" s="125" t="s">
        <v>8</v>
      </c>
      <c r="N9" s="125" t="s">
        <v>65</v>
      </c>
      <c r="O9" s="125" t="s">
        <v>8</v>
      </c>
      <c r="P9" s="125" t="s">
        <v>65</v>
      </c>
      <c r="Q9" s="125" t="s">
        <v>8</v>
      </c>
      <c r="R9" s="125" t="s">
        <v>65</v>
      </c>
      <c r="S9" s="125" t="s">
        <v>8</v>
      </c>
      <c r="T9" s="125" t="s">
        <v>65</v>
      </c>
      <c r="U9" s="125" t="s">
        <v>8</v>
      </c>
      <c r="V9" s="125" t="s">
        <v>65</v>
      </c>
      <c r="W9" s="125" t="s">
        <v>8</v>
      </c>
      <c r="X9" s="125" t="s">
        <v>65</v>
      </c>
    </row>
    <row r="10" spans="1:28" s="15" customFormat="1" ht="11.5" x14ac:dyDescent="0.35">
      <c r="A10" s="13">
        <v>1</v>
      </c>
      <c r="B10" s="13">
        <v>2</v>
      </c>
      <c r="C10" s="295"/>
      <c r="D10" s="295">
        <v>3</v>
      </c>
      <c r="E10" s="13">
        <v>4</v>
      </c>
      <c r="F10" s="13">
        <v>5</v>
      </c>
      <c r="G10" s="13">
        <v>6</v>
      </c>
      <c r="H10" s="13">
        <v>7</v>
      </c>
      <c r="I10" s="13">
        <v>8</v>
      </c>
      <c r="J10" s="13">
        <v>9</v>
      </c>
      <c r="K10" s="13">
        <v>10</v>
      </c>
      <c r="L10" s="13">
        <v>11</v>
      </c>
      <c r="M10" s="13">
        <v>12</v>
      </c>
      <c r="N10" s="13">
        <v>13</v>
      </c>
      <c r="O10" s="13">
        <v>14</v>
      </c>
      <c r="P10" s="13">
        <v>15</v>
      </c>
      <c r="Q10" s="13">
        <v>16</v>
      </c>
      <c r="R10" s="13">
        <v>17</v>
      </c>
      <c r="S10" s="13">
        <v>18</v>
      </c>
      <c r="T10" s="13">
        <v>19</v>
      </c>
      <c r="U10" s="13">
        <v>20</v>
      </c>
      <c r="V10" s="13">
        <v>21</v>
      </c>
      <c r="W10" s="13">
        <v>22</v>
      </c>
      <c r="X10" s="13">
        <v>23</v>
      </c>
      <c r="Y10" s="296"/>
      <c r="Z10" s="296"/>
      <c r="AA10" s="296"/>
      <c r="AB10" s="296"/>
    </row>
    <row r="11" spans="1:28" x14ac:dyDescent="0.35">
      <c r="A11" s="33">
        <v>1</v>
      </c>
      <c r="B11" s="254" t="s">
        <v>98</v>
      </c>
      <c r="C11" s="1570" t="s">
        <v>1602</v>
      </c>
      <c r="D11" s="1413" t="s">
        <v>1104</v>
      </c>
      <c r="E11" s="428" t="s">
        <v>1144</v>
      </c>
      <c r="F11" s="501">
        <v>1782</v>
      </c>
      <c r="G11" s="77">
        <v>0</v>
      </c>
      <c r="H11" s="504">
        <f>G11/F11*100</f>
        <v>0</v>
      </c>
      <c r="I11" s="504">
        <v>47</v>
      </c>
      <c r="J11" s="490">
        <f>I11/F11*100</f>
        <v>2.6374859708193044</v>
      </c>
      <c r="K11" s="77">
        <v>0</v>
      </c>
      <c r="L11" s="504"/>
      <c r="M11" s="77">
        <v>0</v>
      </c>
      <c r="N11" s="504"/>
      <c r="O11" s="77">
        <v>0</v>
      </c>
      <c r="P11" s="490"/>
      <c r="Q11" s="77">
        <v>0</v>
      </c>
      <c r="R11" s="490"/>
      <c r="S11" s="77">
        <v>0</v>
      </c>
      <c r="T11" s="490">
        <f>S11/$I11*100</f>
        <v>0</v>
      </c>
      <c r="U11" s="77">
        <v>0</v>
      </c>
      <c r="V11" s="490">
        <f>U11/$I11*100</f>
        <v>0</v>
      </c>
      <c r="W11" s="77">
        <v>0</v>
      </c>
      <c r="X11" s="490"/>
    </row>
    <row r="12" spans="1:28" x14ac:dyDescent="0.35">
      <c r="A12" s="16">
        <v>2</v>
      </c>
      <c r="B12" s="254" t="s">
        <v>99</v>
      </c>
      <c r="C12" s="1571" t="s">
        <v>1603</v>
      </c>
      <c r="D12" s="1408" t="s">
        <v>1105</v>
      </c>
      <c r="E12" s="428" t="s">
        <v>1145</v>
      </c>
      <c r="F12" s="501">
        <v>573</v>
      </c>
      <c r="G12" s="80">
        <v>0</v>
      </c>
      <c r="H12" s="490">
        <f t="shared" ref="H12:H31" si="0">G12/F12*100</f>
        <v>0</v>
      </c>
      <c r="I12" s="490">
        <v>0</v>
      </c>
      <c r="J12" s="490">
        <f t="shared" ref="J12:J31" si="1">I12/F12*100</f>
        <v>0</v>
      </c>
      <c r="K12" s="80">
        <v>0</v>
      </c>
      <c r="L12" s="490"/>
      <c r="M12" s="80">
        <v>0</v>
      </c>
      <c r="N12" s="490"/>
      <c r="O12" s="80">
        <v>0</v>
      </c>
      <c r="P12" s="490"/>
      <c r="Q12" s="80">
        <v>0</v>
      </c>
      <c r="R12" s="490"/>
      <c r="S12" s="80">
        <v>0</v>
      </c>
      <c r="T12" s="490"/>
      <c r="U12" s="80">
        <v>0</v>
      </c>
      <c r="V12" s="490"/>
      <c r="W12" s="80">
        <v>0</v>
      </c>
      <c r="X12" s="490"/>
    </row>
    <row r="13" spans="1:28" x14ac:dyDescent="0.35">
      <c r="A13" s="16">
        <v>3</v>
      </c>
      <c r="B13" s="254" t="s">
        <v>100</v>
      </c>
      <c r="C13" s="1571" t="s">
        <v>1609</v>
      </c>
      <c r="D13" s="1408" t="s">
        <v>1106</v>
      </c>
      <c r="E13" s="428" t="s">
        <v>1144</v>
      </c>
      <c r="F13" s="501">
        <v>352</v>
      </c>
      <c r="G13" s="80">
        <v>0</v>
      </c>
      <c r="H13" s="490">
        <f t="shared" si="0"/>
        <v>0</v>
      </c>
      <c r="I13" s="490">
        <v>0</v>
      </c>
      <c r="J13" s="490">
        <f t="shared" si="1"/>
        <v>0</v>
      </c>
      <c r="K13" s="80">
        <v>0</v>
      </c>
      <c r="L13" s="490"/>
      <c r="M13" s="80">
        <v>0</v>
      </c>
      <c r="N13" s="490"/>
      <c r="O13" s="80">
        <v>0</v>
      </c>
      <c r="P13" s="490"/>
      <c r="Q13" s="80">
        <v>0</v>
      </c>
      <c r="R13" s="490"/>
      <c r="S13" s="80">
        <v>0</v>
      </c>
      <c r="T13" s="490"/>
      <c r="U13" s="80">
        <v>0</v>
      </c>
      <c r="V13" s="490"/>
      <c r="W13" s="80">
        <v>0</v>
      </c>
      <c r="X13" s="490"/>
    </row>
    <row r="14" spans="1:28" x14ac:dyDescent="0.35">
      <c r="A14" s="16">
        <v>4</v>
      </c>
      <c r="B14" s="254" t="s">
        <v>101</v>
      </c>
      <c r="C14" s="1571" t="s">
        <v>1607</v>
      </c>
      <c r="D14" s="1408" t="s">
        <v>1107</v>
      </c>
      <c r="E14" s="428" t="s">
        <v>1144</v>
      </c>
      <c r="F14" s="501">
        <v>1126</v>
      </c>
      <c r="G14" s="80">
        <v>0</v>
      </c>
      <c r="H14" s="490">
        <f t="shared" si="0"/>
        <v>0</v>
      </c>
      <c r="I14" s="490">
        <v>0</v>
      </c>
      <c r="J14" s="490">
        <f t="shared" si="1"/>
        <v>0</v>
      </c>
      <c r="K14" s="80">
        <v>0</v>
      </c>
      <c r="L14" s="490"/>
      <c r="M14" s="80">
        <v>0</v>
      </c>
      <c r="N14" s="490"/>
      <c r="O14" s="80">
        <v>0</v>
      </c>
      <c r="P14" s="490"/>
      <c r="Q14" s="80">
        <v>0</v>
      </c>
      <c r="R14" s="490"/>
      <c r="S14" s="80">
        <v>0</v>
      </c>
      <c r="T14" s="490"/>
      <c r="U14" s="80">
        <v>0</v>
      </c>
      <c r="V14" s="490"/>
      <c r="W14" s="80">
        <v>0</v>
      </c>
      <c r="X14" s="490"/>
    </row>
    <row r="15" spans="1:28" x14ac:dyDescent="0.35">
      <c r="A15" s="16">
        <v>5</v>
      </c>
      <c r="B15" s="254" t="s">
        <v>1108</v>
      </c>
      <c r="C15" s="1571" t="s">
        <v>1608</v>
      </c>
      <c r="D15" s="1408" t="s">
        <v>1109</v>
      </c>
      <c r="E15" s="428" t="s">
        <v>1145</v>
      </c>
      <c r="F15" s="501">
        <v>975</v>
      </c>
      <c r="G15" s="80">
        <v>0</v>
      </c>
      <c r="H15" s="490">
        <f t="shared" si="0"/>
        <v>0</v>
      </c>
      <c r="I15" s="490">
        <v>0</v>
      </c>
      <c r="J15" s="490">
        <f t="shared" si="1"/>
        <v>0</v>
      </c>
      <c r="K15" s="80">
        <v>0</v>
      </c>
      <c r="L15" s="490"/>
      <c r="M15" s="80">
        <v>0</v>
      </c>
      <c r="N15" s="490"/>
      <c r="O15" s="80">
        <v>0</v>
      </c>
      <c r="P15" s="490"/>
      <c r="Q15" s="80">
        <v>0</v>
      </c>
      <c r="R15" s="490"/>
      <c r="S15" s="80">
        <v>0</v>
      </c>
      <c r="T15" s="490"/>
      <c r="U15" s="80">
        <v>0</v>
      </c>
      <c r="V15" s="490"/>
      <c r="W15" s="80">
        <v>0</v>
      </c>
      <c r="X15" s="490"/>
    </row>
    <row r="16" spans="1:28" x14ac:dyDescent="0.35">
      <c r="A16" s="16">
        <v>6</v>
      </c>
      <c r="B16" s="254" t="s">
        <v>103</v>
      </c>
      <c r="C16" s="1571" t="s">
        <v>1612</v>
      </c>
      <c r="D16" s="1408" t="s">
        <v>1110</v>
      </c>
      <c r="E16" s="428" t="s">
        <v>1145</v>
      </c>
      <c r="F16" s="501">
        <v>956</v>
      </c>
      <c r="G16" s="80">
        <v>0</v>
      </c>
      <c r="H16" s="490">
        <f t="shared" si="0"/>
        <v>0</v>
      </c>
      <c r="I16" s="490">
        <v>0</v>
      </c>
      <c r="J16" s="490">
        <f t="shared" si="1"/>
        <v>0</v>
      </c>
      <c r="K16" s="80">
        <v>0</v>
      </c>
      <c r="L16" s="490"/>
      <c r="M16" s="80">
        <v>0</v>
      </c>
      <c r="N16" s="490"/>
      <c r="O16" s="80">
        <v>0</v>
      </c>
      <c r="P16" s="490"/>
      <c r="Q16" s="80">
        <v>0</v>
      </c>
      <c r="R16" s="490"/>
      <c r="S16" s="80">
        <v>0</v>
      </c>
      <c r="T16" s="490"/>
      <c r="U16" s="80">
        <v>0</v>
      </c>
      <c r="V16" s="490"/>
      <c r="W16" s="80">
        <v>0</v>
      </c>
      <c r="X16" s="490"/>
    </row>
    <row r="17" spans="1:24" x14ac:dyDescent="0.35">
      <c r="A17" s="16">
        <v>7</v>
      </c>
      <c r="B17" s="254" t="s">
        <v>104</v>
      </c>
      <c r="C17" s="1571" t="s">
        <v>1610</v>
      </c>
      <c r="D17" s="1408" t="s">
        <v>1111</v>
      </c>
      <c r="E17" s="1424" t="s">
        <v>1145</v>
      </c>
      <c r="F17" s="501">
        <v>572</v>
      </c>
      <c r="G17" s="80">
        <v>0</v>
      </c>
      <c r="H17" s="490">
        <v>0</v>
      </c>
      <c r="I17" s="80">
        <v>0</v>
      </c>
      <c r="J17" s="490">
        <v>0</v>
      </c>
      <c r="K17" s="80">
        <v>0</v>
      </c>
      <c r="L17" s="490">
        <v>0</v>
      </c>
      <c r="M17" s="80">
        <v>0</v>
      </c>
      <c r="N17" s="490">
        <v>0</v>
      </c>
      <c r="O17" s="80">
        <v>0</v>
      </c>
      <c r="P17" s="490">
        <v>0</v>
      </c>
      <c r="Q17" s="80">
        <v>0</v>
      </c>
      <c r="R17" s="490">
        <v>0</v>
      </c>
      <c r="S17" s="80">
        <v>0</v>
      </c>
      <c r="T17" s="490">
        <v>0</v>
      </c>
      <c r="U17" s="80">
        <v>0</v>
      </c>
      <c r="V17" s="490">
        <v>0</v>
      </c>
      <c r="W17" s="80">
        <v>0</v>
      </c>
      <c r="X17" s="490">
        <v>0</v>
      </c>
    </row>
    <row r="18" spans="1:24" x14ac:dyDescent="0.35">
      <c r="A18" s="16">
        <v>8</v>
      </c>
      <c r="B18" s="254" t="s">
        <v>105</v>
      </c>
      <c r="C18" s="1571" t="s">
        <v>1611</v>
      </c>
      <c r="D18" s="1408" t="s">
        <v>1112</v>
      </c>
      <c r="E18" s="428" t="s">
        <v>1144</v>
      </c>
      <c r="F18" s="501">
        <v>546</v>
      </c>
      <c r="G18" s="80">
        <v>0</v>
      </c>
      <c r="H18" s="490">
        <f t="shared" si="0"/>
        <v>0</v>
      </c>
      <c r="I18" s="490">
        <v>2</v>
      </c>
      <c r="J18" s="490">
        <f t="shared" si="1"/>
        <v>0.36630036630036628</v>
      </c>
      <c r="K18" s="80">
        <v>0</v>
      </c>
      <c r="L18" s="490"/>
      <c r="M18" s="80">
        <v>0</v>
      </c>
      <c r="N18" s="490"/>
      <c r="O18" s="80">
        <v>0</v>
      </c>
      <c r="P18" s="490"/>
      <c r="Q18" s="80">
        <v>0</v>
      </c>
      <c r="R18" s="490"/>
      <c r="S18" s="80">
        <v>0</v>
      </c>
      <c r="T18" s="490">
        <f t="shared" ref="T12:T31" si="2">S18/$I18*100</f>
        <v>0</v>
      </c>
      <c r="U18" s="80">
        <v>0</v>
      </c>
      <c r="V18" s="490">
        <f t="shared" ref="V12:V31" si="3">U18/$I18*100</f>
        <v>0</v>
      </c>
      <c r="W18" s="80">
        <v>0</v>
      </c>
      <c r="X18" s="490"/>
    </row>
    <row r="19" spans="1:24" x14ac:dyDescent="0.35">
      <c r="A19" s="16">
        <v>9</v>
      </c>
      <c r="B19" s="254" t="s">
        <v>106</v>
      </c>
      <c r="C19" s="1571" t="s">
        <v>1605</v>
      </c>
      <c r="D19" s="1408" t="s">
        <v>1113</v>
      </c>
      <c r="E19" s="428" t="s">
        <v>1144</v>
      </c>
      <c r="F19" s="501">
        <v>635</v>
      </c>
      <c r="G19" s="80">
        <v>0</v>
      </c>
      <c r="H19" s="490">
        <f t="shared" si="0"/>
        <v>0</v>
      </c>
      <c r="I19" s="490">
        <v>30</v>
      </c>
      <c r="J19" s="490">
        <f t="shared" si="1"/>
        <v>4.7244094488188972</v>
      </c>
      <c r="K19" s="80">
        <v>0</v>
      </c>
      <c r="L19" s="490"/>
      <c r="M19" s="80">
        <v>0</v>
      </c>
      <c r="N19" s="490"/>
      <c r="O19" s="80">
        <v>0</v>
      </c>
      <c r="P19" s="490"/>
      <c r="Q19" s="80">
        <v>0</v>
      </c>
      <c r="R19" s="490"/>
      <c r="S19" s="80">
        <v>0</v>
      </c>
      <c r="T19" s="490">
        <f t="shared" si="2"/>
        <v>0</v>
      </c>
      <c r="U19" s="80">
        <v>0</v>
      </c>
      <c r="V19" s="490">
        <f t="shared" si="3"/>
        <v>0</v>
      </c>
      <c r="W19" s="80">
        <v>0</v>
      </c>
      <c r="X19" s="490"/>
    </row>
    <row r="20" spans="1:24" x14ac:dyDescent="0.35">
      <c r="A20" s="16">
        <v>10</v>
      </c>
      <c r="B20" s="254" t="s">
        <v>587</v>
      </c>
      <c r="C20" s="1571" t="s">
        <v>1604</v>
      </c>
      <c r="D20" s="1408" t="s">
        <v>1114</v>
      </c>
      <c r="E20" s="428" t="s">
        <v>1145</v>
      </c>
      <c r="F20" s="501">
        <v>944</v>
      </c>
      <c r="G20" s="80">
        <v>0</v>
      </c>
      <c r="H20" s="490">
        <f t="shared" si="0"/>
        <v>0</v>
      </c>
      <c r="I20" s="490">
        <v>0</v>
      </c>
      <c r="J20" s="490">
        <f t="shared" si="1"/>
        <v>0</v>
      </c>
      <c r="K20" s="80">
        <v>0</v>
      </c>
      <c r="L20" s="490"/>
      <c r="M20" s="80">
        <v>0</v>
      </c>
      <c r="N20" s="490"/>
      <c r="O20" s="80">
        <v>0</v>
      </c>
      <c r="P20" s="490"/>
      <c r="Q20" s="80">
        <v>0</v>
      </c>
      <c r="R20" s="490"/>
      <c r="S20" s="80">
        <v>0</v>
      </c>
      <c r="T20" s="490"/>
      <c r="U20" s="80">
        <v>0</v>
      </c>
      <c r="V20" s="490"/>
      <c r="W20" s="80">
        <v>0</v>
      </c>
      <c r="X20" s="490"/>
    </row>
    <row r="21" spans="1:24" x14ac:dyDescent="0.35">
      <c r="A21" s="16">
        <v>11</v>
      </c>
      <c r="B21" s="254" t="s">
        <v>108</v>
      </c>
      <c r="C21" s="1571" t="s">
        <v>1606</v>
      </c>
      <c r="D21" s="1408" t="s">
        <v>1115</v>
      </c>
      <c r="E21" s="428" t="s">
        <v>1145</v>
      </c>
      <c r="F21" s="501">
        <v>609</v>
      </c>
      <c r="G21" s="80">
        <v>0</v>
      </c>
      <c r="H21" s="490">
        <f t="shared" si="0"/>
        <v>0</v>
      </c>
      <c r="I21" s="490">
        <v>0</v>
      </c>
      <c r="J21" s="490">
        <f t="shared" si="1"/>
        <v>0</v>
      </c>
      <c r="K21" s="80">
        <v>0</v>
      </c>
      <c r="L21" s="490"/>
      <c r="M21" s="80">
        <v>0</v>
      </c>
      <c r="N21" s="490"/>
      <c r="O21" s="80">
        <v>0</v>
      </c>
      <c r="P21" s="490"/>
      <c r="Q21" s="80">
        <v>0</v>
      </c>
      <c r="R21" s="490"/>
      <c r="S21" s="80">
        <v>0</v>
      </c>
      <c r="T21" s="490"/>
      <c r="U21" s="80">
        <v>0</v>
      </c>
      <c r="V21" s="490"/>
      <c r="W21" s="80">
        <v>0</v>
      </c>
      <c r="X21" s="490"/>
    </row>
    <row r="22" spans="1:24" x14ac:dyDescent="0.35">
      <c r="A22" s="16">
        <v>12</v>
      </c>
      <c r="B22" s="254" t="s">
        <v>109</v>
      </c>
      <c r="C22" s="1571" t="s">
        <v>1597</v>
      </c>
      <c r="D22" s="1408" t="s">
        <v>1116</v>
      </c>
      <c r="E22" s="428" t="s">
        <v>1144</v>
      </c>
      <c r="F22" s="501">
        <v>694</v>
      </c>
      <c r="G22" s="80">
        <v>0</v>
      </c>
      <c r="H22" s="490">
        <v>0</v>
      </c>
      <c r="I22" s="490">
        <v>26</v>
      </c>
      <c r="J22" s="490">
        <f>I22/F22*100</f>
        <v>3.7463976945244957</v>
      </c>
      <c r="K22" s="80">
        <v>0</v>
      </c>
      <c r="L22" s="490">
        <f>K22/F22*100</f>
        <v>0</v>
      </c>
      <c r="M22" s="80">
        <v>0</v>
      </c>
      <c r="N22" s="490"/>
      <c r="O22" s="80">
        <v>0</v>
      </c>
      <c r="P22" s="490"/>
      <c r="Q22" s="80">
        <v>0</v>
      </c>
      <c r="R22" s="490"/>
      <c r="S22" s="80">
        <v>0</v>
      </c>
      <c r="T22" s="490">
        <f t="shared" si="2"/>
        <v>0</v>
      </c>
      <c r="U22" s="80"/>
      <c r="V22" s="490">
        <f t="shared" si="3"/>
        <v>0</v>
      </c>
      <c r="W22" s="80"/>
      <c r="X22" s="490"/>
    </row>
    <row r="23" spans="1:24" x14ac:dyDescent="0.35">
      <c r="A23" s="16">
        <v>13</v>
      </c>
      <c r="B23" s="254" t="s">
        <v>110</v>
      </c>
      <c r="C23" s="1571" t="s">
        <v>1596</v>
      </c>
      <c r="D23" s="1408" t="s">
        <v>1117</v>
      </c>
      <c r="E23" s="428" t="s">
        <v>1145</v>
      </c>
      <c r="F23" s="501">
        <v>877</v>
      </c>
      <c r="G23" s="80">
        <v>0</v>
      </c>
      <c r="H23" s="490">
        <f t="shared" si="0"/>
        <v>0</v>
      </c>
      <c r="I23" s="490">
        <v>0</v>
      </c>
      <c r="J23" s="490">
        <f t="shared" si="1"/>
        <v>0</v>
      </c>
      <c r="K23" s="80">
        <v>0</v>
      </c>
      <c r="L23" s="490"/>
      <c r="M23" s="80">
        <v>0</v>
      </c>
      <c r="N23" s="490"/>
      <c r="O23" s="80">
        <v>0</v>
      </c>
      <c r="P23" s="490"/>
      <c r="Q23" s="80">
        <v>0</v>
      </c>
      <c r="R23" s="490"/>
      <c r="S23" s="80">
        <v>0</v>
      </c>
      <c r="T23" s="490"/>
      <c r="U23" s="80">
        <v>0</v>
      </c>
      <c r="V23" s="490"/>
      <c r="W23" s="80">
        <v>0</v>
      </c>
      <c r="X23" s="490"/>
    </row>
    <row r="24" spans="1:24" x14ac:dyDescent="0.35">
      <c r="A24" s="16">
        <v>14</v>
      </c>
      <c r="B24" s="254" t="s">
        <v>111</v>
      </c>
      <c r="C24" s="1571" t="s">
        <v>1598</v>
      </c>
      <c r="D24" s="1408" t="s">
        <v>1118</v>
      </c>
      <c r="E24" s="428" t="s">
        <v>1144</v>
      </c>
      <c r="F24" s="501">
        <v>925</v>
      </c>
      <c r="G24" s="80">
        <v>4</v>
      </c>
      <c r="H24" s="490">
        <f t="shared" si="0"/>
        <v>0.43243243243243246</v>
      </c>
      <c r="I24" s="490">
        <v>5</v>
      </c>
      <c r="J24" s="490">
        <f t="shared" si="1"/>
        <v>0.54054054054054057</v>
      </c>
      <c r="K24" s="80">
        <v>0</v>
      </c>
      <c r="L24" s="490">
        <f t="shared" ref="L11:L28" si="4">K24/$G24*100</f>
        <v>0</v>
      </c>
      <c r="M24" s="80">
        <v>0</v>
      </c>
      <c r="N24" s="490">
        <f t="shared" ref="N11:N31" si="5">M24/$G24*100</f>
        <v>0</v>
      </c>
      <c r="O24" s="80">
        <v>0</v>
      </c>
      <c r="P24" s="490"/>
      <c r="Q24" s="80">
        <v>0</v>
      </c>
      <c r="R24" s="490"/>
      <c r="S24" s="80">
        <v>0</v>
      </c>
      <c r="T24" s="490">
        <f t="shared" si="2"/>
        <v>0</v>
      </c>
      <c r="U24" s="80">
        <v>0</v>
      </c>
      <c r="V24" s="490">
        <f t="shared" si="3"/>
        <v>0</v>
      </c>
      <c r="W24" s="80">
        <v>0</v>
      </c>
      <c r="X24" s="490"/>
    </row>
    <row r="25" spans="1:24" x14ac:dyDescent="0.35">
      <c r="A25" s="16">
        <v>15</v>
      </c>
      <c r="B25" s="254" t="s">
        <v>112</v>
      </c>
      <c r="C25" s="1571" t="s">
        <v>1600</v>
      </c>
      <c r="D25" s="1408" t="s">
        <v>1119</v>
      </c>
      <c r="E25" s="428" t="s">
        <v>1145</v>
      </c>
      <c r="F25" s="501">
        <v>531</v>
      </c>
      <c r="G25" s="80">
        <v>0</v>
      </c>
      <c r="H25" s="490">
        <f t="shared" si="0"/>
        <v>0</v>
      </c>
      <c r="I25" s="490">
        <v>0</v>
      </c>
      <c r="J25" s="490">
        <f t="shared" si="1"/>
        <v>0</v>
      </c>
      <c r="K25" s="80">
        <v>0</v>
      </c>
      <c r="L25" s="490"/>
      <c r="M25" s="80">
        <v>0</v>
      </c>
      <c r="N25" s="490"/>
      <c r="O25" s="80">
        <v>0</v>
      </c>
      <c r="P25" s="490"/>
      <c r="Q25" s="80">
        <v>0</v>
      </c>
      <c r="R25" s="490"/>
      <c r="S25" s="80">
        <v>0</v>
      </c>
      <c r="T25" s="490"/>
      <c r="U25" s="80">
        <v>0</v>
      </c>
      <c r="V25" s="490"/>
      <c r="W25" s="80">
        <v>0</v>
      </c>
      <c r="X25" s="490"/>
    </row>
    <row r="26" spans="1:24" x14ac:dyDescent="0.35">
      <c r="A26" s="16">
        <v>16</v>
      </c>
      <c r="B26" s="254" t="s">
        <v>113</v>
      </c>
      <c r="C26" s="1571" t="s">
        <v>1601</v>
      </c>
      <c r="D26" s="1408" t="s">
        <v>1120</v>
      </c>
      <c r="E26" s="428" t="s">
        <v>1145</v>
      </c>
      <c r="F26" s="501">
        <v>579</v>
      </c>
      <c r="G26" s="80">
        <v>0</v>
      </c>
      <c r="H26" s="490">
        <f t="shared" si="0"/>
        <v>0</v>
      </c>
      <c r="I26" s="490">
        <v>0</v>
      </c>
      <c r="J26" s="490">
        <f t="shared" si="1"/>
        <v>0</v>
      </c>
      <c r="K26" s="80">
        <v>0</v>
      </c>
      <c r="L26" s="490"/>
      <c r="M26" s="80">
        <v>0</v>
      </c>
      <c r="N26" s="490"/>
      <c r="O26" s="80">
        <v>0</v>
      </c>
      <c r="P26" s="490"/>
      <c r="Q26" s="80">
        <v>0</v>
      </c>
      <c r="R26" s="490"/>
      <c r="S26" s="80">
        <v>0</v>
      </c>
      <c r="T26" s="490"/>
      <c r="U26" s="80">
        <v>0</v>
      </c>
      <c r="V26" s="490"/>
      <c r="W26" s="80">
        <v>0</v>
      </c>
      <c r="X26" s="490"/>
    </row>
    <row r="27" spans="1:24" x14ac:dyDescent="0.35">
      <c r="A27" s="16">
        <v>17</v>
      </c>
      <c r="B27" s="254" t="s">
        <v>114</v>
      </c>
      <c r="C27" s="1571" t="s">
        <v>1599</v>
      </c>
      <c r="D27" s="1408" t="s">
        <v>1121</v>
      </c>
      <c r="E27" s="428" t="s">
        <v>1145</v>
      </c>
      <c r="F27" s="501">
        <v>958</v>
      </c>
      <c r="G27" s="80">
        <v>0</v>
      </c>
      <c r="H27" s="490">
        <f t="shared" si="0"/>
        <v>0</v>
      </c>
      <c r="I27" s="490">
        <v>0</v>
      </c>
      <c r="J27" s="490">
        <f t="shared" si="1"/>
        <v>0</v>
      </c>
      <c r="K27" s="80">
        <v>0</v>
      </c>
      <c r="L27" s="490"/>
      <c r="M27" s="80">
        <v>0</v>
      </c>
      <c r="N27" s="490"/>
      <c r="O27" s="80">
        <v>0</v>
      </c>
      <c r="P27" s="490"/>
      <c r="Q27" s="80">
        <v>0</v>
      </c>
      <c r="R27" s="490"/>
      <c r="S27" s="80">
        <v>0</v>
      </c>
      <c r="T27" s="490"/>
      <c r="U27" s="80">
        <v>0</v>
      </c>
      <c r="V27" s="490"/>
      <c r="W27" s="80">
        <v>0</v>
      </c>
      <c r="X27" s="490"/>
    </row>
    <row r="28" spans="1:24" x14ac:dyDescent="0.35">
      <c r="A28" s="16">
        <v>18</v>
      </c>
      <c r="B28" s="254" t="s">
        <v>115</v>
      </c>
      <c r="C28" s="1571" t="s">
        <v>1613</v>
      </c>
      <c r="D28" s="1408" t="s">
        <v>1122</v>
      </c>
      <c r="E28" s="428" t="s">
        <v>1145</v>
      </c>
      <c r="F28" s="501">
        <v>170</v>
      </c>
      <c r="G28" s="80">
        <v>0</v>
      </c>
      <c r="H28" s="490">
        <f t="shared" si="0"/>
        <v>0</v>
      </c>
      <c r="I28" s="490">
        <v>0</v>
      </c>
      <c r="J28" s="490">
        <f t="shared" si="1"/>
        <v>0</v>
      </c>
      <c r="K28" s="80">
        <v>0</v>
      </c>
      <c r="L28" s="490"/>
      <c r="M28" s="80">
        <v>0</v>
      </c>
      <c r="N28" s="490"/>
      <c r="O28" s="80">
        <v>0</v>
      </c>
      <c r="P28" s="490"/>
      <c r="Q28" s="80">
        <v>0</v>
      </c>
      <c r="R28" s="490"/>
      <c r="S28" s="80">
        <v>0</v>
      </c>
      <c r="T28" s="490"/>
      <c r="U28" s="80">
        <v>0</v>
      </c>
      <c r="V28" s="490"/>
      <c r="W28" s="80">
        <v>0</v>
      </c>
      <c r="X28" s="490"/>
    </row>
    <row r="29" spans="1:24" x14ac:dyDescent="0.35">
      <c r="A29" s="16">
        <v>19</v>
      </c>
      <c r="B29" s="254"/>
      <c r="C29" s="1571" t="s">
        <v>1613</v>
      </c>
      <c r="D29" s="1408" t="s">
        <v>1123</v>
      </c>
      <c r="E29" s="428" t="s">
        <v>1145</v>
      </c>
      <c r="F29" s="501">
        <v>218</v>
      </c>
      <c r="G29" s="80">
        <v>0</v>
      </c>
      <c r="H29" s="490">
        <f t="shared" si="0"/>
        <v>0</v>
      </c>
      <c r="I29" s="490">
        <v>0</v>
      </c>
      <c r="J29" s="490">
        <f t="shared" si="1"/>
        <v>0</v>
      </c>
      <c r="K29" s="80">
        <v>0</v>
      </c>
      <c r="L29" s="490"/>
      <c r="M29" s="80">
        <v>0</v>
      </c>
      <c r="N29" s="490"/>
      <c r="O29" s="80">
        <v>0</v>
      </c>
      <c r="P29" s="490"/>
      <c r="Q29" s="80">
        <v>0</v>
      </c>
      <c r="R29" s="490"/>
      <c r="S29" s="80">
        <v>0</v>
      </c>
      <c r="T29" s="490"/>
      <c r="U29" s="80">
        <v>0</v>
      </c>
      <c r="V29" s="490"/>
      <c r="W29" s="80">
        <v>0</v>
      </c>
      <c r="X29" s="490"/>
    </row>
    <row r="30" spans="1:24" x14ac:dyDescent="0.35">
      <c r="A30" s="16">
        <v>20</v>
      </c>
      <c r="B30" s="254"/>
      <c r="C30" s="1571" t="s">
        <v>1613</v>
      </c>
      <c r="D30" s="1408" t="s">
        <v>1124</v>
      </c>
      <c r="E30" s="428" t="s">
        <v>1144</v>
      </c>
      <c r="F30" s="501">
        <v>106</v>
      </c>
      <c r="G30" s="80">
        <v>1</v>
      </c>
      <c r="H30" s="490">
        <f t="shared" si="0"/>
        <v>0.94339622641509435</v>
      </c>
      <c r="I30" s="490">
        <v>1</v>
      </c>
      <c r="J30" s="490">
        <f t="shared" si="1"/>
        <v>0.94339622641509435</v>
      </c>
      <c r="K30" s="80">
        <v>0</v>
      </c>
      <c r="L30" s="490">
        <f>K30/G30*100</f>
        <v>0</v>
      </c>
      <c r="M30" s="80">
        <v>0</v>
      </c>
      <c r="N30" s="490">
        <f t="shared" si="5"/>
        <v>0</v>
      </c>
      <c r="O30" s="80">
        <v>0</v>
      </c>
      <c r="P30" s="490"/>
      <c r="Q30" s="80">
        <v>0</v>
      </c>
      <c r="R30" s="490"/>
      <c r="S30" s="80">
        <v>0</v>
      </c>
      <c r="T30" s="490">
        <f t="shared" si="2"/>
        <v>0</v>
      </c>
      <c r="U30" s="80">
        <v>0</v>
      </c>
      <c r="V30" s="490">
        <f t="shared" si="3"/>
        <v>0</v>
      </c>
      <c r="W30" s="80">
        <v>0</v>
      </c>
      <c r="X30" s="490"/>
    </row>
    <row r="31" spans="1:24" x14ac:dyDescent="0.35">
      <c r="A31" s="16">
        <v>21</v>
      </c>
      <c r="B31" s="243" t="s">
        <v>116</v>
      </c>
      <c r="C31" s="1571" t="s">
        <v>1614</v>
      </c>
      <c r="D31" s="1408" t="s">
        <v>1125</v>
      </c>
      <c r="E31" s="428" t="s">
        <v>1144</v>
      </c>
      <c r="F31" s="501">
        <v>122</v>
      </c>
      <c r="G31" s="80">
        <v>0</v>
      </c>
      <c r="H31" s="490">
        <f t="shared" si="0"/>
        <v>0</v>
      </c>
      <c r="I31" s="490">
        <v>28</v>
      </c>
      <c r="J31" s="490">
        <f t="shared" si="1"/>
        <v>22.950819672131146</v>
      </c>
      <c r="K31" s="80">
        <v>0</v>
      </c>
      <c r="L31" s="490"/>
      <c r="M31" s="80">
        <v>0</v>
      </c>
      <c r="N31" s="490"/>
      <c r="O31" s="80">
        <v>0</v>
      </c>
      <c r="P31" s="490"/>
      <c r="Q31" s="80">
        <v>0</v>
      </c>
      <c r="R31" s="490"/>
      <c r="S31" s="80">
        <v>0</v>
      </c>
      <c r="T31" s="490">
        <f t="shared" si="2"/>
        <v>0</v>
      </c>
      <c r="U31" s="80">
        <v>0</v>
      </c>
      <c r="V31" s="490">
        <f t="shared" si="3"/>
        <v>0</v>
      </c>
      <c r="W31" s="80">
        <v>0</v>
      </c>
      <c r="X31" s="490"/>
    </row>
    <row r="32" spans="1:24" x14ac:dyDescent="0.35">
      <c r="A32" s="16" t="s">
        <v>58</v>
      </c>
      <c r="B32" s="243"/>
      <c r="C32" s="243"/>
      <c r="D32" s="1250"/>
      <c r="E32" s="428"/>
      <c r="F32" s="501"/>
      <c r="G32" s="80"/>
      <c r="H32" s="490"/>
      <c r="I32" s="490"/>
      <c r="J32" s="490"/>
      <c r="K32" s="80"/>
      <c r="L32" s="490"/>
      <c r="M32" s="80"/>
      <c r="N32" s="490"/>
      <c r="O32" s="80"/>
      <c r="P32" s="490"/>
      <c r="Q32" s="80"/>
      <c r="R32" s="490"/>
      <c r="S32" s="80"/>
      <c r="T32" s="490"/>
      <c r="U32" s="80"/>
      <c r="V32" s="490"/>
      <c r="W32" s="80"/>
      <c r="X32" s="490"/>
    </row>
    <row r="33" spans="1:24" x14ac:dyDescent="0.35">
      <c r="A33" s="16"/>
      <c r="B33" s="243"/>
      <c r="C33" s="243"/>
      <c r="D33" s="1250"/>
      <c r="E33" s="428"/>
      <c r="F33" s="501"/>
      <c r="G33" s="80"/>
      <c r="H33" s="490"/>
      <c r="I33" s="490"/>
      <c r="J33" s="490"/>
      <c r="K33" s="80"/>
      <c r="L33" s="490"/>
      <c r="M33" s="80"/>
      <c r="N33" s="490"/>
      <c r="O33" s="80"/>
      <c r="P33" s="490"/>
      <c r="Q33" s="80"/>
      <c r="R33" s="490"/>
      <c r="S33" s="80"/>
      <c r="T33" s="490"/>
      <c r="U33" s="80"/>
      <c r="V33" s="490"/>
      <c r="W33" s="80"/>
      <c r="X33" s="490"/>
    </row>
    <row r="34" spans="1:24" x14ac:dyDescent="0.35">
      <c r="A34" s="16"/>
      <c r="B34" s="243"/>
      <c r="C34" s="243"/>
      <c r="D34" s="1250"/>
      <c r="E34" s="428"/>
      <c r="F34" s="501"/>
      <c r="G34" s="80"/>
      <c r="H34" s="490"/>
      <c r="I34" s="490"/>
      <c r="J34" s="490"/>
      <c r="K34" s="80"/>
      <c r="L34" s="490"/>
      <c r="M34" s="80"/>
      <c r="N34" s="490"/>
      <c r="O34" s="80"/>
      <c r="P34" s="490"/>
      <c r="Q34" s="80"/>
      <c r="R34" s="490"/>
      <c r="S34" s="80"/>
      <c r="T34" s="490"/>
      <c r="U34" s="80"/>
      <c r="V34" s="490"/>
      <c r="W34" s="80"/>
      <c r="X34" s="490"/>
    </row>
    <row r="35" spans="1:24" x14ac:dyDescent="0.35">
      <c r="A35" s="16"/>
      <c r="B35" s="243"/>
      <c r="C35" s="243"/>
      <c r="D35" s="1251"/>
      <c r="E35" s="428"/>
      <c r="F35" s="501"/>
      <c r="G35" s="80"/>
      <c r="H35" s="490"/>
      <c r="I35" s="490"/>
      <c r="J35" s="490"/>
      <c r="K35" s="80"/>
      <c r="L35" s="490"/>
      <c r="M35" s="80"/>
      <c r="N35" s="490"/>
      <c r="O35" s="80"/>
      <c r="P35" s="490"/>
      <c r="Q35" s="80"/>
      <c r="R35" s="490"/>
      <c r="S35" s="80"/>
      <c r="T35" s="490"/>
      <c r="U35" s="80"/>
      <c r="V35" s="490"/>
      <c r="W35" s="80"/>
      <c r="X35" s="490"/>
    </row>
    <row r="36" spans="1:24" ht="16" thickBot="1" x14ac:dyDescent="0.4">
      <c r="A36" s="22" t="s">
        <v>713</v>
      </c>
      <c r="B36" s="22"/>
      <c r="C36" s="528"/>
      <c r="D36" s="1405"/>
      <c r="E36" s="621">
        <f>COUNTIF(E11:E35,"v")</f>
        <v>0</v>
      </c>
      <c r="F36" s="92">
        <f>SUM(F11:F35)</f>
        <v>14250</v>
      </c>
      <c r="G36" s="92">
        <f>SUM(G11:G35)</f>
        <v>5</v>
      </c>
      <c r="H36" s="459">
        <f t="shared" ref="H36" si="6">G36/F36*100</f>
        <v>3.5087719298245612E-2</v>
      </c>
      <c r="I36" s="92">
        <f>SUM(I11:I35)</f>
        <v>139</v>
      </c>
      <c r="J36" s="459">
        <f>I36/F36</f>
        <v>9.7543859649122811E-3</v>
      </c>
      <c r="K36" s="92">
        <f>SUM(K11:K35)</f>
        <v>0</v>
      </c>
      <c r="L36" s="458">
        <f>K36/$G36*100</f>
        <v>0</v>
      </c>
      <c r="M36" s="92">
        <f>SUM(M11:M35)</f>
        <v>0</v>
      </c>
      <c r="N36" s="458">
        <f>M36/$G36*100</f>
        <v>0</v>
      </c>
      <c r="O36" s="92">
        <f>SUM(O11:O35)</f>
        <v>0</v>
      </c>
      <c r="P36" s="458" t="e">
        <f>O36/$K36*100</f>
        <v>#DIV/0!</v>
      </c>
      <c r="Q36" s="92">
        <f>SUM(Q11:Q35)</f>
        <v>0</v>
      </c>
      <c r="R36" s="458" t="e">
        <f>Q36/($K36-$O36+$M36)*100</f>
        <v>#DIV/0!</v>
      </c>
      <c r="S36" s="92">
        <f>SUM(S11:S35)</f>
        <v>0</v>
      </c>
      <c r="T36" s="458">
        <f>S36/$I36*100</f>
        <v>0</v>
      </c>
      <c r="U36" s="92">
        <f>SUM(U11:U35)</f>
        <v>0</v>
      </c>
      <c r="V36" s="458">
        <f>U36/$I36*100</f>
        <v>0</v>
      </c>
      <c r="W36" s="92">
        <f>SUM(W11:W35)</f>
        <v>0</v>
      </c>
      <c r="X36" s="1975" t="e">
        <f>W36/($S36+$U36)*100</f>
        <v>#DIV/0!</v>
      </c>
    </row>
    <row r="37" spans="1:24" x14ac:dyDescent="0.35">
      <c r="D37" s="231"/>
      <c r="E37" s="231"/>
      <c r="F37" s="231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</row>
    <row r="38" spans="1:24" x14ac:dyDescent="0.35">
      <c r="A38" s="27" t="s">
        <v>817</v>
      </c>
      <c r="B38" s="27"/>
      <c r="C38" s="27"/>
      <c r="D38" s="27"/>
    </row>
    <row r="39" spans="1:24" x14ac:dyDescent="0.35">
      <c r="A39" s="27" t="s">
        <v>1146</v>
      </c>
      <c r="B39" s="27"/>
      <c r="C39" s="27"/>
      <c r="D39" s="27"/>
    </row>
    <row r="40" spans="1:24" x14ac:dyDescent="0.35">
      <c r="A40" s="27"/>
      <c r="B40" s="27" t="s">
        <v>1147</v>
      </c>
      <c r="C40" s="27"/>
      <c r="D40" s="27"/>
    </row>
  </sheetData>
  <sheetProtection algorithmName="SHA-512" hashValue="eU5wb4S3DeEQ0KT5e1yXaAV+4LTq5CpcV07tlbEA1DWDYvbNjqjaqPF27sM2TFyKocwxlvY6qGEgqW595XUM4g==" saltValue="jJSbr+Rs0nb9NsViep+3sA==" spinCount="100000" sheet="1" objects="1" scenarios="1" sort="0" autoFilter="0" pivotTables="0"/>
  <mergeCells count="15">
    <mergeCell ref="E5:T5"/>
    <mergeCell ref="U8:V8"/>
    <mergeCell ref="W8:X8"/>
    <mergeCell ref="I8:J8"/>
    <mergeCell ref="K8:L8"/>
    <mergeCell ref="M8:N8"/>
    <mergeCell ref="O8:P8"/>
    <mergeCell ref="Q8:R8"/>
    <mergeCell ref="S8:T8"/>
    <mergeCell ref="G8:H8"/>
    <mergeCell ref="A8:A9"/>
    <mergeCell ref="B8:B9"/>
    <mergeCell ref="D8:D9"/>
    <mergeCell ref="E8:E9"/>
    <mergeCell ref="F8:F9"/>
  </mergeCells>
  <pageMargins left="0.7" right="0.7" top="0.75" bottom="0.7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Q38"/>
  <sheetViews>
    <sheetView topLeftCell="A7" zoomScale="60" zoomScaleNormal="60" workbookViewId="0">
      <selection activeCell="G21" sqref="G21"/>
    </sheetView>
  </sheetViews>
  <sheetFormatPr defaultRowHeight="15.5" x14ac:dyDescent="0.35"/>
  <cols>
    <col min="1" max="1" width="5.7265625" style="3" customWidth="1"/>
    <col min="2" max="4" width="30.7265625" style="3" customWidth="1"/>
    <col min="5" max="5" width="17.453125" style="3" customWidth="1"/>
    <col min="6" max="6" width="9.54296875" style="3" customWidth="1"/>
    <col min="7" max="7" width="13.453125" style="3" customWidth="1"/>
    <col min="8" max="8" width="8.7265625" style="3" customWidth="1"/>
    <col min="9" max="9" width="9.453125" style="3" customWidth="1"/>
    <col min="10" max="10" width="12.81640625" style="3" customWidth="1"/>
    <col min="11" max="11" width="9.7265625" style="3" customWidth="1"/>
    <col min="12" max="14" width="9" style="3" customWidth="1"/>
    <col min="15" max="15" width="17" style="3" customWidth="1"/>
    <col min="16" max="16" width="21.7265625" style="3" customWidth="1"/>
    <col min="17" max="17" width="9.1796875" style="3" customWidth="1"/>
    <col min="18" max="257" width="9.1796875" style="399"/>
    <col min="258" max="258" width="5.7265625" style="399" customWidth="1"/>
    <col min="259" max="260" width="30.7265625" style="399" customWidth="1"/>
    <col min="261" max="261" width="17.453125" style="399" customWidth="1"/>
    <col min="262" max="262" width="9.54296875" style="399" customWidth="1"/>
    <col min="263" max="263" width="13.453125" style="399" customWidth="1"/>
    <col min="264" max="264" width="8.7265625" style="399" customWidth="1"/>
    <col min="265" max="265" width="9.453125" style="399" customWidth="1"/>
    <col min="266" max="266" width="12.81640625" style="399" customWidth="1"/>
    <col min="267" max="270" width="9" style="399" customWidth="1"/>
    <col min="271" max="272" width="25.7265625" style="399" customWidth="1"/>
    <col min="273" max="273" width="9.1796875" style="399" customWidth="1"/>
    <col min="274" max="513" width="9.1796875" style="399"/>
    <col min="514" max="514" width="5.7265625" style="399" customWidth="1"/>
    <col min="515" max="516" width="30.7265625" style="399" customWidth="1"/>
    <col min="517" max="517" width="17.453125" style="399" customWidth="1"/>
    <col min="518" max="518" width="9.54296875" style="399" customWidth="1"/>
    <col min="519" max="519" width="13.453125" style="399" customWidth="1"/>
    <col min="520" max="520" width="8.7265625" style="399" customWidth="1"/>
    <col min="521" max="521" width="9.453125" style="399" customWidth="1"/>
    <col min="522" max="522" width="12.81640625" style="399" customWidth="1"/>
    <col min="523" max="526" width="9" style="399" customWidth="1"/>
    <col min="527" max="528" width="25.7265625" style="399" customWidth="1"/>
    <col min="529" max="529" width="9.1796875" style="399" customWidth="1"/>
    <col min="530" max="769" width="9.1796875" style="399"/>
    <col min="770" max="770" width="5.7265625" style="399" customWidth="1"/>
    <col min="771" max="772" width="30.7265625" style="399" customWidth="1"/>
    <col min="773" max="773" width="17.453125" style="399" customWidth="1"/>
    <col min="774" max="774" width="9.54296875" style="399" customWidth="1"/>
    <col min="775" max="775" width="13.453125" style="399" customWidth="1"/>
    <col min="776" max="776" width="8.7265625" style="399" customWidth="1"/>
    <col min="777" max="777" width="9.453125" style="399" customWidth="1"/>
    <col min="778" max="778" width="12.81640625" style="399" customWidth="1"/>
    <col min="779" max="782" width="9" style="399" customWidth="1"/>
    <col min="783" max="784" width="25.7265625" style="399" customWidth="1"/>
    <col min="785" max="785" width="9.1796875" style="399" customWidth="1"/>
    <col min="786" max="1025" width="9.1796875" style="399"/>
    <col min="1026" max="1026" width="5.7265625" style="399" customWidth="1"/>
    <col min="1027" max="1028" width="30.7265625" style="399" customWidth="1"/>
    <col min="1029" max="1029" width="17.453125" style="399" customWidth="1"/>
    <col min="1030" max="1030" width="9.54296875" style="399" customWidth="1"/>
    <col min="1031" max="1031" width="13.453125" style="399" customWidth="1"/>
    <col min="1032" max="1032" width="8.7265625" style="399" customWidth="1"/>
    <col min="1033" max="1033" width="9.453125" style="399" customWidth="1"/>
    <col min="1034" max="1034" width="12.81640625" style="399" customWidth="1"/>
    <col min="1035" max="1038" width="9" style="399" customWidth="1"/>
    <col min="1039" max="1040" width="25.7265625" style="399" customWidth="1"/>
    <col min="1041" max="1041" width="9.1796875" style="399" customWidth="1"/>
    <col min="1042" max="1281" width="9.1796875" style="399"/>
    <col min="1282" max="1282" width="5.7265625" style="399" customWidth="1"/>
    <col min="1283" max="1284" width="30.7265625" style="399" customWidth="1"/>
    <col min="1285" max="1285" width="17.453125" style="399" customWidth="1"/>
    <col min="1286" max="1286" width="9.54296875" style="399" customWidth="1"/>
    <col min="1287" max="1287" width="13.453125" style="399" customWidth="1"/>
    <col min="1288" max="1288" width="8.7265625" style="399" customWidth="1"/>
    <col min="1289" max="1289" width="9.453125" style="399" customWidth="1"/>
    <col min="1290" max="1290" width="12.81640625" style="399" customWidth="1"/>
    <col min="1291" max="1294" width="9" style="399" customWidth="1"/>
    <col min="1295" max="1296" width="25.7265625" style="399" customWidth="1"/>
    <col min="1297" max="1297" width="9.1796875" style="399" customWidth="1"/>
    <col min="1298" max="1537" width="9.1796875" style="399"/>
    <col min="1538" max="1538" width="5.7265625" style="399" customWidth="1"/>
    <col min="1539" max="1540" width="30.7265625" style="399" customWidth="1"/>
    <col min="1541" max="1541" width="17.453125" style="399" customWidth="1"/>
    <col min="1542" max="1542" width="9.54296875" style="399" customWidth="1"/>
    <col min="1543" max="1543" width="13.453125" style="399" customWidth="1"/>
    <col min="1544" max="1544" width="8.7265625" style="399" customWidth="1"/>
    <col min="1545" max="1545" width="9.453125" style="399" customWidth="1"/>
    <col min="1546" max="1546" width="12.81640625" style="399" customWidth="1"/>
    <col min="1547" max="1550" width="9" style="399" customWidth="1"/>
    <col min="1551" max="1552" width="25.7265625" style="399" customWidth="1"/>
    <col min="1553" max="1553" width="9.1796875" style="399" customWidth="1"/>
    <col min="1554" max="1793" width="9.1796875" style="399"/>
    <col min="1794" max="1794" width="5.7265625" style="399" customWidth="1"/>
    <col min="1795" max="1796" width="30.7265625" style="399" customWidth="1"/>
    <col min="1797" max="1797" width="17.453125" style="399" customWidth="1"/>
    <col min="1798" max="1798" width="9.54296875" style="399" customWidth="1"/>
    <col min="1799" max="1799" width="13.453125" style="399" customWidth="1"/>
    <col min="1800" max="1800" width="8.7265625" style="399" customWidth="1"/>
    <col min="1801" max="1801" width="9.453125" style="399" customWidth="1"/>
    <col min="1802" max="1802" width="12.81640625" style="399" customWidth="1"/>
    <col min="1803" max="1806" width="9" style="399" customWidth="1"/>
    <col min="1807" max="1808" width="25.7265625" style="399" customWidth="1"/>
    <col min="1809" max="1809" width="9.1796875" style="399" customWidth="1"/>
    <col min="1810" max="2049" width="9.1796875" style="399"/>
    <col min="2050" max="2050" width="5.7265625" style="399" customWidth="1"/>
    <col min="2051" max="2052" width="30.7265625" style="399" customWidth="1"/>
    <col min="2053" max="2053" width="17.453125" style="399" customWidth="1"/>
    <col min="2054" max="2054" width="9.54296875" style="399" customWidth="1"/>
    <col min="2055" max="2055" width="13.453125" style="399" customWidth="1"/>
    <col min="2056" max="2056" width="8.7265625" style="399" customWidth="1"/>
    <col min="2057" max="2057" width="9.453125" style="399" customWidth="1"/>
    <col min="2058" max="2058" width="12.81640625" style="399" customWidth="1"/>
    <col min="2059" max="2062" width="9" style="399" customWidth="1"/>
    <col min="2063" max="2064" width="25.7265625" style="399" customWidth="1"/>
    <col min="2065" max="2065" width="9.1796875" style="399" customWidth="1"/>
    <col min="2066" max="2305" width="9.1796875" style="399"/>
    <col min="2306" max="2306" width="5.7265625" style="399" customWidth="1"/>
    <col min="2307" max="2308" width="30.7265625" style="399" customWidth="1"/>
    <col min="2309" max="2309" width="17.453125" style="399" customWidth="1"/>
    <col min="2310" max="2310" width="9.54296875" style="399" customWidth="1"/>
    <col min="2311" max="2311" width="13.453125" style="399" customWidth="1"/>
    <col min="2312" max="2312" width="8.7265625" style="399" customWidth="1"/>
    <col min="2313" max="2313" width="9.453125" style="399" customWidth="1"/>
    <col min="2314" max="2314" width="12.81640625" style="399" customWidth="1"/>
    <col min="2315" max="2318" width="9" style="399" customWidth="1"/>
    <col min="2319" max="2320" width="25.7265625" style="399" customWidth="1"/>
    <col min="2321" max="2321" width="9.1796875" style="399" customWidth="1"/>
    <col min="2322" max="2561" width="9.1796875" style="399"/>
    <col min="2562" max="2562" width="5.7265625" style="399" customWidth="1"/>
    <col min="2563" max="2564" width="30.7265625" style="399" customWidth="1"/>
    <col min="2565" max="2565" width="17.453125" style="399" customWidth="1"/>
    <col min="2566" max="2566" width="9.54296875" style="399" customWidth="1"/>
    <col min="2567" max="2567" width="13.453125" style="399" customWidth="1"/>
    <col min="2568" max="2568" width="8.7265625" style="399" customWidth="1"/>
    <col min="2569" max="2569" width="9.453125" style="399" customWidth="1"/>
    <col min="2570" max="2570" width="12.81640625" style="399" customWidth="1"/>
    <col min="2571" max="2574" width="9" style="399" customWidth="1"/>
    <col min="2575" max="2576" width="25.7265625" style="399" customWidth="1"/>
    <col min="2577" max="2577" width="9.1796875" style="399" customWidth="1"/>
    <col min="2578" max="2817" width="9.1796875" style="399"/>
    <col min="2818" max="2818" width="5.7265625" style="399" customWidth="1"/>
    <col min="2819" max="2820" width="30.7265625" style="399" customWidth="1"/>
    <col min="2821" max="2821" width="17.453125" style="399" customWidth="1"/>
    <col min="2822" max="2822" width="9.54296875" style="399" customWidth="1"/>
    <col min="2823" max="2823" width="13.453125" style="399" customWidth="1"/>
    <col min="2824" max="2824" width="8.7265625" style="399" customWidth="1"/>
    <col min="2825" max="2825" width="9.453125" style="399" customWidth="1"/>
    <col min="2826" max="2826" width="12.81640625" style="399" customWidth="1"/>
    <col min="2827" max="2830" width="9" style="399" customWidth="1"/>
    <col min="2831" max="2832" width="25.7265625" style="399" customWidth="1"/>
    <col min="2833" max="2833" width="9.1796875" style="399" customWidth="1"/>
    <col min="2834" max="3073" width="9.1796875" style="399"/>
    <col min="3074" max="3074" width="5.7265625" style="399" customWidth="1"/>
    <col min="3075" max="3076" width="30.7265625" style="399" customWidth="1"/>
    <col min="3077" max="3077" width="17.453125" style="399" customWidth="1"/>
    <col min="3078" max="3078" width="9.54296875" style="399" customWidth="1"/>
    <col min="3079" max="3079" width="13.453125" style="399" customWidth="1"/>
    <col min="3080" max="3080" width="8.7265625" style="399" customWidth="1"/>
    <col min="3081" max="3081" width="9.453125" style="399" customWidth="1"/>
    <col min="3082" max="3082" width="12.81640625" style="399" customWidth="1"/>
    <col min="3083" max="3086" width="9" style="399" customWidth="1"/>
    <col min="3087" max="3088" width="25.7265625" style="399" customWidth="1"/>
    <col min="3089" max="3089" width="9.1796875" style="399" customWidth="1"/>
    <col min="3090" max="3329" width="9.1796875" style="399"/>
    <col min="3330" max="3330" width="5.7265625" style="399" customWidth="1"/>
    <col min="3331" max="3332" width="30.7265625" style="399" customWidth="1"/>
    <col min="3333" max="3333" width="17.453125" style="399" customWidth="1"/>
    <col min="3334" max="3334" width="9.54296875" style="399" customWidth="1"/>
    <col min="3335" max="3335" width="13.453125" style="399" customWidth="1"/>
    <col min="3336" max="3336" width="8.7265625" style="399" customWidth="1"/>
    <col min="3337" max="3337" width="9.453125" style="399" customWidth="1"/>
    <col min="3338" max="3338" width="12.81640625" style="399" customWidth="1"/>
    <col min="3339" max="3342" width="9" style="399" customWidth="1"/>
    <col min="3343" max="3344" width="25.7265625" style="399" customWidth="1"/>
    <col min="3345" max="3345" width="9.1796875" style="399" customWidth="1"/>
    <col min="3346" max="3585" width="9.1796875" style="399"/>
    <col min="3586" max="3586" width="5.7265625" style="399" customWidth="1"/>
    <col min="3587" max="3588" width="30.7265625" style="399" customWidth="1"/>
    <col min="3589" max="3589" width="17.453125" style="399" customWidth="1"/>
    <col min="3590" max="3590" width="9.54296875" style="399" customWidth="1"/>
    <col min="3591" max="3591" width="13.453125" style="399" customWidth="1"/>
    <col min="3592" max="3592" width="8.7265625" style="399" customWidth="1"/>
    <col min="3593" max="3593" width="9.453125" style="399" customWidth="1"/>
    <col min="3594" max="3594" width="12.81640625" style="399" customWidth="1"/>
    <col min="3595" max="3598" width="9" style="399" customWidth="1"/>
    <col min="3599" max="3600" width="25.7265625" style="399" customWidth="1"/>
    <col min="3601" max="3601" width="9.1796875" style="399" customWidth="1"/>
    <col min="3602" max="3841" width="9.1796875" style="399"/>
    <col min="3842" max="3842" width="5.7265625" style="399" customWidth="1"/>
    <col min="3843" max="3844" width="30.7265625" style="399" customWidth="1"/>
    <col min="3845" max="3845" width="17.453125" style="399" customWidth="1"/>
    <col min="3846" max="3846" width="9.54296875" style="399" customWidth="1"/>
    <col min="3847" max="3847" width="13.453125" style="399" customWidth="1"/>
    <col min="3848" max="3848" width="8.7265625" style="399" customWidth="1"/>
    <col min="3849" max="3849" width="9.453125" style="399" customWidth="1"/>
    <col min="3850" max="3850" width="12.81640625" style="399" customWidth="1"/>
    <col min="3851" max="3854" width="9" style="399" customWidth="1"/>
    <col min="3855" max="3856" width="25.7265625" style="399" customWidth="1"/>
    <col min="3857" max="3857" width="9.1796875" style="399" customWidth="1"/>
    <col min="3858" max="4097" width="9.1796875" style="399"/>
    <col min="4098" max="4098" width="5.7265625" style="399" customWidth="1"/>
    <col min="4099" max="4100" width="30.7265625" style="399" customWidth="1"/>
    <col min="4101" max="4101" width="17.453125" style="399" customWidth="1"/>
    <col min="4102" max="4102" width="9.54296875" style="399" customWidth="1"/>
    <col min="4103" max="4103" width="13.453125" style="399" customWidth="1"/>
    <col min="4104" max="4104" width="8.7265625" style="399" customWidth="1"/>
    <col min="4105" max="4105" width="9.453125" style="399" customWidth="1"/>
    <col min="4106" max="4106" width="12.81640625" style="399" customWidth="1"/>
    <col min="4107" max="4110" width="9" style="399" customWidth="1"/>
    <col min="4111" max="4112" width="25.7265625" style="399" customWidth="1"/>
    <col min="4113" max="4113" width="9.1796875" style="399" customWidth="1"/>
    <col min="4114" max="4353" width="9.1796875" style="399"/>
    <col min="4354" max="4354" width="5.7265625" style="399" customWidth="1"/>
    <col min="4355" max="4356" width="30.7265625" style="399" customWidth="1"/>
    <col min="4357" max="4357" width="17.453125" style="399" customWidth="1"/>
    <col min="4358" max="4358" width="9.54296875" style="399" customWidth="1"/>
    <col min="4359" max="4359" width="13.453125" style="399" customWidth="1"/>
    <col min="4360" max="4360" width="8.7265625" style="399" customWidth="1"/>
    <col min="4361" max="4361" width="9.453125" style="399" customWidth="1"/>
    <col min="4362" max="4362" width="12.81640625" style="399" customWidth="1"/>
    <col min="4363" max="4366" width="9" style="399" customWidth="1"/>
    <col min="4367" max="4368" width="25.7265625" style="399" customWidth="1"/>
    <col min="4369" max="4369" width="9.1796875" style="399" customWidth="1"/>
    <col min="4370" max="4609" width="9.1796875" style="399"/>
    <col min="4610" max="4610" width="5.7265625" style="399" customWidth="1"/>
    <col min="4611" max="4612" width="30.7265625" style="399" customWidth="1"/>
    <col min="4613" max="4613" width="17.453125" style="399" customWidth="1"/>
    <col min="4614" max="4614" width="9.54296875" style="399" customWidth="1"/>
    <col min="4615" max="4615" width="13.453125" style="399" customWidth="1"/>
    <col min="4616" max="4616" width="8.7265625" style="399" customWidth="1"/>
    <col min="4617" max="4617" width="9.453125" style="399" customWidth="1"/>
    <col min="4618" max="4618" width="12.81640625" style="399" customWidth="1"/>
    <col min="4619" max="4622" width="9" style="399" customWidth="1"/>
    <col min="4623" max="4624" width="25.7265625" style="399" customWidth="1"/>
    <col min="4625" max="4625" width="9.1796875" style="399" customWidth="1"/>
    <col min="4626" max="4865" width="9.1796875" style="399"/>
    <col min="4866" max="4866" width="5.7265625" style="399" customWidth="1"/>
    <col min="4867" max="4868" width="30.7265625" style="399" customWidth="1"/>
    <col min="4869" max="4869" width="17.453125" style="399" customWidth="1"/>
    <col min="4870" max="4870" width="9.54296875" style="399" customWidth="1"/>
    <col min="4871" max="4871" width="13.453125" style="399" customWidth="1"/>
    <col min="4872" max="4872" width="8.7265625" style="399" customWidth="1"/>
    <col min="4873" max="4873" width="9.453125" style="399" customWidth="1"/>
    <col min="4874" max="4874" width="12.81640625" style="399" customWidth="1"/>
    <col min="4875" max="4878" width="9" style="399" customWidth="1"/>
    <col min="4879" max="4880" width="25.7265625" style="399" customWidth="1"/>
    <col min="4881" max="4881" width="9.1796875" style="399" customWidth="1"/>
    <col min="4882" max="5121" width="9.1796875" style="399"/>
    <col min="5122" max="5122" width="5.7265625" style="399" customWidth="1"/>
    <col min="5123" max="5124" width="30.7265625" style="399" customWidth="1"/>
    <col min="5125" max="5125" width="17.453125" style="399" customWidth="1"/>
    <col min="5126" max="5126" width="9.54296875" style="399" customWidth="1"/>
    <col min="5127" max="5127" width="13.453125" style="399" customWidth="1"/>
    <col min="5128" max="5128" width="8.7265625" style="399" customWidth="1"/>
    <col min="5129" max="5129" width="9.453125" style="399" customWidth="1"/>
    <col min="5130" max="5130" width="12.81640625" style="399" customWidth="1"/>
    <col min="5131" max="5134" width="9" style="399" customWidth="1"/>
    <col min="5135" max="5136" width="25.7265625" style="399" customWidth="1"/>
    <col min="5137" max="5137" width="9.1796875" style="399" customWidth="1"/>
    <col min="5138" max="5377" width="9.1796875" style="399"/>
    <col min="5378" max="5378" width="5.7265625" style="399" customWidth="1"/>
    <col min="5379" max="5380" width="30.7265625" style="399" customWidth="1"/>
    <col min="5381" max="5381" width="17.453125" style="399" customWidth="1"/>
    <col min="5382" max="5382" width="9.54296875" style="399" customWidth="1"/>
    <col min="5383" max="5383" width="13.453125" style="399" customWidth="1"/>
    <col min="5384" max="5384" width="8.7265625" style="399" customWidth="1"/>
    <col min="5385" max="5385" width="9.453125" style="399" customWidth="1"/>
    <col min="5386" max="5386" width="12.81640625" style="399" customWidth="1"/>
    <col min="5387" max="5390" width="9" style="399" customWidth="1"/>
    <col min="5391" max="5392" width="25.7265625" style="399" customWidth="1"/>
    <col min="5393" max="5393" width="9.1796875" style="399" customWidth="1"/>
    <col min="5394" max="5633" width="9.1796875" style="399"/>
    <col min="5634" max="5634" width="5.7265625" style="399" customWidth="1"/>
    <col min="5635" max="5636" width="30.7265625" style="399" customWidth="1"/>
    <col min="5637" max="5637" width="17.453125" style="399" customWidth="1"/>
    <col min="5638" max="5638" width="9.54296875" style="399" customWidth="1"/>
    <col min="5639" max="5639" width="13.453125" style="399" customWidth="1"/>
    <col min="5640" max="5640" width="8.7265625" style="399" customWidth="1"/>
    <col min="5641" max="5641" width="9.453125" style="399" customWidth="1"/>
    <col min="5642" max="5642" width="12.81640625" style="399" customWidth="1"/>
    <col min="5643" max="5646" width="9" style="399" customWidth="1"/>
    <col min="5647" max="5648" width="25.7265625" style="399" customWidth="1"/>
    <col min="5649" max="5649" width="9.1796875" style="399" customWidth="1"/>
    <col min="5650" max="5889" width="9.1796875" style="399"/>
    <col min="5890" max="5890" width="5.7265625" style="399" customWidth="1"/>
    <col min="5891" max="5892" width="30.7265625" style="399" customWidth="1"/>
    <col min="5893" max="5893" width="17.453125" style="399" customWidth="1"/>
    <col min="5894" max="5894" width="9.54296875" style="399" customWidth="1"/>
    <col min="5895" max="5895" width="13.453125" style="399" customWidth="1"/>
    <col min="5896" max="5896" width="8.7265625" style="399" customWidth="1"/>
    <col min="5897" max="5897" width="9.453125" style="399" customWidth="1"/>
    <col min="5898" max="5898" width="12.81640625" style="399" customWidth="1"/>
    <col min="5899" max="5902" width="9" style="399" customWidth="1"/>
    <col min="5903" max="5904" width="25.7265625" style="399" customWidth="1"/>
    <col min="5905" max="5905" width="9.1796875" style="399" customWidth="1"/>
    <col min="5906" max="6145" width="9.1796875" style="399"/>
    <col min="6146" max="6146" width="5.7265625" style="399" customWidth="1"/>
    <col min="6147" max="6148" width="30.7265625" style="399" customWidth="1"/>
    <col min="6149" max="6149" width="17.453125" style="399" customWidth="1"/>
    <col min="6150" max="6150" width="9.54296875" style="399" customWidth="1"/>
    <col min="6151" max="6151" width="13.453125" style="399" customWidth="1"/>
    <col min="6152" max="6152" width="8.7265625" style="399" customWidth="1"/>
    <col min="6153" max="6153" width="9.453125" style="399" customWidth="1"/>
    <col min="6154" max="6154" width="12.81640625" style="399" customWidth="1"/>
    <col min="6155" max="6158" width="9" style="399" customWidth="1"/>
    <col min="6159" max="6160" width="25.7265625" style="399" customWidth="1"/>
    <col min="6161" max="6161" width="9.1796875" style="399" customWidth="1"/>
    <col min="6162" max="6401" width="9.1796875" style="399"/>
    <col min="6402" max="6402" width="5.7265625" style="399" customWidth="1"/>
    <col min="6403" max="6404" width="30.7265625" style="399" customWidth="1"/>
    <col min="6405" max="6405" width="17.453125" style="399" customWidth="1"/>
    <col min="6406" max="6406" width="9.54296875" style="399" customWidth="1"/>
    <col min="6407" max="6407" width="13.453125" style="399" customWidth="1"/>
    <col min="6408" max="6408" width="8.7265625" style="399" customWidth="1"/>
    <col min="6409" max="6409" width="9.453125" style="399" customWidth="1"/>
    <col min="6410" max="6410" width="12.81640625" style="399" customWidth="1"/>
    <col min="6411" max="6414" width="9" style="399" customWidth="1"/>
    <col min="6415" max="6416" width="25.7265625" style="399" customWidth="1"/>
    <col min="6417" max="6417" width="9.1796875" style="399" customWidth="1"/>
    <col min="6418" max="6657" width="9.1796875" style="399"/>
    <col min="6658" max="6658" width="5.7265625" style="399" customWidth="1"/>
    <col min="6659" max="6660" width="30.7265625" style="399" customWidth="1"/>
    <col min="6661" max="6661" width="17.453125" style="399" customWidth="1"/>
    <col min="6662" max="6662" width="9.54296875" style="399" customWidth="1"/>
    <col min="6663" max="6663" width="13.453125" style="399" customWidth="1"/>
    <col min="6664" max="6664" width="8.7265625" style="399" customWidth="1"/>
    <col min="6665" max="6665" width="9.453125" style="399" customWidth="1"/>
    <col min="6666" max="6666" width="12.81640625" style="399" customWidth="1"/>
    <col min="6667" max="6670" width="9" style="399" customWidth="1"/>
    <col min="6671" max="6672" width="25.7265625" style="399" customWidth="1"/>
    <col min="6673" max="6673" width="9.1796875" style="399" customWidth="1"/>
    <col min="6674" max="6913" width="9.1796875" style="399"/>
    <col min="6914" max="6914" width="5.7265625" style="399" customWidth="1"/>
    <col min="6915" max="6916" width="30.7265625" style="399" customWidth="1"/>
    <col min="6917" max="6917" width="17.453125" style="399" customWidth="1"/>
    <col min="6918" max="6918" width="9.54296875" style="399" customWidth="1"/>
    <col min="6919" max="6919" width="13.453125" style="399" customWidth="1"/>
    <col min="6920" max="6920" width="8.7265625" style="399" customWidth="1"/>
    <col min="6921" max="6921" width="9.453125" style="399" customWidth="1"/>
    <col min="6922" max="6922" width="12.81640625" style="399" customWidth="1"/>
    <col min="6923" max="6926" width="9" style="399" customWidth="1"/>
    <col min="6927" max="6928" width="25.7265625" style="399" customWidth="1"/>
    <col min="6929" max="6929" width="9.1796875" style="399" customWidth="1"/>
    <col min="6930" max="7169" width="9.1796875" style="399"/>
    <col min="7170" max="7170" width="5.7265625" style="399" customWidth="1"/>
    <col min="7171" max="7172" width="30.7265625" style="399" customWidth="1"/>
    <col min="7173" max="7173" width="17.453125" style="399" customWidth="1"/>
    <col min="7174" max="7174" width="9.54296875" style="399" customWidth="1"/>
    <col min="7175" max="7175" width="13.453125" style="399" customWidth="1"/>
    <col min="7176" max="7176" width="8.7265625" style="399" customWidth="1"/>
    <col min="7177" max="7177" width="9.453125" style="399" customWidth="1"/>
    <col min="7178" max="7178" width="12.81640625" style="399" customWidth="1"/>
    <col min="7179" max="7182" width="9" style="399" customWidth="1"/>
    <col min="7183" max="7184" width="25.7265625" style="399" customWidth="1"/>
    <col min="7185" max="7185" width="9.1796875" style="399" customWidth="1"/>
    <col min="7186" max="7425" width="9.1796875" style="399"/>
    <col min="7426" max="7426" width="5.7265625" style="399" customWidth="1"/>
    <col min="7427" max="7428" width="30.7265625" style="399" customWidth="1"/>
    <col min="7429" max="7429" width="17.453125" style="399" customWidth="1"/>
    <col min="7430" max="7430" width="9.54296875" style="399" customWidth="1"/>
    <col min="7431" max="7431" width="13.453125" style="399" customWidth="1"/>
    <col min="7432" max="7432" width="8.7265625" style="399" customWidth="1"/>
    <col min="7433" max="7433" width="9.453125" style="399" customWidth="1"/>
    <col min="7434" max="7434" width="12.81640625" style="399" customWidth="1"/>
    <col min="7435" max="7438" width="9" style="399" customWidth="1"/>
    <col min="7439" max="7440" width="25.7265625" style="399" customWidth="1"/>
    <col min="7441" max="7441" width="9.1796875" style="399" customWidth="1"/>
    <col min="7442" max="7681" width="9.1796875" style="399"/>
    <col min="7682" max="7682" width="5.7265625" style="399" customWidth="1"/>
    <col min="7683" max="7684" width="30.7265625" style="399" customWidth="1"/>
    <col min="7685" max="7685" width="17.453125" style="399" customWidth="1"/>
    <col min="7686" max="7686" width="9.54296875" style="399" customWidth="1"/>
    <col min="7687" max="7687" width="13.453125" style="399" customWidth="1"/>
    <col min="7688" max="7688" width="8.7265625" style="399" customWidth="1"/>
    <col min="7689" max="7689" width="9.453125" style="399" customWidth="1"/>
    <col min="7690" max="7690" width="12.81640625" style="399" customWidth="1"/>
    <col min="7691" max="7694" width="9" style="399" customWidth="1"/>
    <col min="7695" max="7696" width="25.7265625" style="399" customWidth="1"/>
    <col min="7697" max="7697" width="9.1796875" style="399" customWidth="1"/>
    <col min="7698" max="7937" width="9.1796875" style="399"/>
    <col min="7938" max="7938" width="5.7265625" style="399" customWidth="1"/>
    <col min="7939" max="7940" width="30.7265625" style="399" customWidth="1"/>
    <col min="7941" max="7941" width="17.453125" style="399" customWidth="1"/>
    <col min="7942" max="7942" width="9.54296875" style="399" customWidth="1"/>
    <col min="7943" max="7943" width="13.453125" style="399" customWidth="1"/>
    <col min="7944" max="7944" width="8.7265625" style="399" customWidth="1"/>
    <col min="7945" max="7945" width="9.453125" style="399" customWidth="1"/>
    <col min="7946" max="7946" width="12.81640625" style="399" customWidth="1"/>
    <col min="7947" max="7950" width="9" style="399" customWidth="1"/>
    <col min="7951" max="7952" width="25.7265625" style="399" customWidth="1"/>
    <col min="7953" max="7953" width="9.1796875" style="399" customWidth="1"/>
    <col min="7954" max="8193" width="9.1796875" style="399"/>
    <col min="8194" max="8194" width="5.7265625" style="399" customWidth="1"/>
    <col min="8195" max="8196" width="30.7265625" style="399" customWidth="1"/>
    <col min="8197" max="8197" width="17.453125" style="399" customWidth="1"/>
    <col min="8198" max="8198" width="9.54296875" style="399" customWidth="1"/>
    <col min="8199" max="8199" width="13.453125" style="399" customWidth="1"/>
    <col min="8200" max="8200" width="8.7265625" style="399" customWidth="1"/>
    <col min="8201" max="8201" width="9.453125" style="399" customWidth="1"/>
    <col min="8202" max="8202" width="12.81640625" style="399" customWidth="1"/>
    <col min="8203" max="8206" width="9" style="399" customWidth="1"/>
    <col min="8207" max="8208" width="25.7265625" style="399" customWidth="1"/>
    <col min="8209" max="8209" width="9.1796875" style="399" customWidth="1"/>
    <col min="8210" max="8449" width="9.1796875" style="399"/>
    <col min="8450" max="8450" width="5.7265625" style="399" customWidth="1"/>
    <col min="8451" max="8452" width="30.7265625" style="399" customWidth="1"/>
    <col min="8453" max="8453" width="17.453125" style="399" customWidth="1"/>
    <col min="8454" max="8454" width="9.54296875" style="399" customWidth="1"/>
    <col min="8455" max="8455" width="13.453125" style="399" customWidth="1"/>
    <col min="8456" max="8456" width="8.7265625" style="399" customWidth="1"/>
    <col min="8457" max="8457" width="9.453125" style="399" customWidth="1"/>
    <col min="8458" max="8458" width="12.81640625" style="399" customWidth="1"/>
    <col min="8459" max="8462" width="9" style="399" customWidth="1"/>
    <col min="8463" max="8464" width="25.7265625" style="399" customWidth="1"/>
    <col min="8465" max="8465" width="9.1796875" style="399" customWidth="1"/>
    <col min="8466" max="8705" width="9.1796875" style="399"/>
    <col min="8706" max="8706" width="5.7265625" style="399" customWidth="1"/>
    <col min="8707" max="8708" width="30.7265625" style="399" customWidth="1"/>
    <col min="8709" max="8709" width="17.453125" style="399" customWidth="1"/>
    <col min="8710" max="8710" width="9.54296875" style="399" customWidth="1"/>
    <col min="8711" max="8711" width="13.453125" style="399" customWidth="1"/>
    <col min="8712" max="8712" width="8.7265625" style="399" customWidth="1"/>
    <col min="8713" max="8713" width="9.453125" style="399" customWidth="1"/>
    <col min="8714" max="8714" width="12.81640625" style="399" customWidth="1"/>
    <col min="8715" max="8718" width="9" style="399" customWidth="1"/>
    <col min="8719" max="8720" width="25.7265625" style="399" customWidth="1"/>
    <col min="8721" max="8721" width="9.1796875" style="399" customWidth="1"/>
    <col min="8722" max="8961" width="9.1796875" style="399"/>
    <col min="8962" max="8962" width="5.7265625" style="399" customWidth="1"/>
    <col min="8963" max="8964" width="30.7265625" style="399" customWidth="1"/>
    <col min="8965" max="8965" width="17.453125" style="399" customWidth="1"/>
    <col min="8966" max="8966" width="9.54296875" style="399" customWidth="1"/>
    <col min="8967" max="8967" width="13.453125" style="399" customWidth="1"/>
    <col min="8968" max="8968" width="8.7265625" style="399" customWidth="1"/>
    <col min="8969" max="8969" width="9.453125" style="399" customWidth="1"/>
    <col min="8970" max="8970" width="12.81640625" style="399" customWidth="1"/>
    <col min="8971" max="8974" width="9" style="399" customWidth="1"/>
    <col min="8975" max="8976" width="25.7265625" style="399" customWidth="1"/>
    <col min="8977" max="8977" width="9.1796875" style="399" customWidth="1"/>
    <col min="8978" max="9217" width="9.1796875" style="399"/>
    <col min="9218" max="9218" width="5.7265625" style="399" customWidth="1"/>
    <col min="9219" max="9220" width="30.7265625" style="399" customWidth="1"/>
    <col min="9221" max="9221" width="17.453125" style="399" customWidth="1"/>
    <col min="9222" max="9222" width="9.54296875" style="399" customWidth="1"/>
    <col min="9223" max="9223" width="13.453125" style="399" customWidth="1"/>
    <col min="9224" max="9224" width="8.7265625" style="399" customWidth="1"/>
    <col min="9225" max="9225" width="9.453125" style="399" customWidth="1"/>
    <col min="9226" max="9226" width="12.81640625" style="399" customWidth="1"/>
    <col min="9227" max="9230" width="9" style="399" customWidth="1"/>
    <col min="9231" max="9232" width="25.7265625" style="399" customWidth="1"/>
    <col min="9233" max="9233" width="9.1796875" style="399" customWidth="1"/>
    <col min="9234" max="9473" width="9.1796875" style="399"/>
    <col min="9474" max="9474" width="5.7265625" style="399" customWidth="1"/>
    <col min="9475" max="9476" width="30.7265625" style="399" customWidth="1"/>
    <col min="9477" max="9477" width="17.453125" style="399" customWidth="1"/>
    <col min="9478" max="9478" width="9.54296875" style="399" customWidth="1"/>
    <col min="9479" max="9479" width="13.453125" style="399" customWidth="1"/>
    <col min="9480" max="9480" width="8.7265625" style="399" customWidth="1"/>
    <col min="9481" max="9481" width="9.453125" style="399" customWidth="1"/>
    <col min="9482" max="9482" width="12.81640625" style="399" customWidth="1"/>
    <col min="9483" max="9486" width="9" style="399" customWidth="1"/>
    <col min="9487" max="9488" width="25.7265625" style="399" customWidth="1"/>
    <col min="9489" max="9489" width="9.1796875" style="399" customWidth="1"/>
    <col min="9490" max="9729" width="9.1796875" style="399"/>
    <col min="9730" max="9730" width="5.7265625" style="399" customWidth="1"/>
    <col min="9731" max="9732" width="30.7265625" style="399" customWidth="1"/>
    <col min="9733" max="9733" width="17.453125" style="399" customWidth="1"/>
    <col min="9734" max="9734" width="9.54296875" style="399" customWidth="1"/>
    <col min="9735" max="9735" width="13.453125" style="399" customWidth="1"/>
    <col min="9736" max="9736" width="8.7265625" style="399" customWidth="1"/>
    <col min="9737" max="9737" width="9.453125" style="399" customWidth="1"/>
    <col min="9738" max="9738" width="12.81640625" style="399" customWidth="1"/>
    <col min="9739" max="9742" width="9" style="399" customWidth="1"/>
    <col min="9743" max="9744" width="25.7265625" style="399" customWidth="1"/>
    <col min="9745" max="9745" width="9.1796875" style="399" customWidth="1"/>
    <col min="9746" max="9985" width="9.1796875" style="399"/>
    <col min="9986" max="9986" width="5.7265625" style="399" customWidth="1"/>
    <col min="9987" max="9988" width="30.7265625" style="399" customWidth="1"/>
    <col min="9989" max="9989" width="17.453125" style="399" customWidth="1"/>
    <col min="9990" max="9990" width="9.54296875" style="399" customWidth="1"/>
    <col min="9991" max="9991" width="13.453125" style="399" customWidth="1"/>
    <col min="9992" max="9992" width="8.7265625" style="399" customWidth="1"/>
    <col min="9993" max="9993" width="9.453125" style="399" customWidth="1"/>
    <col min="9994" max="9994" width="12.81640625" style="399" customWidth="1"/>
    <col min="9995" max="9998" width="9" style="399" customWidth="1"/>
    <col min="9999" max="10000" width="25.7265625" style="399" customWidth="1"/>
    <col min="10001" max="10001" width="9.1796875" style="399" customWidth="1"/>
    <col min="10002" max="10241" width="9.1796875" style="399"/>
    <col min="10242" max="10242" width="5.7265625" style="399" customWidth="1"/>
    <col min="10243" max="10244" width="30.7265625" style="399" customWidth="1"/>
    <col min="10245" max="10245" width="17.453125" style="399" customWidth="1"/>
    <col min="10246" max="10246" width="9.54296875" style="399" customWidth="1"/>
    <col min="10247" max="10247" width="13.453125" style="399" customWidth="1"/>
    <col min="10248" max="10248" width="8.7265625" style="399" customWidth="1"/>
    <col min="10249" max="10249" width="9.453125" style="399" customWidth="1"/>
    <col min="10250" max="10250" width="12.81640625" style="399" customWidth="1"/>
    <col min="10251" max="10254" width="9" style="399" customWidth="1"/>
    <col min="10255" max="10256" width="25.7265625" style="399" customWidth="1"/>
    <col min="10257" max="10257" width="9.1796875" style="399" customWidth="1"/>
    <col min="10258" max="10497" width="9.1796875" style="399"/>
    <col min="10498" max="10498" width="5.7265625" style="399" customWidth="1"/>
    <col min="10499" max="10500" width="30.7265625" style="399" customWidth="1"/>
    <col min="10501" max="10501" width="17.453125" style="399" customWidth="1"/>
    <col min="10502" max="10502" width="9.54296875" style="399" customWidth="1"/>
    <col min="10503" max="10503" width="13.453125" style="399" customWidth="1"/>
    <col min="10504" max="10504" width="8.7265625" style="399" customWidth="1"/>
    <col min="10505" max="10505" width="9.453125" style="399" customWidth="1"/>
    <col min="10506" max="10506" width="12.81640625" style="399" customWidth="1"/>
    <col min="10507" max="10510" width="9" style="399" customWidth="1"/>
    <col min="10511" max="10512" width="25.7265625" style="399" customWidth="1"/>
    <col min="10513" max="10513" width="9.1796875" style="399" customWidth="1"/>
    <col min="10514" max="10753" width="9.1796875" style="399"/>
    <col min="10754" max="10754" width="5.7265625" style="399" customWidth="1"/>
    <col min="10755" max="10756" width="30.7265625" style="399" customWidth="1"/>
    <col min="10757" max="10757" width="17.453125" style="399" customWidth="1"/>
    <col min="10758" max="10758" width="9.54296875" style="399" customWidth="1"/>
    <col min="10759" max="10759" width="13.453125" style="399" customWidth="1"/>
    <col min="10760" max="10760" width="8.7265625" style="399" customWidth="1"/>
    <col min="10761" max="10761" width="9.453125" style="399" customWidth="1"/>
    <col min="10762" max="10762" width="12.81640625" style="399" customWidth="1"/>
    <col min="10763" max="10766" width="9" style="399" customWidth="1"/>
    <col min="10767" max="10768" width="25.7265625" style="399" customWidth="1"/>
    <col min="10769" max="10769" width="9.1796875" style="399" customWidth="1"/>
    <col min="10770" max="11009" width="9.1796875" style="399"/>
    <col min="11010" max="11010" width="5.7265625" style="399" customWidth="1"/>
    <col min="11011" max="11012" width="30.7265625" style="399" customWidth="1"/>
    <col min="11013" max="11013" width="17.453125" style="399" customWidth="1"/>
    <col min="11014" max="11014" width="9.54296875" style="399" customWidth="1"/>
    <col min="11015" max="11015" width="13.453125" style="399" customWidth="1"/>
    <col min="11016" max="11016" width="8.7265625" style="399" customWidth="1"/>
    <col min="11017" max="11017" width="9.453125" style="399" customWidth="1"/>
    <col min="11018" max="11018" width="12.81640625" style="399" customWidth="1"/>
    <col min="11019" max="11022" width="9" style="399" customWidth="1"/>
    <col min="11023" max="11024" width="25.7265625" style="399" customWidth="1"/>
    <col min="11025" max="11025" width="9.1796875" style="399" customWidth="1"/>
    <col min="11026" max="11265" width="9.1796875" style="399"/>
    <col min="11266" max="11266" width="5.7265625" style="399" customWidth="1"/>
    <col min="11267" max="11268" width="30.7265625" style="399" customWidth="1"/>
    <col min="11269" max="11269" width="17.453125" style="399" customWidth="1"/>
    <col min="11270" max="11270" width="9.54296875" style="399" customWidth="1"/>
    <col min="11271" max="11271" width="13.453125" style="399" customWidth="1"/>
    <col min="11272" max="11272" width="8.7265625" style="399" customWidth="1"/>
    <col min="11273" max="11273" width="9.453125" style="399" customWidth="1"/>
    <col min="11274" max="11274" width="12.81640625" style="399" customWidth="1"/>
    <col min="11275" max="11278" width="9" style="399" customWidth="1"/>
    <col min="11279" max="11280" width="25.7265625" style="399" customWidth="1"/>
    <col min="11281" max="11281" width="9.1796875" style="399" customWidth="1"/>
    <col min="11282" max="11521" width="9.1796875" style="399"/>
    <col min="11522" max="11522" width="5.7265625" style="399" customWidth="1"/>
    <col min="11523" max="11524" width="30.7265625" style="399" customWidth="1"/>
    <col min="11525" max="11525" width="17.453125" style="399" customWidth="1"/>
    <col min="11526" max="11526" width="9.54296875" style="399" customWidth="1"/>
    <col min="11527" max="11527" width="13.453125" style="399" customWidth="1"/>
    <col min="11528" max="11528" width="8.7265625" style="399" customWidth="1"/>
    <col min="11529" max="11529" width="9.453125" style="399" customWidth="1"/>
    <col min="11530" max="11530" width="12.81640625" style="399" customWidth="1"/>
    <col min="11531" max="11534" width="9" style="399" customWidth="1"/>
    <col min="11535" max="11536" width="25.7265625" style="399" customWidth="1"/>
    <col min="11537" max="11537" width="9.1796875" style="399" customWidth="1"/>
    <col min="11538" max="11777" width="9.1796875" style="399"/>
    <col min="11778" max="11778" width="5.7265625" style="399" customWidth="1"/>
    <col min="11779" max="11780" width="30.7265625" style="399" customWidth="1"/>
    <col min="11781" max="11781" width="17.453125" style="399" customWidth="1"/>
    <col min="11782" max="11782" width="9.54296875" style="399" customWidth="1"/>
    <col min="11783" max="11783" width="13.453125" style="399" customWidth="1"/>
    <col min="11784" max="11784" width="8.7265625" style="399" customWidth="1"/>
    <col min="11785" max="11785" width="9.453125" style="399" customWidth="1"/>
    <col min="11786" max="11786" width="12.81640625" style="399" customWidth="1"/>
    <col min="11787" max="11790" width="9" style="399" customWidth="1"/>
    <col min="11791" max="11792" width="25.7265625" style="399" customWidth="1"/>
    <col min="11793" max="11793" width="9.1796875" style="399" customWidth="1"/>
    <col min="11794" max="12033" width="9.1796875" style="399"/>
    <col min="12034" max="12034" width="5.7265625" style="399" customWidth="1"/>
    <col min="12035" max="12036" width="30.7265625" style="399" customWidth="1"/>
    <col min="12037" max="12037" width="17.453125" style="399" customWidth="1"/>
    <col min="12038" max="12038" width="9.54296875" style="399" customWidth="1"/>
    <col min="12039" max="12039" width="13.453125" style="399" customWidth="1"/>
    <col min="12040" max="12040" width="8.7265625" style="399" customWidth="1"/>
    <col min="12041" max="12041" width="9.453125" style="399" customWidth="1"/>
    <col min="12042" max="12042" width="12.81640625" style="399" customWidth="1"/>
    <col min="12043" max="12046" width="9" style="399" customWidth="1"/>
    <col min="12047" max="12048" width="25.7265625" style="399" customWidth="1"/>
    <col min="12049" max="12049" width="9.1796875" style="399" customWidth="1"/>
    <col min="12050" max="12289" width="9.1796875" style="399"/>
    <col min="12290" max="12290" width="5.7265625" style="399" customWidth="1"/>
    <col min="12291" max="12292" width="30.7265625" style="399" customWidth="1"/>
    <col min="12293" max="12293" width="17.453125" style="399" customWidth="1"/>
    <col min="12294" max="12294" width="9.54296875" style="399" customWidth="1"/>
    <col min="12295" max="12295" width="13.453125" style="399" customWidth="1"/>
    <col min="12296" max="12296" width="8.7265625" style="399" customWidth="1"/>
    <col min="12297" max="12297" width="9.453125" style="399" customWidth="1"/>
    <col min="12298" max="12298" width="12.81640625" style="399" customWidth="1"/>
    <col min="12299" max="12302" width="9" style="399" customWidth="1"/>
    <col min="12303" max="12304" width="25.7265625" style="399" customWidth="1"/>
    <col min="12305" max="12305" width="9.1796875" style="399" customWidth="1"/>
    <col min="12306" max="12545" width="9.1796875" style="399"/>
    <col min="12546" max="12546" width="5.7265625" style="399" customWidth="1"/>
    <col min="12547" max="12548" width="30.7265625" style="399" customWidth="1"/>
    <col min="12549" max="12549" width="17.453125" style="399" customWidth="1"/>
    <col min="12550" max="12550" width="9.54296875" style="399" customWidth="1"/>
    <col min="12551" max="12551" width="13.453125" style="399" customWidth="1"/>
    <col min="12552" max="12552" width="8.7265625" style="399" customWidth="1"/>
    <col min="12553" max="12553" width="9.453125" style="399" customWidth="1"/>
    <col min="12554" max="12554" width="12.81640625" style="399" customWidth="1"/>
    <col min="12555" max="12558" width="9" style="399" customWidth="1"/>
    <col min="12559" max="12560" width="25.7265625" style="399" customWidth="1"/>
    <col min="12561" max="12561" width="9.1796875" style="399" customWidth="1"/>
    <col min="12562" max="12801" width="9.1796875" style="399"/>
    <col min="12802" max="12802" width="5.7265625" style="399" customWidth="1"/>
    <col min="12803" max="12804" width="30.7265625" style="399" customWidth="1"/>
    <col min="12805" max="12805" width="17.453125" style="399" customWidth="1"/>
    <col min="12806" max="12806" width="9.54296875" style="399" customWidth="1"/>
    <col min="12807" max="12807" width="13.453125" style="399" customWidth="1"/>
    <col min="12808" max="12808" width="8.7265625" style="399" customWidth="1"/>
    <col min="12809" max="12809" width="9.453125" style="399" customWidth="1"/>
    <col min="12810" max="12810" width="12.81640625" style="399" customWidth="1"/>
    <col min="12811" max="12814" width="9" style="399" customWidth="1"/>
    <col min="12815" max="12816" width="25.7265625" style="399" customWidth="1"/>
    <col min="12817" max="12817" width="9.1796875" style="399" customWidth="1"/>
    <col min="12818" max="13057" width="9.1796875" style="399"/>
    <col min="13058" max="13058" width="5.7265625" style="399" customWidth="1"/>
    <col min="13059" max="13060" width="30.7265625" style="399" customWidth="1"/>
    <col min="13061" max="13061" width="17.453125" style="399" customWidth="1"/>
    <col min="13062" max="13062" width="9.54296875" style="399" customWidth="1"/>
    <col min="13063" max="13063" width="13.453125" style="399" customWidth="1"/>
    <col min="13064" max="13064" width="8.7265625" style="399" customWidth="1"/>
    <col min="13065" max="13065" width="9.453125" style="399" customWidth="1"/>
    <col min="13066" max="13066" width="12.81640625" style="399" customWidth="1"/>
    <col min="13067" max="13070" width="9" style="399" customWidth="1"/>
    <col min="13071" max="13072" width="25.7265625" style="399" customWidth="1"/>
    <col min="13073" max="13073" width="9.1796875" style="399" customWidth="1"/>
    <col min="13074" max="13313" width="9.1796875" style="399"/>
    <col min="13314" max="13314" width="5.7265625" style="399" customWidth="1"/>
    <col min="13315" max="13316" width="30.7265625" style="399" customWidth="1"/>
    <col min="13317" max="13317" width="17.453125" style="399" customWidth="1"/>
    <col min="13318" max="13318" width="9.54296875" style="399" customWidth="1"/>
    <col min="13319" max="13319" width="13.453125" style="399" customWidth="1"/>
    <col min="13320" max="13320" width="8.7265625" style="399" customWidth="1"/>
    <col min="13321" max="13321" width="9.453125" style="399" customWidth="1"/>
    <col min="13322" max="13322" width="12.81640625" style="399" customWidth="1"/>
    <col min="13323" max="13326" width="9" style="399" customWidth="1"/>
    <col min="13327" max="13328" width="25.7265625" style="399" customWidth="1"/>
    <col min="13329" max="13329" width="9.1796875" style="399" customWidth="1"/>
    <col min="13330" max="13569" width="9.1796875" style="399"/>
    <col min="13570" max="13570" width="5.7265625" style="399" customWidth="1"/>
    <col min="13571" max="13572" width="30.7265625" style="399" customWidth="1"/>
    <col min="13573" max="13573" width="17.453125" style="399" customWidth="1"/>
    <col min="13574" max="13574" width="9.54296875" style="399" customWidth="1"/>
    <col min="13575" max="13575" width="13.453125" style="399" customWidth="1"/>
    <col min="13576" max="13576" width="8.7265625" style="399" customWidth="1"/>
    <col min="13577" max="13577" width="9.453125" style="399" customWidth="1"/>
    <col min="13578" max="13578" width="12.81640625" style="399" customWidth="1"/>
    <col min="13579" max="13582" width="9" style="399" customWidth="1"/>
    <col min="13583" max="13584" width="25.7265625" style="399" customWidth="1"/>
    <col min="13585" max="13585" width="9.1796875" style="399" customWidth="1"/>
    <col min="13586" max="13825" width="9.1796875" style="399"/>
    <col min="13826" max="13826" width="5.7265625" style="399" customWidth="1"/>
    <col min="13827" max="13828" width="30.7265625" style="399" customWidth="1"/>
    <col min="13829" max="13829" width="17.453125" style="399" customWidth="1"/>
    <col min="13830" max="13830" width="9.54296875" style="399" customWidth="1"/>
    <col min="13831" max="13831" width="13.453125" style="399" customWidth="1"/>
    <col min="13832" max="13832" width="8.7265625" style="399" customWidth="1"/>
    <col min="13833" max="13833" width="9.453125" style="399" customWidth="1"/>
    <col min="13834" max="13834" width="12.81640625" style="399" customWidth="1"/>
    <col min="13835" max="13838" width="9" style="399" customWidth="1"/>
    <col min="13839" max="13840" width="25.7265625" style="399" customWidth="1"/>
    <col min="13841" max="13841" width="9.1796875" style="399" customWidth="1"/>
    <col min="13842" max="14081" width="9.1796875" style="399"/>
    <col min="14082" max="14082" width="5.7265625" style="399" customWidth="1"/>
    <col min="14083" max="14084" width="30.7265625" style="399" customWidth="1"/>
    <col min="14085" max="14085" width="17.453125" style="399" customWidth="1"/>
    <col min="14086" max="14086" width="9.54296875" style="399" customWidth="1"/>
    <col min="14087" max="14087" width="13.453125" style="399" customWidth="1"/>
    <col min="14088" max="14088" width="8.7265625" style="399" customWidth="1"/>
    <col min="14089" max="14089" width="9.453125" style="399" customWidth="1"/>
    <col min="14090" max="14090" width="12.81640625" style="399" customWidth="1"/>
    <col min="14091" max="14094" width="9" style="399" customWidth="1"/>
    <col min="14095" max="14096" width="25.7265625" style="399" customWidth="1"/>
    <col min="14097" max="14097" width="9.1796875" style="399" customWidth="1"/>
    <col min="14098" max="14337" width="9.1796875" style="399"/>
    <col min="14338" max="14338" width="5.7265625" style="399" customWidth="1"/>
    <col min="14339" max="14340" width="30.7265625" style="399" customWidth="1"/>
    <col min="14341" max="14341" width="17.453125" style="399" customWidth="1"/>
    <col min="14342" max="14342" width="9.54296875" style="399" customWidth="1"/>
    <col min="14343" max="14343" width="13.453125" style="399" customWidth="1"/>
    <col min="14344" max="14344" width="8.7265625" style="399" customWidth="1"/>
    <col min="14345" max="14345" width="9.453125" style="399" customWidth="1"/>
    <col min="14346" max="14346" width="12.81640625" style="399" customWidth="1"/>
    <col min="14347" max="14350" width="9" style="399" customWidth="1"/>
    <col min="14351" max="14352" width="25.7265625" style="399" customWidth="1"/>
    <col min="14353" max="14353" width="9.1796875" style="399" customWidth="1"/>
    <col min="14354" max="14593" width="9.1796875" style="399"/>
    <col min="14594" max="14594" width="5.7265625" style="399" customWidth="1"/>
    <col min="14595" max="14596" width="30.7265625" style="399" customWidth="1"/>
    <col min="14597" max="14597" width="17.453125" style="399" customWidth="1"/>
    <col min="14598" max="14598" width="9.54296875" style="399" customWidth="1"/>
    <col min="14599" max="14599" width="13.453125" style="399" customWidth="1"/>
    <col min="14600" max="14600" width="8.7265625" style="399" customWidth="1"/>
    <col min="14601" max="14601" width="9.453125" style="399" customWidth="1"/>
    <col min="14602" max="14602" width="12.81640625" style="399" customWidth="1"/>
    <col min="14603" max="14606" width="9" style="399" customWidth="1"/>
    <col min="14607" max="14608" width="25.7265625" style="399" customWidth="1"/>
    <col min="14609" max="14609" width="9.1796875" style="399" customWidth="1"/>
    <col min="14610" max="14849" width="9.1796875" style="399"/>
    <col min="14850" max="14850" width="5.7265625" style="399" customWidth="1"/>
    <col min="14851" max="14852" width="30.7265625" style="399" customWidth="1"/>
    <col min="14853" max="14853" width="17.453125" style="399" customWidth="1"/>
    <col min="14854" max="14854" width="9.54296875" style="399" customWidth="1"/>
    <col min="14855" max="14855" width="13.453125" style="399" customWidth="1"/>
    <col min="14856" max="14856" width="8.7265625" style="399" customWidth="1"/>
    <col min="14857" max="14857" width="9.453125" style="399" customWidth="1"/>
    <col min="14858" max="14858" width="12.81640625" style="399" customWidth="1"/>
    <col min="14859" max="14862" width="9" style="399" customWidth="1"/>
    <col min="14863" max="14864" width="25.7265625" style="399" customWidth="1"/>
    <col min="14865" max="14865" width="9.1796875" style="399" customWidth="1"/>
    <col min="14866" max="15105" width="9.1796875" style="399"/>
    <col min="15106" max="15106" width="5.7265625" style="399" customWidth="1"/>
    <col min="15107" max="15108" width="30.7265625" style="399" customWidth="1"/>
    <col min="15109" max="15109" width="17.453125" style="399" customWidth="1"/>
    <col min="15110" max="15110" width="9.54296875" style="399" customWidth="1"/>
    <col min="15111" max="15111" width="13.453125" style="399" customWidth="1"/>
    <col min="15112" max="15112" width="8.7265625" style="399" customWidth="1"/>
    <col min="15113" max="15113" width="9.453125" style="399" customWidth="1"/>
    <col min="15114" max="15114" width="12.81640625" style="399" customWidth="1"/>
    <col min="15115" max="15118" width="9" style="399" customWidth="1"/>
    <col min="15119" max="15120" width="25.7265625" style="399" customWidth="1"/>
    <col min="15121" max="15121" width="9.1796875" style="399" customWidth="1"/>
    <col min="15122" max="15361" width="9.1796875" style="399"/>
    <col min="15362" max="15362" width="5.7265625" style="399" customWidth="1"/>
    <col min="15363" max="15364" width="30.7265625" style="399" customWidth="1"/>
    <col min="15365" max="15365" width="17.453125" style="399" customWidth="1"/>
    <col min="15366" max="15366" width="9.54296875" style="399" customWidth="1"/>
    <col min="15367" max="15367" width="13.453125" style="399" customWidth="1"/>
    <col min="15368" max="15368" width="8.7265625" style="399" customWidth="1"/>
    <col min="15369" max="15369" width="9.453125" style="399" customWidth="1"/>
    <col min="15370" max="15370" width="12.81640625" style="399" customWidth="1"/>
    <col min="15371" max="15374" width="9" style="399" customWidth="1"/>
    <col min="15375" max="15376" width="25.7265625" style="399" customWidth="1"/>
    <col min="15377" max="15377" width="9.1796875" style="399" customWidth="1"/>
    <col min="15378" max="15617" width="9.1796875" style="399"/>
    <col min="15618" max="15618" width="5.7265625" style="399" customWidth="1"/>
    <col min="15619" max="15620" width="30.7265625" style="399" customWidth="1"/>
    <col min="15621" max="15621" width="17.453125" style="399" customWidth="1"/>
    <col min="15622" max="15622" width="9.54296875" style="399" customWidth="1"/>
    <col min="15623" max="15623" width="13.453125" style="399" customWidth="1"/>
    <col min="15624" max="15624" width="8.7265625" style="399" customWidth="1"/>
    <col min="15625" max="15625" width="9.453125" style="399" customWidth="1"/>
    <col min="15626" max="15626" width="12.81640625" style="399" customWidth="1"/>
    <col min="15627" max="15630" width="9" style="399" customWidth="1"/>
    <col min="15631" max="15632" width="25.7265625" style="399" customWidth="1"/>
    <col min="15633" max="15633" width="9.1796875" style="399" customWidth="1"/>
    <col min="15634" max="15873" width="9.1796875" style="399"/>
    <col min="15874" max="15874" width="5.7265625" style="399" customWidth="1"/>
    <col min="15875" max="15876" width="30.7265625" style="399" customWidth="1"/>
    <col min="15877" max="15877" width="17.453125" style="399" customWidth="1"/>
    <col min="15878" max="15878" width="9.54296875" style="399" customWidth="1"/>
    <col min="15879" max="15879" width="13.453125" style="399" customWidth="1"/>
    <col min="15880" max="15880" width="8.7265625" style="399" customWidth="1"/>
    <col min="15881" max="15881" width="9.453125" style="399" customWidth="1"/>
    <col min="15882" max="15882" width="12.81640625" style="399" customWidth="1"/>
    <col min="15883" max="15886" width="9" style="399" customWidth="1"/>
    <col min="15887" max="15888" width="25.7265625" style="399" customWidth="1"/>
    <col min="15889" max="15889" width="9.1796875" style="399" customWidth="1"/>
    <col min="15890" max="16129" width="9.1796875" style="399"/>
    <col min="16130" max="16130" width="5.7265625" style="399" customWidth="1"/>
    <col min="16131" max="16132" width="30.7265625" style="399" customWidth="1"/>
    <col min="16133" max="16133" width="17.453125" style="399" customWidth="1"/>
    <col min="16134" max="16134" width="9.54296875" style="399" customWidth="1"/>
    <col min="16135" max="16135" width="13.453125" style="399" customWidth="1"/>
    <col min="16136" max="16136" width="8.7265625" style="399" customWidth="1"/>
    <col min="16137" max="16137" width="9.453125" style="399" customWidth="1"/>
    <col min="16138" max="16138" width="12.81640625" style="399" customWidth="1"/>
    <col min="16139" max="16142" width="9" style="399" customWidth="1"/>
    <col min="16143" max="16144" width="25.7265625" style="399" customWidth="1"/>
    <col min="16145" max="16145" width="9.1796875" style="399" customWidth="1"/>
    <col min="16146" max="16384" width="9.1796875" style="399"/>
  </cols>
  <sheetData>
    <row r="1" spans="1:17" x14ac:dyDescent="0.35">
      <c r="A1" s="1" t="s">
        <v>1148</v>
      </c>
    </row>
    <row r="3" spans="1:17" x14ac:dyDescent="0.35">
      <c r="A3" s="1615" t="s">
        <v>1149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</row>
    <row r="4" spans="1:17" x14ac:dyDescent="0.35">
      <c r="A4" s="2"/>
      <c r="B4" s="2"/>
      <c r="C4" s="2"/>
      <c r="D4" s="28"/>
      <c r="E4" s="7"/>
      <c r="F4" s="7"/>
      <c r="G4" s="7"/>
      <c r="H4" s="28" t="str">
        <f>'[3]1'!$E$5</f>
        <v>KABUPATEN/KOTA</v>
      </c>
      <c r="I4" s="7" t="s">
        <v>117</v>
      </c>
      <c r="J4" s="7"/>
      <c r="K4" s="7"/>
      <c r="L4" s="7"/>
      <c r="M4" s="7"/>
      <c r="N4" s="7"/>
      <c r="O4" s="4"/>
      <c r="P4" s="4"/>
    </row>
    <row r="5" spans="1:17" x14ac:dyDescent="0.35">
      <c r="A5" s="2"/>
      <c r="B5" s="2"/>
      <c r="C5" s="2"/>
      <c r="D5" s="28"/>
      <c r="E5" s="7"/>
      <c r="F5" s="7"/>
      <c r="G5" s="7"/>
      <c r="H5" s="28" t="str">
        <f>'[3]1'!$E$6</f>
        <v>TAHUN</v>
      </c>
      <c r="I5" s="7">
        <v>2024</v>
      </c>
      <c r="J5" s="7"/>
      <c r="K5" s="7"/>
      <c r="L5" s="7"/>
      <c r="M5" s="7"/>
      <c r="N5" s="7"/>
      <c r="O5" s="4"/>
      <c r="P5" s="4"/>
    </row>
    <row r="6" spans="1:17" ht="16" thickBot="1" x14ac:dyDescent="0.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7" x14ac:dyDescent="0.35">
      <c r="A7" s="1596" t="s">
        <v>5</v>
      </c>
      <c r="B7" s="1596" t="s">
        <v>6</v>
      </c>
      <c r="C7" s="10"/>
      <c r="D7" s="1596" t="s">
        <v>61</v>
      </c>
      <c r="E7" s="1611" t="s">
        <v>1150</v>
      </c>
      <c r="F7" s="1675" t="s">
        <v>1151</v>
      </c>
      <c r="G7" s="1676"/>
      <c r="H7" s="1676"/>
      <c r="I7" s="1676"/>
      <c r="J7" s="1676"/>
      <c r="K7" s="1676"/>
      <c r="L7" s="1676"/>
      <c r="M7" s="1676"/>
      <c r="N7" s="1676"/>
      <c r="O7" s="1676"/>
      <c r="P7" s="1677"/>
      <c r="Q7" s="243"/>
    </row>
    <row r="8" spans="1:17" x14ac:dyDescent="0.35">
      <c r="A8" s="1596"/>
      <c r="B8" s="1596"/>
      <c r="C8" s="10"/>
      <c r="D8" s="1596"/>
      <c r="E8" s="1601"/>
      <c r="F8" s="1598"/>
      <c r="G8" s="1599"/>
      <c r="H8" s="1599"/>
      <c r="I8" s="1599"/>
      <c r="J8" s="1599"/>
      <c r="K8" s="1599"/>
      <c r="L8" s="1599"/>
      <c r="M8" s="1599"/>
      <c r="N8" s="1599"/>
      <c r="O8" s="1599"/>
      <c r="P8" s="1600"/>
      <c r="Q8" s="243"/>
    </row>
    <row r="9" spans="1:17" ht="33.75" customHeight="1" x14ac:dyDescent="0.35">
      <c r="A9" s="1596"/>
      <c r="B9" s="1596"/>
      <c r="C9" s="10" t="s">
        <v>1615</v>
      </c>
      <c r="D9" s="1596"/>
      <c r="E9" s="1601"/>
      <c r="F9" s="1801" t="s">
        <v>1152</v>
      </c>
      <c r="G9" s="1822"/>
      <c r="H9" s="1802"/>
      <c r="I9" s="1801" t="s">
        <v>1153</v>
      </c>
      <c r="J9" s="1822"/>
      <c r="K9" s="1802"/>
      <c r="L9" s="1801" t="s">
        <v>670</v>
      </c>
      <c r="M9" s="1822"/>
      <c r="N9" s="1802"/>
      <c r="O9" s="1822" t="s">
        <v>1103</v>
      </c>
      <c r="P9" s="1802"/>
      <c r="Q9" s="243"/>
    </row>
    <row r="10" spans="1:17" ht="31" x14ac:dyDescent="0.35">
      <c r="A10" s="1597"/>
      <c r="B10" s="1597"/>
      <c r="C10" s="12"/>
      <c r="D10" s="1597"/>
      <c r="E10" s="1602"/>
      <c r="F10" s="125" t="s">
        <v>1154</v>
      </c>
      <c r="G10" s="125" t="s">
        <v>1155</v>
      </c>
      <c r="H10" s="622" t="s">
        <v>1156</v>
      </c>
      <c r="I10" s="61" t="s">
        <v>1154</v>
      </c>
      <c r="J10" s="61" t="s">
        <v>1155</v>
      </c>
      <c r="K10" s="61" t="s">
        <v>1157</v>
      </c>
      <c r="L10" s="61" t="s">
        <v>1154</v>
      </c>
      <c r="M10" s="61" t="s">
        <v>1155</v>
      </c>
      <c r="N10" s="623" t="s">
        <v>1156</v>
      </c>
      <c r="O10" s="61" t="s">
        <v>8</v>
      </c>
      <c r="P10" s="61" t="s">
        <v>65</v>
      </c>
      <c r="Q10" s="243"/>
    </row>
    <row r="11" spans="1:17" s="401" customFormat="1" ht="11.5" x14ac:dyDescent="0.25">
      <c r="A11" s="13">
        <v>1</v>
      </c>
      <c r="B11" s="13">
        <v>2</v>
      </c>
      <c r="C11" s="295"/>
      <c r="D11" s="295">
        <v>3</v>
      </c>
      <c r="E11" s="13">
        <v>4</v>
      </c>
      <c r="F11" s="13">
        <v>5</v>
      </c>
      <c r="G11" s="13">
        <v>6</v>
      </c>
      <c r="H11" s="13">
        <v>7</v>
      </c>
      <c r="I11" s="13">
        <v>8</v>
      </c>
      <c r="J11" s="13">
        <v>9</v>
      </c>
      <c r="K11" s="13">
        <v>10</v>
      </c>
      <c r="L11" s="13">
        <v>11</v>
      </c>
      <c r="M11" s="13">
        <v>12</v>
      </c>
      <c r="N11" s="13">
        <v>13</v>
      </c>
      <c r="O11" s="13">
        <v>14</v>
      </c>
      <c r="P11" s="13">
        <v>15</v>
      </c>
      <c r="Q11" s="245"/>
    </row>
    <row r="12" spans="1:17" x14ac:dyDescent="0.35">
      <c r="A12" s="33">
        <v>1</v>
      </c>
      <c r="B12" s="254" t="s">
        <v>110</v>
      </c>
      <c r="C12" s="1570" t="s">
        <v>1596</v>
      </c>
      <c r="D12" s="318" t="s">
        <v>592</v>
      </c>
      <c r="E12" s="1425">
        <v>7</v>
      </c>
      <c r="F12" s="1426"/>
      <c r="G12" s="1426">
        <v>2</v>
      </c>
      <c r="H12" s="1426"/>
      <c r="I12" s="1426"/>
      <c r="J12" s="1426"/>
      <c r="K12" s="1426"/>
      <c r="L12" s="1426">
        <f>F12+I12</f>
        <v>0</v>
      </c>
      <c r="M12" s="1426">
        <f>G12+J12</f>
        <v>2</v>
      </c>
      <c r="N12" s="1426">
        <f>H12+K12</f>
        <v>0</v>
      </c>
      <c r="O12" s="1118">
        <f>L12+M12+N12</f>
        <v>2</v>
      </c>
      <c r="P12" s="1427">
        <f t="shared" ref="P12:P31" si="0">O12/E12*100</f>
        <v>28.571428571428569</v>
      </c>
      <c r="Q12" s="243"/>
    </row>
    <row r="13" spans="1:17" x14ac:dyDescent="0.35">
      <c r="A13" s="16">
        <v>2</v>
      </c>
      <c r="B13" s="254" t="s">
        <v>109</v>
      </c>
      <c r="C13" s="1571" t="s">
        <v>1597</v>
      </c>
      <c r="D13" s="322" t="s">
        <v>109</v>
      </c>
      <c r="E13" s="1425">
        <v>5</v>
      </c>
      <c r="F13" s="1426"/>
      <c r="G13" s="1426"/>
      <c r="H13" s="1426"/>
      <c r="I13" s="1426"/>
      <c r="J13" s="1426"/>
      <c r="K13" s="1426"/>
      <c r="L13" s="1426">
        <f t="shared" ref="L13:N31" si="1">F13+I13</f>
        <v>0</v>
      </c>
      <c r="M13" s="1426">
        <f t="shared" si="1"/>
        <v>0</v>
      </c>
      <c r="N13" s="1426">
        <f t="shared" si="1"/>
        <v>0</v>
      </c>
      <c r="O13" s="1118">
        <f t="shared" ref="O13:O31" si="2">L13+M13+N13</f>
        <v>0</v>
      </c>
      <c r="P13" s="1427">
        <f t="shared" si="0"/>
        <v>0</v>
      </c>
      <c r="Q13" s="243"/>
    </row>
    <row r="14" spans="1:17" x14ac:dyDescent="0.35">
      <c r="A14" s="16">
        <v>3</v>
      </c>
      <c r="B14" s="254" t="s">
        <v>111</v>
      </c>
      <c r="C14" s="1571" t="s">
        <v>1598</v>
      </c>
      <c r="D14" s="322" t="s">
        <v>111</v>
      </c>
      <c r="E14" s="1425">
        <v>7</v>
      </c>
      <c r="F14" s="1426"/>
      <c r="G14" s="1426">
        <v>2</v>
      </c>
      <c r="H14" s="1426">
        <v>1</v>
      </c>
      <c r="I14" s="1426"/>
      <c r="J14" s="1426"/>
      <c r="K14" s="1426"/>
      <c r="L14" s="1426">
        <f t="shared" si="1"/>
        <v>0</v>
      </c>
      <c r="M14" s="1426">
        <f t="shared" si="1"/>
        <v>2</v>
      </c>
      <c r="N14" s="1426">
        <f t="shared" si="1"/>
        <v>1</v>
      </c>
      <c r="O14" s="1118">
        <f t="shared" si="2"/>
        <v>3</v>
      </c>
      <c r="P14" s="1427">
        <f t="shared" si="0"/>
        <v>42.857142857142854</v>
      </c>
      <c r="Q14" s="243"/>
    </row>
    <row r="15" spans="1:17" x14ac:dyDescent="0.35">
      <c r="A15" s="16">
        <v>4</v>
      </c>
      <c r="B15" s="254" t="s">
        <v>113</v>
      </c>
      <c r="C15" s="1571" t="s">
        <v>1601</v>
      </c>
      <c r="D15" s="322" t="s">
        <v>113</v>
      </c>
      <c r="E15" s="1425">
        <v>5</v>
      </c>
      <c r="F15" s="1426"/>
      <c r="G15" s="1426"/>
      <c r="H15" s="1426"/>
      <c r="I15" s="1426"/>
      <c r="J15" s="1426"/>
      <c r="K15" s="1426"/>
      <c r="L15" s="1426">
        <f t="shared" si="1"/>
        <v>0</v>
      </c>
      <c r="M15" s="1426">
        <f t="shared" si="1"/>
        <v>0</v>
      </c>
      <c r="N15" s="1426">
        <f t="shared" si="1"/>
        <v>0</v>
      </c>
      <c r="O15" s="1118">
        <f t="shared" si="2"/>
        <v>0</v>
      </c>
      <c r="P15" s="1427">
        <f t="shared" si="0"/>
        <v>0</v>
      </c>
      <c r="Q15" s="243"/>
    </row>
    <row r="16" spans="1:17" x14ac:dyDescent="0.35">
      <c r="A16" s="16">
        <v>5</v>
      </c>
      <c r="B16" s="254" t="s">
        <v>114</v>
      </c>
      <c r="C16" s="1571" t="s">
        <v>1599</v>
      </c>
      <c r="D16" s="322" t="s">
        <v>114</v>
      </c>
      <c r="E16" s="1425">
        <v>7</v>
      </c>
      <c r="F16" s="1426"/>
      <c r="G16" s="1426">
        <v>2</v>
      </c>
      <c r="H16" s="1426"/>
      <c r="I16" s="1426"/>
      <c r="J16" s="1426"/>
      <c r="K16" s="1426"/>
      <c r="L16" s="1426">
        <f t="shared" si="1"/>
        <v>0</v>
      </c>
      <c r="M16" s="1426">
        <f t="shared" si="1"/>
        <v>2</v>
      </c>
      <c r="N16" s="1426">
        <f t="shared" si="1"/>
        <v>0</v>
      </c>
      <c r="O16" s="1118">
        <f t="shared" si="2"/>
        <v>2</v>
      </c>
      <c r="P16" s="1427">
        <f t="shared" si="0"/>
        <v>28.571428571428569</v>
      </c>
      <c r="Q16" s="243"/>
    </row>
    <row r="17" spans="1:17" x14ac:dyDescent="0.35">
      <c r="A17" s="16">
        <v>6</v>
      </c>
      <c r="B17" s="254" t="s">
        <v>100</v>
      </c>
      <c r="C17" s="1571" t="s">
        <v>1609</v>
      </c>
      <c r="D17" s="322" t="s">
        <v>100</v>
      </c>
      <c r="E17" s="1425">
        <v>3</v>
      </c>
      <c r="F17" s="1426"/>
      <c r="G17" s="1426">
        <v>1</v>
      </c>
      <c r="H17" s="1426">
        <v>1</v>
      </c>
      <c r="I17" s="1426"/>
      <c r="J17" s="1426"/>
      <c r="K17" s="1426"/>
      <c r="L17" s="1426">
        <f t="shared" si="1"/>
        <v>0</v>
      </c>
      <c r="M17" s="1426">
        <f t="shared" si="1"/>
        <v>1</v>
      </c>
      <c r="N17" s="1426">
        <f t="shared" si="1"/>
        <v>1</v>
      </c>
      <c r="O17" s="1118">
        <f t="shared" si="2"/>
        <v>2</v>
      </c>
      <c r="P17" s="1427">
        <f t="shared" si="0"/>
        <v>66.666666666666657</v>
      </c>
      <c r="Q17" s="243"/>
    </row>
    <row r="18" spans="1:17" x14ac:dyDescent="0.35">
      <c r="A18" s="16">
        <v>7</v>
      </c>
      <c r="B18" s="254" t="s">
        <v>112</v>
      </c>
      <c r="C18" s="1571" t="s">
        <v>1600</v>
      </c>
      <c r="D18" s="322" t="s">
        <v>112</v>
      </c>
      <c r="E18" s="1425">
        <v>4</v>
      </c>
      <c r="F18" s="1426"/>
      <c r="G18" s="1426"/>
      <c r="H18" s="1426"/>
      <c r="I18" s="1426"/>
      <c r="J18" s="1426"/>
      <c r="K18" s="1426"/>
      <c r="L18" s="1426">
        <f t="shared" si="1"/>
        <v>0</v>
      </c>
      <c r="M18" s="1426">
        <f t="shared" si="1"/>
        <v>0</v>
      </c>
      <c r="N18" s="1426">
        <f t="shared" si="1"/>
        <v>0</v>
      </c>
      <c r="O18" s="1118">
        <f t="shared" si="2"/>
        <v>0</v>
      </c>
      <c r="P18" s="1427">
        <f t="shared" si="0"/>
        <v>0</v>
      </c>
      <c r="Q18" s="243"/>
    </row>
    <row r="19" spans="1:17" x14ac:dyDescent="0.35">
      <c r="A19" s="16">
        <v>8</v>
      </c>
      <c r="B19" s="254" t="s">
        <v>98</v>
      </c>
      <c r="C19" s="1571" t="s">
        <v>1602</v>
      </c>
      <c r="D19" s="322" t="s">
        <v>98</v>
      </c>
      <c r="E19" s="1425">
        <v>14</v>
      </c>
      <c r="F19" s="1426"/>
      <c r="G19" s="1426"/>
      <c r="H19" s="1426"/>
      <c r="I19" s="1426"/>
      <c r="J19" s="1426"/>
      <c r="K19" s="1426"/>
      <c r="L19" s="1426">
        <f t="shared" si="1"/>
        <v>0</v>
      </c>
      <c r="M19" s="1426">
        <f t="shared" si="1"/>
        <v>0</v>
      </c>
      <c r="N19" s="1426">
        <f t="shared" si="1"/>
        <v>0</v>
      </c>
      <c r="O19" s="1118">
        <f t="shared" si="2"/>
        <v>0</v>
      </c>
      <c r="P19" s="1427">
        <f t="shared" si="0"/>
        <v>0</v>
      </c>
      <c r="Q19" s="243"/>
    </row>
    <row r="20" spans="1:17" x14ac:dyDescent="0.35">
      <c r="A20" s="16">
        <v>9</v>
      </c>
      <c r="B20" s="254" t="s">
        <v>99</v>
      </c>
      <c r="C20" s="1571" t="s">
        <v>1603</v>
      </c>
      <c r="D20" s="322" t="s">
        <v>593</v>
      </c>
      <c r="E20" s="1425">
        <v>5</v>
      </c>
      <c r="F20" s="1426"/>
      <c r="G20" s="1426">
        <v>5</v>
      </c>
      <c r="H20" s="1426"/>
      <c r="I20" s="1426"/>
      <c r="J20" s="1426"/>
      <c r="K20" s="1426"/>
      <c r="L20" s="1426">
        <f t="shared" si="1"/>
        <v>0</v>
      </c>
      <c r="M20" s="1426">
        <f t="shared" si="1"/>
        <v>5</v>
      </c>
      <c r="N20" s="1426">
        <f t="shared" si="1"/>
        <v>0</v>
      </c>
      <c r="O20" s="1118">
        <f t="shared" si="2"/>
        <v>5</v>
      </c>
      <c r="P20" s="1427">
        <f t="shared" si="0"/>
        <v>100</v>
      </c>
      <c r="Q20" s="243"/>
    </row>
    <row r="21" spans="1:17" x14ac:dyDescent="0.35">
      <c r="A21" s="16">
        <v>10</v>
      </c>
      <c r="B21" s="254" t="s">
        <v>587</v>
      </c>
      <c r="C21" s="1571" t="s">
        <v>1604</v>
      </c>
      <c r="D21" s="322" t="s">
        <v>587</v>
      </c>
      <c r="E21" s="1425">
        <v>7</v>
      </c>
      <c r="F21" s="1426"/>
      <c r="G21" s="1426"/>
      <c r="H21" s="1426"/>
      <c r="I21" s="1426"/>
      <c r="J21" s="1426"/>
      <c r="K21" s="1426"/>
      <c r="L21" s="1426">
        <f t="shared" si="1"/>
        <v>0</v>
      </c>
      <c r="M21" s="1426">
        <f t="shared" si="1"/>
        <v>0</v>
      </c>
      <c r="N21" s="1426">
        <f t="shared" si="1"/>
        <v>0</v>
      </c>
      <c r="O21" s="1118">
        <f t="shared" si="2"/>
        <v>0</v>
      </c>
      <c r="P21" s="1427">
        <f t="shared" si="0"/>
        <v>0</v>
      </c>
      <c r="Q21" s="243"/>
    </row>
    <row r="22" spans="1:17" x14ac:dyDescent="0.35">
      <c r="A22" s="16">
        <v>11</v>
      </c>
      <c r="B22" s="254" t="s">
        <v>106</v>
      </c>
      <c r="C22" s="1571" t="s">
        <v>1605</v>
      </c>
      <c r="D22" s="322" t="s">
        <v>590</v>
      </c>
      <c r="E22" s="1425">
        <v>5</v>
      </c>
      <c r="F22" s="1426"/>
      <c r="G22" s="1426">
        <v>1</v>
      </c>
      <c r="H22" s="1426"/>
      <c r="I22" s="1426"/>
      <c r="J22" s="1426"/>
      <c r="K22" s="1426"/>
      <c r="L22" s="1426">
        <f t="shared" si="1"/>
        <v>0</v>
      </c>
      <c r="M22" s="1426">
        <f t="shared" si="1"/>
        <v>1</v>
      </c>
      <c r="N22" s="1426">
        <f t="shared" si="1"/>
        <v>0</v>
      </c>
      <c r="O22" s="1118">
        <f t="shared" si="2"/>
        <v>1</v>
      </c>
      <c r="P22" s="1427">
        <f t="shared" si="0"/>
        <v>20</v>
      </c>
      <c r="Q22" s="243"/>
    </row>
    <row r="23" spans="1:17" x14ac:dyDescent="0.35">
      <c r="A23" s="16">
        <v>12</v>
      </c>
      <c r="B23" s="254" t="s">
        <v>108</v>
      </c>
      <c r="C23" s="1571" t="s">
        <v>1606</v>
      </c>
      <c r="D23" s="322" t="s">
        <v>589</v>
      </c>
      <c r="E23" s="1425">
        <v>5</v>
      </c>
      <c r="F23" s="1426"/>
      <c r="G23" s="1426"/>
      <c r="H23" s="1426"/>
      <c r="I23" s="1426"/>
      <c r="J23" s="1426"/>
      <c r="K23" s="1426"/>
      <c r="L23" s="1426">
        <f t="shared" si="1"/>
        <v>0</v>
      </c>
      <c r="M23" s="1426">
        <f t="shared" si="1"/>
        <v>0</v>
      </c>
      <c r="N23" s="1426">
        <f t="shared" si="1"/>
        <v>0</v>
      </c>
      <c r="O23" s="1118">
        <f t="shared" si="2"/>
        <v>0</v>
      </c>
      <c r="P23" s="1427">
        <f t="shared" si="0"/>
        <v>0</v>
      </c>
      <c r="Q23" s="243"/>
    </row>
    <row r="24" spans="1:17" x14ac:dyDescent="0.35">
      <c r="A24" s="16">
        <v>13</v>
      </c>
      <c r="B24" s="254" t="s">
        <v>101</v>
      </c>
      <c r="C24" s="1571" t="s">
        <v>1607</v>
      </c>
      <c r="D24" s="322" t="s">
        <v>101</v>
      </c>
      <c r="E24" s="1425">
        <v>9</v>
      </c>
      <c r="F24" s="1426"/>
      <c r="G24" s="1426">
        <v>2</v>
      </c>
      <c r="H24" s="1426"/>
      <c r="I24" s="1426"/>
      <c r="J24" s="1426"/>
      <c r="K24" s="1426"/>
      <c r="L24" s="1426">
        <f t="shared" si="1"/>
        <v>0</v>
      </c>
      <c r="M24" s="1426">
        <f t="shared" si="1"/>
        <v>2</v>
      </c>
      <c r="N24" s="1426">
        <f t="shared" si="1"/>
        <v>0</v>
      </c>
      <c r="O24" s="1118">
        <f t="shared" si="2"/>
        <v>2</v>
      </c>
      <c r="P24" s="1427">
        <f t="shared" si="0"/>
        <v>22.222222222222221</v>
      </c>
      <c r="Q24" s="243"/>
    </row>
    <row r="25" spans="1:17" x14ac:dyDescent="0.35">
      <c r="A25" s="16">
        <v>14</v>
      </c>
      <c r="B25" s="254" t="s">
        <v>599</v>
      </c>
      <c r="C25" s="1571" t="s">
        <v>1608</v>
      </c>
      <c r="D25" s="322" t="s">
        <v>599</v>
      </c>
      <c r="E25" s="1425">
        <v>8</v>
      </c>
      <c r="F25" s="1426"/>
      <c r="G25" s="1426"/>
      <c r="H25" s="1426"/>
      <c r="I25" s="1426"/>
      <c r="J25" s="1426"/>
      <c r="K25" s="1426"/>
      <c r="L25" s="1426">
        <f t="shared" si="1"/>
        <v>0</v>
      </c>
      <c r="M25" s="1426">
        <f t="shared" si="1"/>
        <v>0</v>
      </c>
      <c r="N25" s="1426">
        <f t="shared" si="1"/>
        <v>0</v>
      </c>
      <c r="O25" s="1118">
        <f t="shared" si="2"/>
        <v>0</v>
      </c>
      <c r="P25" s="1427">
        <f t="shared" si="0"/>
        <v>0</v>
      </c>
      <c r="Q25" s="243"/>
    </row>
    <row r="26" spans="1:17" x14ac:dyDescent="0.35">
      <c r="A26" s="16">
        <v>15</v>
      </c>
      <c r="B26" s="254" t="s">
        <v>104</v>
      </c>
      <c r="C26" s="1571" t="s">
        <v>1610</v>
      </c>
      <c r="D26" s="322" t="s">
        <v>104</v>
      </c>
      <c r="E26" s="1425">
        <v>5</v>
      </c>
      <c r="F26" s="1426"/>
      <c r="G26" s="1426"/>
      <c r="H26" s="1426"/>
      <c r="I26" s="1426"/>
      <c r="J26" s="1426"/>
      <c r="K26" s="1426"/>
      <c r="L26" s="1426">
        <f t="shared" si="1"/>
        <v>0</v>
      </c>
      <c r="M26" s="1426">
        <f t="shared" si="1"/>
        <v>0</v>
      </c>
      <c r="N26" s="1426">
        <f t="shared" si="1"/>
        <v>0</v>
      </c>
      <c r="O26" s="1118">
        <f t="shared" si="2"/>
        <v>0</v>
      </c>
      <c r="P26" s="1427">
        <f t="shared" si="0"/>
        <v>0</v>
      </c>
      <c r="Q26" s="243"/>
    </row>
    <row r="27" spans="1:17" x14ac:dyDescent="0.35">
      <c r="A27" s="16">
        <v>16</v>
      </c>
      <c r="B27" s="254" t="s">
        <v>591</v>
      </c>
      <c r="C27" s="1571" t="s">
        <v>1611</v>
      </c>
      <c r="D27" s="322" t="s">
        <v>591</v>
      </c>
      <c r="E27" s="1425">
        <v>5</v>
      </c>
      <c r="F27" s="1426"/>
      <c r="G27" s="1426">
        <v>1</v>
      </c>
      <c r="H27" s="1426"/>
      <c r="I27" s="1426"/>
      <c r="J27" s="1426"/>
      <c r="K27" s="1426"/>
      <c r="L27" s="1426">
        <f t="shared" si="1"/>
        <v>0</v>
      </c>
      <c r="M27" s="1426">
        <f t="shared" si="1"/>
        <v>1</v>
      </c>
      <c r="N27" s="1426">
        <f t="shared" si="1"/>
        <v>0</v>
      </c>
      <c r="O27" s="1118">
        <f t="shared" si="2"/>
        <v>1</v>
      </c>
      <c r="P27" s="1427">
        <f t="shared" si="0"/>
        <v>20</v>
      </c>
      <c r="Q27" s="243"/>
    </row>
    <row r="28" spans="1:17" x14ac:dyDescent="0.35">
      <c r="A28" s="16">
        <v>17</v>
      </c>
      <c r="B28" s="254" t="s">
        <v>103</v>
      </c>
      <c r="C28" s="1571" t="s">
        <v>1612</v>
      </c>
      <c r="D28" s="322" t="s">
        <v>103</v>
      </c>
      <c r="E28" s="1425">
        <v>8</v>
      </c>
      <c r="F28" s="1426"/>
      <c r="G28" s="1426">
        <v>2</v>
      </c>
      <c r="H28" s="1426"/>
      <c r="I28" s="1426"/>
      <c r="J28" s="1426"/>
      <c r="K28" s="1426"/>
      <c r="L28" s="1426">
        <f t="shared" si="1"/>
        <v>0</v>
      </c>
      <c r="M28" s="1426">
        <f t="shared" si="1"/>
        <v>2</v>
      </c>
      <c r="N28" s="1426">
        <f t="shared" si="1"/>
        <v>0</v>
      </c>
      <c r="O28" s="1118">
        <f t="shared" si="2"/>
        <v>2</v>
      </c>
      <c r="P28" s="1427">
        <f t="shared" si="0"/>
        <v>25</v>
      </c>
      <c r="Q28" s="243"/>
    </row>
    <row r="29" spans="1:17" x14ac:dyDescent="0.35">
      <c r="A29" s="16">
        <v>18</v>
      </c>
      <c r="B29" s="254" t="s">
        <v>115</v>
      </c>
      <c r="C29" s="1571" t="s">
        <v>1613</v>
      </c>
      <c r="D29" s="322" t="s">
        <v>594</v>
      </c>
      <c r="E29" s="1425">
        <v>2</v>
      </c>
      <c r="F29" s="1426"/>
      <c r="G29" s="1426"/>
      <c r="H29" s="1426"/>
      <c r="I29" s="1426"/>
      <c r="J29" s="1426"/>
      <c r="K29" s="1426"/>
      <c r="L29" s="1426">
        <f t="shared" si="1"/>
        <v>0</v>
      </c>
      <c r="M29" s="1426">
        <f t="shared" si="1"/>
        <v>0</v>
      </c>
      <c r="N29" s="1426">
        <f t="shared" si="1"/>
        <v>0</v>
      </c>
      <c r="O29" s="1118">
        <f t="shared" si="2"/>
        <v>0</v>
      </c>
      <c r="P29" s="1427">
        <f t="shared" si="0"/>
        <v>0</v>
      </c>
      <c r="Q29" s="243"/>
    </row>
    <row r="30" spans="1:17" x14ac:dyDescent="0.35">
      <c r="A30" s="16">
        <v>19</v>
      </c>
      <c r="B30" s="254" t="s">
        <v>115</v>
      </c>
      <c r="C30" s="1571" t="s">
        <v>1613</v>
      </c>
      <c r="D30" s="322" t="s">
        <v>597</v>
      </c>
      <c r="E30" s="1425">
        <v>2</v>
      </c>
      <c r="F30" s="1426"/>
      <c r="G30" s="1426"/>
      <c r="H30" s="1426"/>
      <c r="I30" s="1426"/>
      <c r="J30" s="1426"/>
      <c r="K30" s="1426"/>
      <c r="L30" s="1426">
        <f t="shared" si="1"/>
        <v>0</v>
      </c>
      <c r="M30" s="1426">
        <f t="shared" si="1"/>
        <v>0</v>
      </c>
      <c r="N30" s="1426">
        <f t="shared" si="1"/>
        <v>0</v>
      </c>
      <c r="O30" s="1118">
        <f t="shared" si="2"/>
        <v>0</v>
      </c>
      <c r="P30" s="1427">
        <f t="shared" si="0"/>
        <v>0</v>
      </c>
      <c r="Q30" s="243"/>
    </row>
    <row r="31" spans="1:17" x14ac:dyDescent="0.35">
      <c r="A31" s="16">
        <v>20</v>
      </c>
      <c r="B31" s="254" t="s">
        <v>115</v>
      </c>
      <c r="C31" s="1571" t="s">
        <v>1613</v>
      </c>
      <c r="D31" s="322" t="s">
        <v>595</v>
      </c>
      <c r="E31" s="1425">
        <v>1</v>
      </c>
      <c r="F31" s="1426"/>
      <c r="G31" s="1426"/>
      <c r="H31" s="1426"/>
      <c r="I31" s="1426"/>
      <c r="J31" s="1426"/>
      <c r="K31" s="1426"/>
      <c r="L31" s="1426">
        <f t="shared" si="1"/>
        <v>0</v>
      </c>
      <c r="M31" s="1426">
        <f t="shared" si="1"/>
        <v>0</v>
      </c>
      <c r="N31" s="1426">
        <f t="shared" si="1"/>
        <v>0</v>
      </c>
      <c r="O31" s="1118">
        <f t="shared" si="2"/>
        <v>0</v>
      </c>
      <c r="P31" s="1427">
        <f t="shared" si="0"/>
        <v>0</v>
      </c>
      <c r="Q31" s="243"/>
    </row>
    <row r="32" spans="1:17" x14ac:dyDescent="0.35">
      <c r="A32" s="16">
        <v>21</v>
      </c>
      <c r="B32" s="243" t="s">
        <v>116</v>
      </c>
      <c r="C32" s="1571" t="s">
        <v>1614</v>
      </c>
      <c r="D32" s="322" t="s">
        <v>116</v>
      </c>
      <c r="E32" s="1266">
        <v>1</v>
      </c>
      <c r="F32" s="1118"/>
      <c r="G32" s="1118"/>
      <c r="H32" s="1118"/>
      <c r="I32" s="1118"/>
      <c r="J32" s="1118"/>
      <c r="K32" s="1118"/>
      <c r="L32" s="1118"/>
      <c r="M32" s="1118"/>
      <c r="N32" s="1118"/>
      <c r="O32" s="1118"/>
      <c r="P32" s="1427"/>
      <c r="Q32" s="243"/>
    </row>
    <row r="33" spans="1:17" x14ac:dyDescent="0.35">
      <c r="A33" s="17"/>
      <c r="B33" s="243"/>
      <c r="C33" s="243"/>
      <c r="D33" s="17"/>
      <c r="E33" s="1116"/>
      <c r="F33" s="1121"/>
      <c r="G33" s="1121"/>
      <c r="H33" s="1121"/>
      <c r="I33" s="1121"/>
      <c r="J33" s="1121"/>
      <c r="K33" s="1121"/>
      <c r="L33" s="1121"/>
      <c r="M33" s="1121"/>
      <c r="N33" s="1121"/>
      <c r="O33" s="1121"/>
      <c r="P33" s="1427"/>
      <c r="Q33" s="243"/>
    </row>
    <row r="34" spans="1:17" x14ac:dyDescent="0.35">
      <c r="A34" s="17"/>
      <c r="B34" s="243"/>
      <c r="C34" s="243"/>
      <c r="D34" s="17"/>
      <c r="E34" s="1116"/>
      <c r="F34" s="1121"/>
      <c r="G34" s="1121"/>
      <c r="H34" s="1121"/>
      <c r="I34" s="1121"/>
      <c r="J34" s="1121"/>
      <c r="K34" s="1121"/>
      <c r="L34" s="1121"/>
      <c r="M34" s="1121"/>
      <c r="N34" s="1121"/>
      <c r="O34" s="1121"/>
      <c r="P34" s="1427"/>
      <c r="Q34" s="243"/>
    </row>
    <row r="35" spans="1:17" x14ac:dyDescent="0.35">
      <c r="A35" s="21"/>
      <c r="B35" s="243"/>
      <c r="C35" s="243"/>
      <c r="D35" s="21"/>
      <c r="E35" s="1116"/>
      <c r="F35" s="1121"/>
      <c r="G35" s="1121"/>
      <c r="H35" s="1121"/>
      <c r="I35" s="1121"/>
      <c r="J35" s="1121"/>
      <c r="K35" s="1121"/>
      <c r="L35" s="1121"/>
      <c r="M35" s="1121"/>
      <c r="N35" s="1121"/>
      <c r="O35" s="1121"/>
      <c r="P35" s="1427"/>
      <c r="Q35" s="243"/>
    </row>
    <row r="36" spans="1:17" ht="16" thickBot="1" x14ac:dyDescent="0.4">
      <c r="A36" s="44" t="s">
        <v>713</v>
      </c>
      <c r="B36" s="45"/>
      <c r="C36" s="509"/>
      <c r="D36" s="1194"/>
      <c r="E36" s="1428">
        <f t="shared" ref="E36:O36" si="3">SUM(E12:E35)</f>
        <v>115</v>
      </c>
      <c r="F36" s="1428">
        <f t="shared" si="3"/>
        <v>0</v>
      </c>
      <c r="G36" s="1428">
        <f t="shared" si="3"/>
        <v>18</v>
      </c>
      <c r="H36" s="1428">
        <f t="shared" si="3"/>
        <v>2</v>
      </c>
      <c r="I36" s="1428">
        <f t="shared" si="3"/>
        <v>0</v>
      </c>
      <c r="J36" s="1428">
        <f t="shared" si="3"/>
        <v>0</v>
      </c>
      <c r="K36" s="1428">
        <f t="shared" si="3"/>
        <v>0</v>
      </c>
      <c r="L36" s="1428">
        <f t="shared" si="3"/>
        <v>0</v>
      </c>
      <c r="M36" s="1428">
        <f t="shared" si="3"/>
        <v>18</v>
      </c>
      <c r="N36" s="1428">
        <f t="shared" si="3"/>
        <v>2</v>
      </c>
      <c r="O36" s="1428">
        <f t="shared" si="3"/>
        <v>20</v>
      </c>
      <c r="P36" s="1429">
        <f>O36/E36*100</f>
        <v>17.391304347826086</v>
      </c>
      <c r="Q36" s="243"/>
    </row>
    <row r="37" spans="1:17" x14ac:dyDescent="0.3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</row>
    <row r="38" spans="1:17" x14ac:dyDescent="0.35">
      <c r="A38" s="27" t="s">
        <v>1158</v>
      </c>
    </row>
  </sheetData>
  <sheetProtection algorithmName="SHA-512" hashValue="U8mlf+EO3jMwJevdWEE1N265A2WG3aU/30LBR9nJpRN2nNrtH4osiViWuGeCLxe+tZluVIJ9aO2vaxTSxIKNHw==" saltValue="MgiFFtlTnmU7Wl3oOg3Stw==" spinCount="100000" sheet="1" objects="1" scenarios="1" sort="0" autoFilter="0" pivotTables="0"/>
  <mergeCells count="10">
    <mergeCell ref="A3:P3"/>
    <mergeCell ref="A7:A10"/>
    <mergeCell ref="B7:B10"/>
    <mergeCell ref="D7:D10"/>
    <mergeCell ref="E7:E10"/>
    <mergeCell ref="F7:P8"/>
    <mergeCell ref="F9:H9"/>
    <mergeCell ref="I9:K9"/>
    <mergeCell ref="L9:N9"/>
    <mergeCell ref="O9:P9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"/>
  <sheetViews>
    <sheetView zoomScale="80" zoomScaleNormal="80" workbookViewId="0">
      <selection activeCell="G10" sqref="G10"/>
    </sheetView>
  </sheetViews>
  <sheetFormatPr defaultColWidth="9.1796875" defaultRowHeight="15.5" x14ac:dyDescent="0.35"/>
  <cols>
    <col min="1" max="1" width="5" style="3" customWidth="1"/>
    <col min="2" max="2" width="21.81640625" style="3" customWidth="1"/>
    <col min="3" max="3" width="18.453125" style="3" customWidth="1"/>
    <col min="4" max="12" width="8.7265625" style="3" customWidth="1"/>
    <col min="13" max="18" width="10.7265625" style="3" customWidth="1"/>
    <col min="19" max="256" width="9.1796875" style="3"/>
    <col min="257" max="257" width="5" style="3" customWidth="1"/>
    <col min="258" max="258" width="21.81640625" style="3" customWidth="1"/>
    <col min="259" max="259" width="18.453125" style="3" customWidth="1"/>
    <col min="260" max="268" width="8.7265625" style="3" customWidth="1"/>
    <col min="269" max="274" width="10.7265625" style="3" customWidth="1"/>
    <col min="275" max="512" width="9.1796875" style="3"/>
    <col min="513" max="513" width="5" style="3" customWidth="1"/>
    <col min="514" max="514" width="21.81640625" style="3" customWidth="1"/>
    <col min="515" max="515" width="18.453125" style="3" customWidth="1"/>
    <col min="516" max="524" width="8.7265625" style="3" customWidth="1"/>
    <col min="525" max="530" width="10.7265625" style="3" customWidth="1"/>
    <col min="531" max="768" width="9.1796875" style="3"/>
    <col min="769" max="769" width="5" style="3" customWidth="1"/>
    <col min="770" max="770" width="21.81640625" style="3" customWidth="1"/>
    <col min="771" max="771" width="18.453125" style="3" customWidth="1"/>
    <col min="772" max="780" width="8.7265625" style="3" customWidth="1"/>
    <col min="781" max="786" width="10.7265625" style="3" customWidth="1"/>
    <col min="787" max="1024" width="9.1796875" style="3"/>
    <col min="1025" max="1025" width="5" style="3" customWidth="1"/>
    <col min="1026" max="1026" width="21.81640625" style="3" customWidth="1"/>
    <col min="1027" max="1027" width="18.453125" style="3" customWidth="1"/>
    <col min="1028" max="1036" width="8.7265625" style="3" customWidth="1"/>
    <col min="1037" max="1042" width="10.7265625" style="3" customWidth="1"/>
    <col min="1043" max="1280" width="9.1796875" style="3"/>
    <col min="1281" max="1281" width="5" style="3" customWidth="1"/>
    <col min="1282" max="1282" width="21.81640625" style="3" customWidth="1"/>
    <col min="1283" max="1283" width="18.453125" style="3" customWidth="1"/>
    <col min="1284" max="1292" width="8.7265625" style="3" customWidth="1"/>
    <col min="1293" max="1298" width="10.7265625" style="3" customWidth="1"/>
    <col min="1299" max="1536" width="9.1796875" style="3"/>
    <col min="1537" max="1537" width="5" style="3" customWidth="1"/>
    <col min="1538" max="1538" width="21.81640625" style="3" customWidth="1"/>
    <col min="1539" max="1539" width="18.453125" style="3" customWidth="1"/>
    <col min="1540" max="1548" width="8.7265625" style="3" customWidth="1"/>
    <col min="1549" max="1554" width="10.7265625" style="3" customWidth="1"/>
    <col min="1555" max="1792" width="9.1796875" style="3"/>
    <col min="1793" max="1793" width="5" style="3" customWidth="1"/>
    <col min="1794" max="1794" width="21.81640625" style="3" customWidth="1"/>
    <col min="1795" max="1795" width="18.453125" style="3" customWidth="1"/>
    <col min="1796" max="1804" width="8.7265625" style="3" customWidth="1"/>
    <col min="1805" max="1810" width="10.7265625" style="3" customWidth="1"/>
    <col min="1811" max="2048" width="9.1796875" style="3"/>
    <col min="2049" max="2049" width="5" style="3" customWidth="1"/>
    <col min="2050" max="2050" width="21.81640625" style="3" customWidth="1"/>
    <col min="2051" max="2051" width="18.453125" style="3" customWidth="1"/>
    <col min="2052" max="2060" width="8.7265625" style="3" customWidth="1"/>
    <col min="2061" max="2066" width="10.7265625" style="3" customWidth="1"/>
    <col min="2067" max="2304" width="9.1796875" style="3"/>
    <col min="2305" max="2305" width="5" style="3" customWidth="1"/>
    <col min="2306" max="2306" width="21.81640625" style="3" customWidth="1"/>
    <col min="2307" max="2307" width="18.453125" style="3" customWidth="1"/>
    <col min="2308" max="2316" width="8.7265625" style="3" customWidth="1"/>
    <col min="2317" max="2322" width="10.7265625" style="3" customWidth="1"/>
    <col min="2323" max="2560" width="9.1796875" style="3"/>
    <col min="2561" max="2561" width="5" style="3" customWidth="1"/>
    <col min="2562" max="2562" width="21.81640625" style="3" customWidth="1"/>
    <col min="2563" max="2563" width="18.453125" style="3" customWidth="1"/>
    <col min="2564" max="2572" width="8.7265625" style="3" customWidth="1"/>
    <col min="2573" max="2578" width="10.7265625" style="3" customWidth="1"/>
    <col min="2579" max="2816" width="9.1796875" style="3"/>
    <col min="2817" max="2817" width="5" style="3" customWidth="1"/>
    <col min="2818" max="2818" width="21.81640625" style="3" customWidth="1"/>
    <col min="2819" max="2819" width="18.453125" style="3" customWidth="1"/>
    <col min="2820" max="2828" width="8.7265625" style="3" customWidth="1"/>
    <col min="2829" max="2834" width="10.7265625" style="3" customWidth="1"/>
    <col min="2835" max="3072" width="9.1796875" style="3"/>
    <col min="3073" max="3073" width="5" style="3" customWidth="1"/>
    <col min="3074" max="3074" width="21.81640625" style="3" customWidth="1"/>
    <col min="3075" max="3075" width="18.453125" style="3" customWidth="1"/>
    <col min="3076" max="3084" width="8.7265625" style="3" customWidth="1"/>
    <col min="3085" max="3090" width="10.7265625" style="3" customWidth="1"/>
    <col min="3091" max="3328" width="9.1796875" style="3"/>
    <col min="3329" max="3329" width="5" style="3" customWidth="1"/>
    <col min="3330" max="3330" width="21.81640625" style="3" customWidth="1"/>
    <col min="3331" max="3331" width="18.453125" style="3" customWidth="1"/>
    <col min="3332" max="3340" width="8.7265625" style="3" customWidth="1"/>
    <col min="3341" max="3346" width="10.7265625" style="3" customWidth="1"/>
    <col min="3347" max="3584" width="9.1796875" style="3"/>
    <col min="3585" max="3585" width="5" style="3" customWidth="1"/>
    <col min="3586" max="3586" width="21.81640625" style="3" customWidth="1"/>
    <col min="3587" max="3587" width="18.453125" style="3" customWidth="1"/>
    <col min="3588" max="3596" width="8.7265625" style="3" customWidth="1"/>
    <col min="3597" max="3602" width="10.7265625" style="3" customWidth="1"/>
    <col min="3603" max="3840" width="9.1796875" style="3"/>
    <col min="3841" max="3841" width="5" style="3" customWidth="1"/>
    <col min="3842" max="3842" width="21.81640625" style="3" customWidth="1"/>
    <col min="3843" max="3843" width="18.453125" style="3" customWidth="1"/>
    <col min="3844" max="3852" width="8.7265625" style="3" customWidth="1"/>
    <col min="3853" max="3858" width="10.7265625" style="3" customWidth="1"/>
    <col min="3859" max="4096" width="9.1796875" style="3"/>
    <col min="4097" max="4097" width="5" style="3" customWidth="1"/>
    <col min="4098" max="4098" width="21.81640625" style="3" customWidth="1"/>
    <col min="4099" max="4099" width="18.453125" style="3" customWidth="1"/>
    <col min="4100" max="4108" width="8.7265625" style="3" customWidth="1"/>
    <col min="4109" max="4114" width="10.7265625" style="3" customWidth="1"/>
    <col min="4115" max="4352" width="9.1796875" style="3"/>
    <col min="4353" max="4353" width="5" style="3" customWidth="1"/>
    <col min="4354" max="4354" width="21.81640625" style="3" customWidth="1"/>
    <col min="4355" max="4355" width="18.453125" style="3" customWidth="1"/>
    <col min="4356" max="4364" width="8.7265625" style="3" customWidth="1"/>
    <col min="4365" max="4370" width="10.7265625" style="3" customWidth="1"/>
    <col min="4371" max="4608" width="9.1796875" style="3"/>
    <col min="4609" max="4609" width="5" style="3" customWidth="1"/>
    <col min="4610" max="4610" width="21.81640625" style="3" customWidth="1"/>
    <col min="4611" max="4611" width="18.453125" style="3" customWidth="1"/>
    <col min="4612" max="4620" width="8.7265625" style="3" customWidth="1"/>
    <col min="4621" max="4626" width="10.7265625" style="3" customWidth="1"/>
    <col min="4627" max="4864" width="9.1796875" style="3"/>
    <col min="4865" max="4865" width="5" style="3" customWidth="1"/>
    <col min="4866" max="4866" width="21.81640625" style="3" customWidth="1"/>
    <col min="4867" max="4867" width="18.453125" style="3" customWidth="1"/>
    <col min="4868" max="4876" width="8.7265625" style="3" customWidth="1"/>
    <col min="4877" max="4882" width="10.7265625" style="3" customWidth="1"/>
    <col min="4883" max="5120" width="9.1796875" style="3"/>
    <col min="5121" max="5121" width="5" style="3" customWidth="1"/>
    <col min="5122" max="5122" width="21.81640625" style="3" customWidth="1"/>
    <col min="5123" max="5123" width="18.453125" style="3" customWidth="1"/>
    <col min="5124" max="5132" width="8.7265625" style="3" customWidth="1"/>
    <col min="5133" max="5138" width="10.7265625" style="3" customWidth="1"/>
    <col min="5139" max="5376" width="9.1796875" style="3"/>
    <col min="5377" max="5377" width="5" style="3" customWidth="1"/>
    <col min="5378" max="5378" width="21.81640625" style="3" customWidth="1"/>
    <col min="5379" max="5379" width="18.453125" style="3" customWidth="1"/>
    <col min="5380" max="5388" width="8.7265625" style="3" customWidth="1"/>
    <col min="5389" max="5394" width="10.7265625" style="3" customWidth="1"/>
    <col min="5395" max="5632" width="9.1796875" style="3"/>
    <col min="5633" max="5633" width="5" style="3" customWidth="1"/>
    <col min="5634" max="5634" width="21.81640625" style="3" customWidth="1"/>
    <col min="5635" max="5635" width="18.453125" style="3" customWidth="1"/>
    <col min="5636" max="5644" width="8.7265625" style="3" customWidth="1"/>
    <col min="5645" max="5650" width="10.7265625" style="3" customWidth="1"/>
    <col min="5651" max="5888" width="9.1796875" style="3"/>
    <col min="5889" max="5889" width="5" style="3" customWidth="1"/>
    <col min="5890" max="5890" width="21.81640625" style="3" customWidth="1"/>
    <col min="5891" max="5891" width="18.453125" style="3" customWidth="1"/>
    <col min="5892" max="5900" width="8.7265625" style="3" customWidth="1"/>
    <col min="5901" max="5906" width="10.7265625" style="3" customWidth="1"/>
    <col min="5907" max="6144" width="9.1796875" style="3"/>
    <col min="6145" max="6145" width="5" style="3" customWidth="1"/>
    <col min="6146" max="6146" width="21.81640625" style="3" customWidth="1"/>
    <col min="6147" max="6147" width="18.453125" style="3" customWidth="1"/>
    <col min="6148" max="6156" width="8.7265625" style="3" customWidth="1"/>
    <col min="6157" max="6162" width="10.7265625" style="3" customWidth="1"/>
    <col min="6163" max="6400" width="9.1796875" style="3"/>
    <col min="6401" max="6401" width="5" style="3" customWidth="1"/>
    <col min="6402" max="6402" width="21.81640625" style="3" customWidth="1"/>
    <col min="6403" max="6403" width="18.453125" style="3" customWidth="1"/>
    <col min="6404" max="6412" width="8.7265625" style="3" customWidth="1"/>
    <col min="6413" max="6418" width="10.7265625" style="3" customWidth="1"/>
    <col min="6419" max="6656" width="9.1796875" style="3"/>
    <col min="6657" max="6657" width="5" style="3" customWidth="1"/>
    <col min="6658" max="6658" width="21.81640625" style="3" customWidth="1"/>
    <col min="6659" max="6659" width="18.453125" style="3" customWidth="1"/>
    <col min="6660" max="6668" width="8.7265625" style="3" customWidth="1"/>
    <col min="6669" max="6674" width="10.7265625" style="3" customWidth="1"/>
    <col min="6675" max="6912" width="9.1796875" style="3"/>
    <col min="6913" max="6913" width="5" style="3" customWidth="1"/>
    <col min="6914" max="6914" width="21.81640625" style="3" customWidth="1"/>
    <col min="6915" max="6915" width="18.453125" style="3" customWidth="1"/>
    <col min="6916" max="6924" width="8.7265625" style="3" customWidth="1"/>
    <col min="6925" max="6930" width="10.7265625" style="3" customWidth="1"/>
    <col min="6931" max="7168" width="9.1796875" style="3"/>
    <col min="7169" max="7169" width="5" style="3" customWidth="1"/>
    <col min="7170" max="7170" width="21.81640625" style="3" customWidth="1"/>
    <col min="7171" max="7171" width="18.453125" style="3" customWidth="1"/>
    <col min="7172" max="7180" width="8.7265625" style="3" customWidth="1"/>
    <col min="7181" max="7186" width="10.7265625" style="3" customWidth="1"/>
    <col min="7187" max="7424" width="9.1796875" style="3"/>
    <col min="7425" max="7425" width="5" style="3" customWidth="1"/>
    <col min="7426" max="7426" width="21.81640625" style="3" customWidth="1"/>
    <col min="7427" max="7427" width="18.453125" style="3" customWidth="1"/>
    <col min="7428" max="7436" width="8.7265625" style="3" customWidth="1"/>
    <col min="7437" max="7442" width="10.7265625" style="3" customWidth="1"/>
    <col min="7443" max="7680" width="9.1796875" style="3"/>
    <col min="7681" max="7681" width="5" style="3" customWidth="1"/>
    <col min="7682" max="7682" width="21.81640625" style="3" customWidth="1"/>
    <col min="7683" max="7683" width="18.453125" style="3" customWidth="1"/>
    <col min="7684" max="7692" width="8.7265625" style="3" customWidth="1"/>
    <col min="7693" max="7698" width="10.7265625" style="3" customWidth="1"/>
    <col min="7699" max="7936" width="9.1796875" style="3"/>
    <col min="7937" max="7937" width="5" style="3" customWidth="1"/>
    <col min="7938" max="7938" width="21.81640625" style="3" customWidth="1"/>
    <col min="7939" max="7939" width="18.453125" style="3" customWidth="1"/>
    <col min="7940" max="7948" width="8.7265625" style="3" customWidth="1"/>
    <col min="7949" max="7954" width="10.7265625" style="3" customWidth="1"/>
    <col min="7955" max="8192" width="9.1796875" style="3"/>
    <col min="8193" max="8193" width="5" style="3" customWidth="1"/>
    <col min="8194" max="8194" width="21.81640625" style="3" customWidth="1"/>
    <col min="8195" max="8195" width="18.453125" style="3" customWidth="1"/>
    <col min="8196" max="8204" width="8.7265625" style="3" customWidth="1"/>
    <col min="8205" max="8210" width="10.7265625" style="3" customWidth="1"/>
    <col min="8211" max="8448" width="9.1796875" style="3"/>
    <col min="8449" max="8449" width="5" style="3" customWidth="1"/>
    <col min="8450" max="8450" width="21.81640625" style="3" customWidth="1"/>
    <col min="8451" max="8451" width="18.453125" style="3" customWidth="1"/>
    <col min="8452" max="8460" width="8.7265625" style="3" customWidth="1"/>
    <col min="8461" max="8466" width="10.7265625" style="3" customWidth="1"/>
    <col min="8467" max="8704" width="9.1796875" style="3"/>
    <col min="8705" max="8705" width="5" style="3" customWidth="1"/>
    <col min="8706" max="8706" width="21.81640625" style="3" customWidth="1"/>
    <col min="8707" max="8707" width="18.453125" style="3" customWidth="1"/>
    <col min="8708" max="8716" width="8.7265625" style="3" customWidth="1"/>
    <col min="8717" max="8722" width="10.7265625" style="3" customWidth="1"/>
    <col min="8723" max="8960" width="9.1796875" style="3"/>
    <col min="8961" max="8961" width="5" style="3" customWidth="1"/>
    <col min="8962" max="8962" width="21.81640625" style="3" customWidth="1"/>
    <col min="8963" max="8963" width="18.453125" style="3" customWidth="1"/>
    <col min="8964" max="8972" width="8.7265625" style="3" customWidth="1"/>
    <col min="8973" max="8978" width="10.7265625" style="3" customWidth="1"/>
    <col min="8979" max="9216" width="9.1796875" style="3"/>
    <col min="9217" max="9217" width="5" style="3" customWidth="1"/>
    <col min="9218" max="9218" width="21.81640625" style="3" customWidth="1"/>
    <col min="9219" max="9219" width="18.453125" style="3" customWidth="1"/>
    <col min="9220" max="9228" width="8.7265625" style="3" customWidth="1"/>
    <col min="9229" max="9234" width="10.7265625" style="3" customWidth="1"/>
    <col min="9235" max="9472" width="9.1796875" style="3"/>
    <col min="9473" max="9473" width="5" style="3" customWidth="1"/>
    <col min="9474" max="9474" width="21.81640625" style="3" customWidth="1"/>
    <col min="9475" max="9475" width="18.453125" style="3" customWidth="1"/>
    <col min="9476" max="9484" width="8.7265625" style="3" customWidth="1"/>
    <col min="9485" max="9490" width="10.7265625" style="3" customWidth="1"/>
    <col min="9491" max="9728" width="9.1796875" style="3"/>
    <col min="9729" max="9729" width="5" style="3" customWidth="1"/>
    <col min="9730" max="9730" width="21.81640625" style="3" customWidth="1"/>
    <col min="9731" max="9731" width="18.453125" style="3" customWidth="1"/>
    <col min="9732" max="9740" width="8.7265625" style="3" customWidth="1"/>
    <col min="9741" max="9746" width="10.7265625" style="3" customWidth="1"/>
    <col min="9747" max="9984" width="9.1796875" style="3"/>
    <col min="9985" max="9985" width="5" style="3" customWidth="1"/>
    <col min="9986" max="9986" width="21.81640625" style="3" customWidth="1"/>
    <col min="9987" max="9987" width="18.453125" style="3" customWidth="1"/>
    <col min="9988" max="9996" width="8.7265625" style="3" customWidth="1"/>
    <col min="9997" max="10002" width="10.7265625" style="3" customWidth="1"/>
    <col min="10003" max="10240" width="9.1796875" style="3"/>
    <col min="10241" max="10241" width="5" style="3" customWidth="1"/>
    <col min="10242" max="10242" width="21.81640625" style="3" customWidth="1"/>
    <col min="10243" max="10243" width="18.453125" style="3" customWidth="1"/>
    <col min="10244" max="10252" width="8.7265625" style="3" customWidth="1"/>
    <col min="10253" max="10258" width="10.7265625" style="3" customWidth="1"/>
    <col min="10259" max="10496" width="9.1796875" style="3"/>
    <col min="10497" max="10497" width="5" style="3" customWidth="1"/>
    <col min="10498" max="10498" width="21.81640625" style="3" customWidth="1"/>
    <col min="10499" max="10499" width="18.453125" style="3" customWidth="1"/>
    <col min="10500" max="10508" width="8.7265625" style="3" customWidth="1"/>
    <col min="10509" max="10514" width="10.7265625" style="3" customWidth="1"/>
    <col min="10515" max="10752" width="9.1796875" style="3"/>
    <col min="10753" max="10753" width="5" style="3" customWidth="1"/>
    <col min="10754" max="10754" width="21.81640625" style="3" customWidth="1"/>
    <col min="10755" max="10755" width="18.453125" style="3" customWidth="1"/>
    <col min="10756" max="10764" width="8.7265625" style="3" customWidth="1"/>
    <col min="10765" max="10770" width="10.7265625" style="3" customWidth="1"/>
    <col min="10771" max="11008" width="9.1796875" style="3"/>
    <col min="11009" max="11009" width="5" style="3" customWidth="1"/>
    <col min="11010" max="11010" width="21.81640625" style="3" customWidth="1"/>
    <col min="11011" max="11011" width="18.453125" style="3" customWidth="1"/>
    <col min="11012" max="11020" width="8.7265625" style="3" customWidth="1"/>
    <col min="11021" max="11026" width="10.7265625" style="3" customWidth="1"/>
    <col min="11027" max="11264" width="9.1796875" style="3"/>
    <col min="11265" max="11265" width="5" style="3" customWidth="1"/>
    <col min="11266" max="11266" width="21.81640625" style="3" customWidth="1"/>
    <col min="11267" max="11267" width="18.453125" style="3" customWidth="1"/>
    <col min="11268" max="11276" width="8.7265625" style="3" customWidth="1"/>
    <col min="11277" max="11282" width="10.7265625" style="3" customWidth="1"/>
    <col min="11283" max="11520" width="9.1796875" style="3"/>
    <col min="11521" max="11521" width="5" style="3" customWidth="1"/>
    <col min="11522" max="11522" width="21.81640625" style="3" customWidth="1"/>
    <col min="11523" max="11523" width="18.453125" style="3" customWidth="1"/>
    <col min="11524" max="11532" width="8.7265625" style="3" customWidth="1"/>
    <col min="11533" max="11538" width="10.7265625" style="3" customWidth="1"/>
    <col min="11539" max="11776" width="9.1796875" style="3"/>
    <col min="11777" max="11777" width="5" style="3" customWidth="1"/>
    <col min="11778" max="11778" width="21.81640625" style="3" customWidth="1"/>
    <col min="11779" max="11779" width="18.453125" style="3" customWidth="1"/>
    <col min="11780" max="11788" width="8.7265625" style="3" customWidth="1"/>
    <col min="11789" max="11794" width="10.7265625" style="3" customWidth="1"/>
    <col min="11795" max="12032" width="9.1796875" style="3"/>
    <col min="12033" max="12033" width="5" style="3" customWidth="1"/>
    <col min="12034" max="12034" width="21.81640625" style="3" customWidth="1"/>
    <col min="12035" max="12035" width="18.453125" style="3" customWidth="1"/>
    <col min="12036" max="12044" width="8.7265625" style="3" customWidth="1"/>
    <col min="12045" max="12050" width="10.7265625" style="3" customWidth="1"/>
    <col min="12051" max="12288" width="9.1796875" style="3"/>
    <col min="12289" max="12289" width="5" style="3" customWidth="1"/>
    <col min="12290" max="12290" width="21.81640625" style="3" customWidth="1"/>
    <col min="12291" max="12291" width="18.453125" style="3" customWidth="1"/>
    <col min="12292" max="12300" width="8.7265625" style="3" customWidth="1"/>
    <col min="12301" max="12306" width="10.7265625" style="3" customWidth="1"/>
    <col min="12307" max="12544" width="9.1796875" style="3"/>
    <col min="12545" max="12545" width="5" style="3" customWidth="1"/>
    <col min="12546" max="12546" width="21.81640625" style="3" customWidth="1"/>
    <col min="12547" max="12547" width="18.453125" style="3" customWidth="1"/>
    <col min="12548" max="12556" width="8.7265625" style="3" customWidth="1"/>
    <col min="12557" max="12562" width="10.7265625" style="3" customWidth="1"/>
    <col min="12563" max="12800" width="9.1796875" style="3"/>
    <col min="12801" max="12801" width="5" style="3" customWidth="1"/>
    <col min="12802" max="12802" width="21.81640625" style="3" customWidth="1"/>
    <col min="12803" max="12803" width="18.453125" style="3" customWidth="1"/>
    <col min="12804" max="12812" width="8.7265625" style="3" customWidth="1"/>
    <col min="12813" max="12818" width="10.7265625" style="3" customWidth="1"/>
    <col min="12819" max="13056" width="9.1796875" style="3"/>
    <col min="13057" max="13057" width="5" style="3" customWidth="1"/>
    <col min="13058" max="13058" width="21.81640625" style="3" customWidth="1"/>
    <col min="13059" max="13059" width="18.453125" style="3" customWidth="1"/>
    <col min="13060" max="13068" width="8.7265625" style="3" customWidth="1"/>
    <col min="13069" max="13074" width="10.7265625" style="3" customWidth="1"/>
    <col min="13075" max="13312" width="9.1796875" style="3"/>
    <col min="13313" max="13313" width="5" style="3" customWidth="1"/>
    <col min="13314" max="13314" width="21.81640625" style="3" customWidth="1"/>
    <col min="13315" max="13315" width="18.453125" style="3" customWidth="1"/>
    <col min="13316" max="13324" width="8.7265625" style="3" customWidth="1"/>
    <col min="13325" max="13330" width="10.7265625" style="3" customWidth="1"/>
    <col min="13331" max="13568" width="9.1796875" style="3"/>
    <col min="13569" max="13569" width="5" style="3" customWidth="1"/>
    <col min="13570" max="13570" width="21.81640625" style="3" customWidth="1"/>
    <col min="13571" max="13571" width="18.453125" style="3" customWidth="1"/>
    <col min="13572" max="13580" width="8.7265625" style="3" customWidth="1"/>
    <col min="13581" max="13586" width="10.7265625" style="3" customWidth="1"/>
    <col min="13587" max="13824" width="9.1796875" style="3"/>
    <col min="13825" max="13825" width="5" style="3" customWidth="1"/>
    <col min="13826" max="13826" width="21.81640625" style="3" customWidth="1"/>
    <col min="13827" max="13827" width="18.453125" style="3" customWidth="1"/>
    <col min="13828" max="13836" width="8.7265625" style="3" customWidth="1"/>
    <col min="13837" max="13842" width="10.7265625" style="3" customWidth="1"/>
    <col min="13843" max="14080" width="9.1796875" style="3"/>
    <col min="14081" max="14081" width="5" style="3" customWidth="1"/>
    <col min="14082" max="14082" width="21.81640625" style="3" customWidth="1"/>
    <col min="14083" max="14083" width="18.453125" style="3" customWidth="1"/>
    <col min="14084" max="14092" width="8.7265625" style="3" customWidth="1"/>
    <col min="14093" max="14098" width="10.7265625" style="3" customWidth="1"/>
    <col min="14099" max="14336" width="9.1796875" style="3"/>
    <col min="14337" max="14337" width="5" style="3" customWidth="1"/>
    <col min="14338" max="14338" width="21.81640625" style="3" customWidth="1"/>
    <col min="14339" max="14339" width="18.453125" style="3" customWidth="1"/>
    <col min="14340" max="14348" width="8.7265625" style="3" customWidth="1"/>
    <col min="14349" max="14354" width="10.7265625" style="3" customWidth="1"/>
    <col min="14355" max="14592" width="9.1796875" style="3"/>
    <col min="14593" max="14593" width="5" style="3" customWidth="1"/>
    <col min="14594" max="14594" width="21.81640625" style="3" customWidth="1"/>
    <col min="14595" max="14595" width="18.453125" style="3" customWidth="1"/>
    <col min="14596" max="14604" width="8.7265625" style="3" customWidth="1"/>
    <col min="14605" max="14610" width="10.7265625" style="3" customWidth="1"/>
    <col min="14611" max="14848" width="9.1796875" style="3"/>
    <col min="14849" max="14849" width="5" style="3" customWidth="1"/>
    <col min="14850" max="14850" width="21.81640625" style="3" customWidth="1"/>
    <col min="14851" max="14851" width="18.453125" style="3" customWidth="1"/>
    <col min="14852" max="14860" width="8.7265625" style="3" customWidth="1"/>
    <col min="14861" max="14866" width="10.7265625" style="3" customWidth="1"/>
    <col min="14867" max="15104" width="9.1796875" style="3"/>
    <col min="15105" max="15105" width="5" style="3" customWidth="1"/>
    <col min="15106" max="15106" width="21.81640625" style="3" customWidth="1"/>
    <col min="15107" max="15107" width="18.453125" style="3" customWidth="1"/>
    <col min="15108" max="15116" width="8.7265625" style="3" customWidth="1"/>
    <col min="15117" max="15122" width="10.7265625" style="3" customWidth="1"/>
    <col min="15123" max="15360" width="9.1796875" style="3"/>
    <col min="15361" max="15361" width="5" style="3" customWidth="1"/>
    <col min="15362" max="15362" width="21.81640625" style="3" customWidth="1"/>
    <col min="15363" max="15363" width="18.453125" style="3" customWidth="1"/>
    <col min="15364" max="15372" width="8.7265625" style="3" customWidth="1"/>
    <col min="15373" max="15378" width="10.7265625" style="3" customWidth="1"/>
    <col min="15379" max="15616" width="9.1796875" style="3"/>
    <col min="15617" max="15617" width="5" style="3" customWidth="1"/>
    <col min="15618" max="15618" width="21.81640625" style="3" customWidth="1"/>
    <col min="15619" max="15619" width="18.453125" style="3" customWidth="1"/>
    <col min="15620" max="15628" width="8.7265625" style="3" customWidth="1"/>
    <col min="15629" max="15634" width="10.7265625" style="3" customWidth="1"/>
    <col min="15635" max="15872" width="9.1796875" style="3"/>
    <col min="15873" max="15873" width="5" style="3" customWidth="1"/>
    <col min="15874" max="15874" width="21.81640625" style="3" customWidth="1"/>
    <col min="15875" max="15875" width="18.453125" style="3" customWidth="1"/>
    <col min="15876" max="15884" width="8.7265625" style="3" customWidth="1"/>
    <col min="15885" max="15890" width="10.7265625" style="3" customWidth="1"/>
    <col min="15891" max="16128" width="9.1796875" style="3"/>
    <col min="16129" max="16129" width="5" style="3" customWidth="1"/>
    <col min="16130" max="16130" width="21.81640625" style="3" customWidth="1"/>
    <col min="16131" max="16131" width="18.453125" style="3" customWidth="1"/>
    <col min="16132" max="16140" width="8.7265625" style="3" customWidth="1"/>
    <col min="16141" max="16146" width="10.7265625" style="3" customWidth="1"/>
    <col min="16147" max="16384" width="9.1796875" style="3"/>
  </cols>
  <sheetData>
    <row r="1" spans="1:18" x14ac:dyDescent="0.35">
      <c r="A1" s="1" t="s">
        <v>559</v>
      </c>
    </row>
    <row r="3" spans="1:18" x14ac:dyDescent="0.35">
      <c r="A3" s="1615" t="s">
        <v>560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</row>
    <row r="4" spans="1:18" x14ac:dyDescent="0.35">
      <c r="A4" s="1615" t="s">
        <v>561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</row>
    <row r="5" spans="1:18" x14ac:dyDescent="0.35">
      <c r="A5" s="2"/>
      <c r="B5" s="2"/>
      <c r="C5" s="2"/>
      <c r="D5" s="2"/>
      <c r="E5" s="2"/>
      <c r="F5" s="2"/>
      <c r="G5" s="2"/>
      <c r="H5" s="2"/>
      <c r="I5" s="28" t="str">
        <f>'[3]1'!E6</f>
        <v>TAHUN</v>
      </c>
      <c r="J5" s="1">
        <v>2024</v>
      </c>
      <c r="K5" s="7"/>
      <c r="L5" s="7"/>
      <c r="M5" s="4"/>
      <c r="N5" s="4"/>
      <c r="O5" s="4"/>
      <c r="P5" s="4"/>
      <c r="Q5" s="4"/>
      <c r="R5" s="4"/>
    </row>
    <row r="6" spans="1:18" ht="15.75" customHeight="1" thickBot="1" x14ac:dyDescent="0.4">
      <c r="K6" s="72"/>
      <c r="L6" s="72"/>
    </row>
    <row r="7" spans="1:18" ht="30.75" customHeight="1" x14ac:dyDescent="0.35">
      <c r="A7" s="1618" t="s">
        <v>5</v>
      </c>
      <c r="B7" s="1611" t="s">
        <v>562</v>
      </c>
      <c r="C7" s="1611" t="s">
        <v>563</v>
      </c>
      <c r="D7" s="1635" t="s">
        <v>564</v>
      </c>
      <c r="E7" s="1635"/>
      <c r="F7" s="1635"/>
      <c r="G7" s="1635" t="s">
        <v>565</v>
      </c>
      <c r="H7" s="1635"/>
      <c r="I7" s="1635"/>
      <c r="J7" s="1635" t="s">
        <v>566</v>
      </c>
      <c r="K7" s="1635"/>
      <c r="L7" s="1635"/>
      <c r="M7" s="1636" t="s">
        <v>567</v>
      </c>
      <c r="N7" s="1637"/>
      <c r="O7" s="1637"/>
      <c r="P7" s="1636" t="s">
        <v>568</v>
      </c>
      <c r="Q7" s="1638"/>
      <c r="R7" s="1637"/>
    </row>
    <row r="8" spans="1:18" ht="15.75" customHeight="1" x14ac:dyDescent="0.35">
      <c r="A8" s="1597"/>
      <c r="B8" s="1602"/>
      <c r="C8" s="1602"/>
      <c r="D8" s="32" t="s">
        <v>130</v>
      </c>
      <c r="E8" s="125" t="s">
        <v>131</v>
      </c>
      <c r="F8" s="125" t="s">
        <v>132</v>
      </c>
      <c r="G8" s="32" t="s">
        <v>130</v>
      </c>
      <c r="H8" s="125" t="s">
        <v>131</v>
      </c>
      <c r="I8" s="125" t="s">
        <v>132</v>
      </c>
      <c r="J8" s="32" t="s">
        <v>130</v>
      </c>
      <c r="K8" s="125" t="s">
        <v>131</v>
      </c>
      <c r="L8" s="125" t="s">
        <v>132</v>
      </c>
      <c r="M8" s="32" t="s">
        <v>130</v>
      </c>
      <c r="N8" s="125" t="s">
        <v>131</v>
      </c>
      <c r="O8" s="278" t="s">
        <v>132</v>
      </c>
      <c r="P8" s="32" t="s">
        <v>130</v>
      </c>
      <c r="Q8" s="125" t="s">
        <v>131</v>
      </c>
      <c r="R8" s="125" t="s">
        <v>132</v>
      </c>
    </row>
    <row r="9" spans="1:18" s="15" customFormat="1" ht="22.15" customHeight="1" x14ac:dyDescent="0.35">
      <c r="A9" s="13">
        <v>1</v>
      </c>
      <c r="B9" s="14">
        <v>2</v>
      </c>
      <c r="C9" s="13">
        <v>3</v>
      </c>
      <c r="D9" s="14">
        <v>4</v>
      </c>
      <c r="E9" s="13">
        <v>5</v>
      </c>
      <c r="F9" s="14">
        <v>6</v>
      </c>
      <c r="G9" s="13">
        <v>7</v>
      </c>
      <c r="H9" s="14">
        <v>8</v>
      </c>
      <c r="I9" s="13">
        <v>9</v>
      </c>
      <c r="J9" s="14">
        <v>10</v>
      </c>
      <c r="K9" s="13">
        <v>11</v>
      </c>
      <c r="L9" s="14">
        <v>12</v>
      </c>
      <c r="M9" s="13">
        <v>13</v>
      </c>
      <c r="N9" s="14">
        <v>14</v>
      </c>
      <c r="O9" s="13">
        <v>15</v>
      </c>
      <c r="P9" s="14">
        <v>16</v>
      </c>
      <c r="Q9" s="13">
        <v>17</v>
      </c>
      <c r="R9" s="13">
        <v>18</v>
      </c>
    </row>
    <row r="10" spans="1:18" ht="15" customHeight="1" x14ac:dyDescent="0.35">
      <c r="A10" s="17">
        <v>1</v>
      </c>
      <c r="B10" s="3" t="s">
        <v>548</v>
      </c>
      <c r="C10" s="279">
        <v>116</v>
      </c>
      <c r="D10" s="280">
        <v>1464</v>
      </c>
      <c r="E10" s="280">
        <v>1604</v>
      </c>
      <c r="F10" s="280">
        <f>SUM(D10:E10)</f>
        <v>3068</v>
      </c>
      <c r="G10" s="280">
        <v>27</v>
      </c>
      <c r="H10" s="280">
        <v>18</v>
      </c>
      <c r="I10" s="280">
        <f>SUM(G10:H10)</f>
        <v>45</v>
      </c>
      <c r="J10" s="280">
        <v>30</v>
      </c>
      <c r="K10" s="280">
        <v>23</v>
      </c>
      <c r="L10" s="280">
        <f>SUM(J10:K10)</f>
        <v>53</v>
      </c>
      <c r="M10" s="281">
        <f>G10/D10*1000</f>
        <v>18.442622950819672</v>
      </c>
      <c r="N10" s="281">
        <f>H10/E10*1000</f>
        <v>11.221945137157107</v>
      </c>
      <c r="O10" s="282">
        <f>I10/F10*1000</f>
        <v>14.667535853976533</v>
      </c>
      <c r="P10" s="281">
        <f>J10/D10*1000</f>
        <v>20.491803278688522</v>
      </c>
      <c r="Q10" s="281">
        <f>K10/E10*1000</f>
        <v>14.339152119700749</v>
      </c>
      <c r="R10" s="281">
        <f>L10/F10*1000</f>
        <v>17.27509778357236</v>
      </c>
    </row>
    <row r="11" spans="1:18" ht="15" customHeight="1" x14ac:dyDescent="0.35">
      <c r="A11" s="17">
        <v>2</v>
      </c>
      <c r="B11" s="3" t="s">
        <v>569</v>
      </c>
      <c r="C11" s="279">
        <v>54</v>
      </c>
      <c r="D11" s="280">
        <v>83</v>
      </c>
      <c r="E11" s="280">
        <v>87</v>
      </c>
      <c r="F11" s="280">
        <f>SUM(D11:E11)</f>
        <v>170</v>
      </c>
      <c r="G11" s="280">
        <v>0</v>
      </c>
      <c r="H11" s="280">
        <v>0</v>
      </c>
      <c r="I11" s="280">
        <f t="shared" ref="I11" si="0">SUM(G11:H11)</f>
        <v>0</v>
      </c>
      <c r="J11" s="280">
        <v>1</v>
      </c>
      <c r="K11" s="280">
        <v>1</v>
      </c>
      <c r="L11" s="280">
        <f t="shared" ref="L11" si="1">SUM(J11:K11)</f>
        <v>2</v>
      </c>
      <c r="M11" s="283">
        <f t="shared" ref="M11" si="2">G11/D11*1000</f>
        <v>0</v>
      </c>
      <c r="N11" s="283">
        <f>H11/E11*1000</f>
        <v>0</v>
      </c>
      <c r="O11" s="284">
        <f t="shared" ref="O11" si="3">I11/F11*1000</f>
        <v>0</v>
      </c>
      <c r="P11" s="283">
        <f t="shared" ref="P11:R11" si="4">J11/D11*1000</f>
        <v>12.048192771084338</v>
      </c>
      <c r="Q11" s="283">
        <f t="shared" si="4"/>
        <v>11.494252873563218</v>
      </c>
      <c r="R11" s="283">
        <f t="shared" si="4"/>
        <v>11.76470588235294</v>
      </c>
    </row>
    <row r="12" spans="1:18" ht="20.25" customHeight="1" thickBot="1" x14ac:dyDescent="0.4">
      <c r="A12" s="1633" t="s">
        <v>3</v>
      </c>
      <c r="B12" s="1634"/>
      <c r="C12" s="286">
        <f t="shared" ref="C12:L12" si="5">SUM(C10:C11)</f>
        <v>170</v>
      </c>
      <c r="D12" s="287">
        <f t="shared" si="5"/>
        <v>1547</v>
      </c>
      <c r="E12" s="287">
        <f t="shared" si="5"/>
        <v>1691</v>
      </c>
      <c r="F12" s="287">
        <f t="shared" si="5"/>
        <v>3238</v>
      </c>
      <c r="G12" s="287">
        <f t="shared" si="5"/>
        <v>27</v>
      </c>
      <c r="H12" s="287">
        <f t="shared" si="5"/>
        <v>18</v>
      </c>
      <c r="I12" s="287">
        <f t="shared" si="5"/>
        <v>45</v>
      </c>
      <c r="J12" s="287">
        <f t="shared" si="5"/>
        <v>31</v>
      </c>
      <c r="K12" s="287">
        <f t="shared" si="5"/>
        <v>24</v>
      </c>
      <c r="L12" s="287">
        <f t="shared" si="5"/>
        <v>55</v>
      </c>
      <c r="M12" s="288">
        <f>G12/D12*1000</f>
        <v>17.453135100193926</v>
      </c>
      <c r="N12" s="288">
        <f>H12/E12*1000</f>
        <v>10.644589000591367</v>
      </c>
      <c r="O12" s="289">
        <f>I12/F12*1000</f>
        <v>13.897467572575664</v>
      </c>
      <c r="P12" s="288">
        <f>J12/D12*1000</f>
        <v>20.038784744667101</v>
      </c>
      <c r="Q12" s="288">
        <f>K12/E12*1000</f>
        <v>14.192785334121822</v>
      </c>
      <c r="R12" s="288">
        <f>L12/F12*1000</f>
        <v>16.985793699814703</v>
      </c>
    </row>
    <row r="13" spans="1:18" x14ac:dyDescent="0.35">
      <c r="A13" s="49"/>
      <c r="B13" s="49"/>
    </row>
    <row r="14" spans="1:18" x14ac:dyDescent="0.35">
      <c r="A14" s="27" t="s">
        <v>493</v>
      </c>
      <c r="B14" s="27"/>
      <c r="C14" s="27"/>
    </row>
    <row r="15" spans="1:18" x14ac:dyDescent="0.35">
      <c r="A15" s="27" t="s">
        <v>570</v>
      </c>
      <c r="B15" s="27"/>
      <c r="C15" s="27"/>
    </row>
    <row r="16" spans="1:18" x14ac:dyDescent="0.35">
      <c r="A16" s="27"/>
      <c r="B16" s="27"/>
      <c r="C16" s="27"/>
    </row>
  </sheetData>
  <sheetProtection algorithmName="SHA-512" hashValue="jiOaRwhcMgYRNlRwIxtJroAhkO+ay8vonPDn3sqXCboTIU1nXgPdewH2zUCn2Dp4JjdiONxHdkm0wwObN+H+oQ==" saltValue="qN7AHhPXY3oX+T2yDKciuQ==" spinCount="100000" sheet="1" objects="1" scenarios="1" sort="0" autoFilter="0" pivotTables="0"/>
  <mergeCells count="11">
    <mergeCell ref="A12:B12"/>
    <mergeCell ref="A3:R3"/>
    <mergeCell ref="A4:R4"/>
    <mergeCell ref="A7:A8"/>
    <mergeCell ref="B7:B8"/>
    <mergeCell ref="C7:C8"/>
    <mergeCell ref="D7:F7"/>
    <mergeCell ref="G7:I7"/>
    <mergeCell ref="J7:L7"/>
    <mergeCell ref="M7:O7"/>
    <mergeCell ref="P7:R7"/>
  </mergeCells>
  <pageMargins left="0.7" right="0.7" top="0.75" bottom="0.75" header="0.3" footer="0.3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6"/>
  <sheetViews>
    <sheetView topLeftCell="A7" zoomScale="110" zoomScaleNormal="110" workbookViewId="0">
      <selection activeCell="G31" sqref="G31"/>
    </sheetView>
  </sheetViews>
  <sheetFormatPr defaultColWidth="9.1796875" defaultRowHeight="12.5" x14ac:dyDescent="0.35"/>
  <cols>
    <col min="1" max="1" width="6.7265625" style="951" customWidth="1"/>
    <col min="2" max="2" width="9.453125" style="951" customWidth="1"/>
    <col min="3" max="3" width="52.26953125" style="277" customWidth="1"/>
    <col min="4" max="4" width="13.7265625" style="277" customWidth="1"/>
    <col min="5" max="5" width="13.26953125" style="277" customWidth="1"/>
    <col min="6" max="6" width="11.54296875" style="277" customWidth="1"/>
    <col min="7" max="7" width="16" style="277" customWidth="1"/>
    <col min="8" max="8" width="23.26953125" style="277" customWidth="1"/>
    <col min="9" max="9" width="21" style="277" customWidth="1"/>
    <col min="10" max="253" width="9.1796875" style="277"/>
    <col min="254" max="254" width="6.7265625" style="277" customWidth="1"/>
    <col min="255" max="255" width="8.26953125" style="277" customWidth="1"/>
    <col min="256" max="256" width="11.453125" style="277" customWidth="1"/>
    <col min="257" max="257" width="9.453125" style="277" customWidth="1"/>
    <col min="258" max="258" width="43.1796875" style="277" customWidth="1"/>
    <col min="259" max="259" width="13.7265625" style="277" customWidth="1"/>
    <col min="260" max="260" width="13.26953125" style="277" customWidth="1"/>
    <col min="261" max="261" width="11.54296875" style="277" customWidth="1"/>
    <col min="262" max="262" width="11.453125" style="277" customWidth="1"/>
    <col min="263" max="263" width="10.7265625" style="277" customWidth="1"/>
    <col min="264" max="264" width="23.26953125" style="277" customWidth="1"/>
    <col min="265" max="265" width="21" style="277" customWidth="1"/>
    <col min="266" max="509" width="9.1796875" style="277"/>
    <col min="510" max="510" width="6.7265625" style="277" customWidth="1"/>
    <col min="511" max="511" width="8.26953125" style="277" customWidth="1"/>
    <col min="512" max="512" width="11.453125" style="277" customWidth="1"/>
    <col min="513" max="513" width="9.453125" style="277" customWidth="1"/>
    <col min="514" max="514" width="43.1796875" style="277" customWidth="1"/>
    <col min="515" max="515" width="13.7265625" style="277" customWidth="1"/>
    <col min="516" max="516" width="13.26953125" style="277" customWidth="1"/>
    <col min="517" max="517" width="11.54296875" style="277" customWidth="1"/>
    <col min="518" max="518" width="11.453125" style="277" customWidth="1"/>
    <col min="519" max="519" width="10.7265625" style="277" customWidth="1"/>
    <col min="520" max="520" width="23.26953125" style="277" customWidth="1"/>
    <col min="521" max="521" width="21" style="277" customWidth="1"/>
    <col min="522" max="765" width="9.1796875" style="277"/>
    <col min="766" max="766" width="6.7265625" style="277" customWidth="1"/>
    <col min="767" max="767" width="8.26953125" style="277" customWidth="1"/>
    <col min="768" max="768" width="11.453125" style="277" customWidth="1"/>
    <col min="769" max="769" width="9.453125" style="277" customWidth="1"/>
    <col min="770" max="770" width="43.1796875" style="277" customWidth="1"/>
    <col min="771" max="771" width="13.7265625" style="277" customWidth="1"/>
    <col min="772" max="772" width="13.26953125" style="277" customWidth="1"/>
    <col min="773" max="773" width="11.54296875" style="277" customWidth="1"/>
    <col min="774" max="774" width="11.453125" style="277" customWidth="1"/>
    <col min="775" max="775" width="10.7265625" style="277" customWidth="1"/>
    <col min="776" max="776" width="23.26953125" style="277" customWidth="1"/>
    <col min="777" max="777" width="21" style="277" customWidth="1"/>
    <col min="778" max="1021" width="9.1796875" style="277"/>
    <col min="1022" max="1022" width="6.7265625" style="277" customWidth="1"/>
    <col min="1023" max="1023" width="8.26953125" style="277" customWidth="1"/>
    <col min="1024" max="1024" width="11.453125" style="277" customWidth="1"/>
    <col min="1025" max="1025" width="9.453125" style="277" customWidth="1"/>
    <col min="1026" max="1026" width="43.1796875" style="277" customWidth="1"/>
    <col min="1027" max="1027" width="13.7265625" style="277" customWidth="1"/>
    <col min="1028" max="1028" width="13.26953125" style="277" customWidth="1"/>
    <col min="1029" max="1029" width="11.54296875" style="277" customWidth="1"/>
    <col min="1030" max="1030" width="11.453125" style="277" customWidth="1"/>
    <col min="1031" max="1031" width="10.7265625" style="277" customWidth="1"/>
    <col min="1032" max="1032" width="23.26953125" style="277" customWidth="1"/>
    <col min="1033" max="1033" width="21" style="277" customWidth="1"/>
    <col min="1034" max="1277" width="9.1796875" style="277"/>
    <col min="1278" max="1278" width="6.7265625" style="277" customWidth="1"/>
    <col min="1279" max="1279" width="8.26953125" style="277" customWidth="1"/>
    <col min="1280" max="1280" width="11.453125" style="277" customWidth="1"/>
    <col min="1281" max="1281" width="9.453125" style="277" customWidth="1"/>
    <col min="1282" max="1282" width="43.1796875" style="277" customWidth="1"/>
    <col min="1283" max="1283" width="13.7265625" style="277" customWidth="1"/>
    <col min="1284" max="1284" width="13.26953125" style="277" customWidth="1"/>
    <col min="1285" max="1285" width="11.54296875" style="277" customWidth="1"/>
    <col min="1286" max="1286" width="11.453125" style="277" customWidth="1"/>
    <col min="1287" max="1287" width="10.7265625" style="277" customWidth="1"/>
    <col min="1288" max="1288" width="23.26953125" style="277" customWidth="1"/>
    <col min="1289" max="1289" width="21" style="277" customWidth="1"/>
    <col min="1290" max="1533" width="9.1796875" style="277"/>
    <col min="1534" max="1534" width="6.7265625" style="277" customWidth="1"/>
    <col min="1535" max="1535" width="8.26953125" style="277" customWidth="1"/>
    <col min="1536" max="1536" width="11.453125" style="277" customWidth="1"/>
    <col min="1537" max="1537" width="9.453125" style="277" customWidth="1"/>
    <col min="1538" max="1538" width="43.1796875" style="277" customWidth="1"/>
    <col min="1539" max="1539" width="13.7265625" style="277" customWidth="1"/>
    <col min="1540" max="1540" width="13.26953125" style="277" customWidth="1"/>
    <col min="1541" max="1541" width="11.54296875" style="277" customWidth="1"/>
    <col min="1542" max="1542" width="11.453125" style="277" customWidth="1"/>
    <col min="1543" max="1543" width="10.7265625" style="277" customWidth="1"/>
    <col min="1544" max="1544" width="23.26953125" style="277" customWidth="1"/>
    <col min="1545" max="1545" width="21" style="277" customWidth="1"/>
    <col min="1546" max="1789" width="9.1796875" style="277"/>
    <col min="1790" max="1790" width="6.7265625" style="277" customWidth="1"/>
    <col min="1791" max="1791" width="8.26953125" style="277" customWidth="1"/>
    <col min="1792" max="1792" width="11.453125" style="277" customWidth="1"/>
    <col min="1793" max="1793" width="9.453125" style="277" customWidth="1"/>
    <col min="1794" max="1794" width="43.1796875" style="277" customWidth="1"/>
    <col min="1795" max="1795" width="13.7265625" style="277" customWidth="1"/>
    <col min="1796" max="1796" width="13.26953125" style="277" customWidth="1"/>
    <col min="1797" max="1797" width="11.54296875" style="277" customWidth="1"/>
    <col min="1798" max="1798" width="11.453125" style="277" customWidth="1"/>
    <col min="1799" max="1799" width="10.7265625" style="277" customWidth="1"/>
    <col min="1800" max="1800" width="23.26953125" style="277" customWidth="1"/>
    <col min="1801" max="1801" width="21" style="277" customWidth="1"/>
    <col min="1802" max="2045" width="9.1796875" style="277"/>
    <col min="2046" max="2046" width="6.7265625" style="277" customWidth="1"/>
    <col min="2047" max="2047" width="8.26953125" style="277" customWidth="1"/>
    <col min="2048" max="2048" width="11.453125" style="277" customWidth="1"/>
    <col min="2049" max="2049" width="9.453125" style="277" customWidth="1"/>
    <col min="2050" max="2050" width="43.1796875" style="277" customWidth="1"/>
    <col min="2051" max="2051" width="13.7265625" style="277" customWidth="1"/>
    <col min="2052" max="2052" width="13.26953125" style="277" customWidth="1"/>
    <col min="2053" max="2053" width="11.54296875" style="277" customWidth="1"/>
    <col min="2054" max="2054" width="11.453125" style="277" customWidth="1"/>
    <col min="2055" max="2055" width="10.7265625" style="277" customWidth="1"/>
    <col min="2056" max="2056" width="23.26953125" style="277" customWidth="1"/>
    <col min="2057" max="2057" width="21" style="277" customWidth="1"/>
    <col min="2058" max="2301" width="9.1796875" style="277"/>
    <col min="2302" max="2302" width="6.7265625" style="277" customWidth="1"/>
    <col min="2303" max="2303" width="8.26953125" style="277" customWidth="1"/>
    <col min="2304" max="2304" width="11.453125" style="277" customWidth="1"/>
    <col min="2305" max="2305" width="9.453125" style="277" customWidth="1"/>
    <col min="2306" max="2306" width="43.1796875" style="277" customWidth="1"/>
    <col min="2307" max="2307" width="13.7265625" style="277" customWidth="1"/>
    <col min="2308" max="2308" width="13.26953125" style="277" customWidth="1"/>
    <col min="2309" max="2309" width="11.54296875" style="277" customWidth="1"/>
    <col min="2310" max="2310" width="11.453125" style="277" customWidth="1"/>
    <col min="2311" max="2311" width="10.7265625" style="277" customWidth="1"/>
    <col min="2312" max="2312" width="23.26953125" style="277" customWidth="1"/>
    <col min="2313" max="2313" width="21" style="277" customWidth="1"/>
    <col min="2314" max="2557" width="9.1796875" style="277"/>
    <col min="2558" max="2558" width="6.7265625" style="277" customWidth="1"/>
    <col min="2559" max="2559" width="8.26953125" style="277" customWidth="1"/>
    <col min="2560" max="2560" width="11.453125" style="277" customWidth="1"/>
    <col min="2561" max="2561" width="9.453125" style="277" customWidth="1"/>
    <col min="2562" max="2562" width="43.1796875" style="277" customWidth="1"/>
    <col min="2563" max="2563" width="13.7265625" style="277" customWidth="1"/>
    <col min="2564" max="2564" width="13.26953125" style="277" customWidth="1"/>
    <col min="2565" max="2565" width="11.54296875" style="277" customWidth="1"/>
    <col min="2566" max="2566" width="11.453125" style="277" customWidth="1"/>
    <col min="2567" max="2567" width="10.7265625" style="277" customWidth="1"/>
    <col min="2568" max="2568" width="23.26953125" style="277" customWidth="1"/>
    <col min="2569" max="2569" width="21" style="277" customWidth="1"/>
    <col min="2570" max="2813" width="9.1796875" style="277"/>
    <col min="2814" max="2814" width="6.7265625" style="277" customWidth="1"/>
    <col min="2815" max="2815" width="8.26953125" style="277" customWidth="1"/>
    <col min="2816" max="2816" width="11.453125" style="277" customWidth="1"/>
    <col min="2817" max="2817" width="9.453125" style="277" customWidth="1"/>
    <col min="2818" max="2818" width="43.1796875" style="277" customWidth="1"/>
    <col min="2819" max="2819" width="13.7265625" style="277" customWidth="1"/>
    <col min="2820" max="2820" width="13.26953125" style="277" customWidth="1"/>
    <col min="2821" max="2821" width="11.54296875" style="277" customWidth="1"/>
    <col min="2822" max="2822" width="11.453125" style="277" customWidth="1"/>
    <col min="2823" max="2823" width="10.7265625" style="277" customWidth="1"/>
    <col min="2824" max="2824" width="23.26953125" style="277" customWidth="1"/>
    <col min="2825" max="2825" width="21" style="277" customWidth="1"/>
    <col min="2826" max="3069" width="9.1796875" style="277"/>
    <col min="3070" max="3070" width="6.7265625" style="277" customWidth="1"/>
    <col min="3071" max="3071" width="8.26953125" style="277" customWidth="1"/>
    <col min="3072" max="3072" width="11.453125" style="277" customWidth="1"/>
    <col min="3073" max="3073" width="9.453125" style="277" customWidth="1"/>
    <col min="3074" max="3074" width="43.1796875" style="277" customWidth="1"/>
    <col min="3075" max="3075" width="13.7265625" style="277" customWidth="1"/>
    <col min="3076" max="3076" width="13.26953125" style="277" customWidth="1"/>
    <col min="3077" max="3077" width="11.54296875" style="277" customWidth="1"/>
    <col min="3078" max="3078" width="11.453125" style="277" customWidth="1"/>
    <col min="3079" max="3079" width="10.7265625" style="277" customWidth="1"/>
    <col min="3080" max="3080" width="23.26953125" style="277" customWidth="1"/>
    <col min="3081" max="3081" width="21" style="277" customWidth="1"/>
    <col min="3082" max="3325" width="9.1796875" style="277"/>
    <col min="3326" max="3326" width="6.7265625" style="277" customWidth="1"/>
    <col min="3327" max="3327" width="8.26953125" style="277" customWidth="1"/>
    <col min="3328" max="3328" width="11.453125" style="277" customWidth="1"/>
    <col min="3329" max="3329" width="9.453125" style="277" customWidth="1"/>
    <col min="3330" max="3330" width="43.1796875" style="277" customWidth="1"/>
    <col min="3331" max="3331" width="13.7265625" style="277" customWidth="1"/>
    <col min="3332" max="3332" width="13.26953125" style="277" customWidth="1"/>
    <col min="3333" max="3333" width="11.54296875" style="277" customWidth="1"/>
    <col min="3334" max="3334" width="11.453125" style="277" customWidth="1"/>
    <col min="3335" max="3335" width="10.7265625" style="277" customWidth="1"/>
    <col min="3336" max="3336" width="23.26953125" style="277" customWidth="1"/>
    <col min="3337" max="3337" width="21" style="277" customWidth="1"/>
    <col min="3338" max="3581" width="9.1796875" style="277"/>
    <col min="3582" max="3582" width="6.7265625" style="277" customWidth="1"/>
    <col min="3583" max="3583" width="8.26953125" style="277" customWidth="1"/>
    <col min="3584" max="3584" width="11.453125" style="277" customWidth="1"/>
    <col min="3585" max="3585" width="9.453125" style="277" customWidth="1"/>
    <col min="3586" max="3586" width="43.1796875" style="277" customWidth="1"/>
    <col min="3587" max="3587" width="13.7265625" style="277" customWidth="1"/>
    <col min="3588" max="3588" width="13.26953125" style="277" customWidth="1"/>
    <col min="3589" max="3589" width="11.54296875" style="277" customWidth="1"/>
    <col min="3590" max="3590" width="11.453125" style="277" customWidth="1"/>
    <col min="3591" max="3591" width="10.7265625" style="277" customWidth="1"/>
    <col min="3592" max="3592" width="23.26953125" style="277" customWidth="1"/>
    <col min="3593" max="3593" width="21" style="277" customWidth="1"/>
    <col min="3594" max="3837" width="9.1796875" style="277"/>
    <col min="3838" max="3838" width="6.7265625" style="277" customWidth="1"/>
    <col min="3839" max="3839" width="8.26953125" style="277" customWidth="1"/>
    <col min="3840" max="3840" width="11.453125" style="277" customWidth="1"/>
    <col min="3841" max="3841" width="9.453125" style="277" customWidth="1"/>
    <col min="3842" max="3842" width="43.1796875" style="277" customWidth="1"/>
    <col min="3843" max="3843" width="13.7265625" style="277" customWidth="1"/>
    <col min="3844" max="3844" width="13.26953125" style="277" customWidth="1"/>
    <col min="3845" max="3845" width="11.54296875" style="277" customWidth="1"/>
    <col min="3846" max="3846" width="11.453125" style="277" customWidth="1"/>
    <col min="3847" max="3847" width="10.7265625" style="277" customWidth="1"/>
    <col min="3848" max="3848" width="23.26953125" style="277" customWidth="1"/>
    <col min="3849" max="3849" width="21" style="277" customWidth="1"/>
    <col min="3850" max="4093" width="9.1796875" style="277"/>
    <col min="4094" max="4094" width="6.7265625" style="277" customWidth="1"/>
    <col min="4095" max="4095" width="8.26953125" style="277" customWidth="1"/>
    <col min="4096" max="4096" width="11.453125" style="277" customWidth="1"/>
    <col min="4097" max="4097" width="9.453125" style="277" customWidth="1"/>
    <col min="4098" max="4098" width="43.1796875" style="277" customWidth="1"/>
    <col min="4099" max="4099" width="13.7265625" style="277" customWidth="1"/>
    <col min="4100" max="4100" width="13.26953125" style="277" customWidth="1"/>
    <col min="4101" max="4101" width="11.54296875" style="277" customWidth="1"/>
    <col min="4102" max="4102" width="11.453125" style="277" customWidth="1"/>
    <col min="4103" max="4103" width="10.7265625" style="277" customWidth="1"/>
    <col min="4104" max="4104" width="23.26953125" style="277" customWidth="1"/>
    <col min="4105" max="4105" width="21" style="277" customWidth="1"/>
    <col min="4106" max="4349" width="9.1796875" style="277"/>
    <col min="4350" max="4350" width="6.7265625" style="277" customWidth="1"/>
    <col min="4351" max="4351" width="8.26953125" style="277" customWidth="1"/>
    <col min="4352" max="4352" width="11.453125" style="277" customWidth="1"/>
    <col min="4353" max="4353" width="9.453125" style="277" customWidth="1"/>
    <col min="4354" max="4354" width="43.1796875" style="277" customWidth="1"/>
    <col min="4355" max="4355" width="13.7265625" style="277" customWidth="1"/>
    <col min="4356" max="4356" width="13.26953125" style="277" customWidth="1"/>
    <col min="4357" max="4357" width="11.54296875" style="277" customWidth="1"/>
    <col min="4358" max="4358" width="11.453125" style="277" customWidth="1"/>
    <col min="4359" max="4359" width="10.7265625" style="277" customWidth="1"/>
    <col min="4360" max="4360" width="23.26953125" style="277" customWidth="1"/>
    <col min="4361" max="4361" width="21" style="277" customWidth="1"/>
    <col min="4362" max="4605" width="9.1796875" style="277"/>
    <col min="4606" max="4606" width="6.7265625" style="277" customWidth="1"/>
    <col min="4607" max="4607" width="8.26953125" style="277" customWidth="1"/>
    <col min="4608" max="4608" width="11.453125" style="277" customWidth="1"/>
    <col min="4609" max="4609" width="9.453125" style="277" customWidth="1"/>
    <col min="4610" max="4610" width="43.1796875" style="277" customWidth="1"/>
    <col min="4611" max="4611" width="13.7265625" style="277" customWidth="1"/>
    <col min="4612" max="4612" width="13.26953125" style="277" customWidth="1"/>
    <col min="4613" max="4613" width="11.54296875" style="277" customWidth="1"/>
    <col min="4614" max="4614" width="11.453125" style="277" customWidth="1"/>
    <col min="4615" max="4615" width="10.7265625" style="277" customWidth="1"/>
    <col min="4616" max="4616" width="23.26953125" style="277" customWidth="1"/>
    <col min="4617" max="4617" width="21" style="277" customWidth="1"/>
    <col min="4618" max="4861" width="9.1796875" style="277"/>
    <col min="4862" max="4862" width="6.7265625" style="277" customWidth="1"/>
    <col min="4863" max="4863" width="8.26953125" style="277" customWidth="1"/>
    <col min="4864" max="4864" width="11.453125" style="277" customWidth="1"/>
    <col min="4865" max="4865" width="9.453125" style="277" customWidth="1"/>
    <col min="4866" max="4866" width="43.1796875" style="277" customWidth="1"/>
    <col min="4867" max="4867" width="13.7265625" style="277" customWidth="1"/>
    <col min="4868" max="4868" width="13.26953125" style="277" customWidth="1"/>
    <col min="4869" max="4869" width="11.54296875" style="277" customWidth="1"/>
    <col min="4870" max="4870" width="11.453125" style="277" customWidth="1"/>
    <col min="4871" max="4871" width="10.7265625" style="277" customWidth="1"/>
    <col min="4872" max="4872" width="23.26953125" style="277" customWidth="1"/>
    <col min="4873" max="4873" width="21" style="277" customWidth="1"/>
    <col min="4874" max="5117" width="9.1796875" style="277"/>
    <col min="5118" max="5118" width="6.7265625" style="277" customWidth="1"/>
    <col min="5119" max="5119" width="8.26953125" style="277" customWidth="1"/>
    <col min="5120" max="5120" width="11.453125" style="277" customWidth="1"/>
    <col min="5121" max="5121" width="9.453125" style="277" customWidth="1"/>
    <col min="5122" max="5122" width="43.1796875" style="277" customWidth="1"/>
    <col min="5123" max="5123" width="13.7265625" style="277" customWidth="1"/>
    <col min="5124" max="5124" width="13.26953125" style="277" customWidth="1"/>
    <col min="5125" max="5125" width="11.54296875" style="277" customWidth="1"/>
    <col min="5126" max="5126" width="11.453125" style="277" customWidth="1"/>
    <col min="5127" max="5127" width="10.7265625" style="277" customWidth="1"/>
    <col min="5128" max="5128" width="23.26953125" style="277" customWidth="1"/>
    <col min="5129" max="5129" width="21" style="277" customWidth="1"/>
    <col min="5130" max="5373" width="9.1796875" style="277"/>
    <col min="5374" max="5374" width="6.7265625" style="277" customWidth="1"/>
    <col min="5375" max="5375" width="8.26953125" style="277" customWidth="1"/>
    <col min="5376" max="5376" width="11.453125" style="277" customWidth="1"/>
    <col min="5377" max="5377" width="9.453125" style="277" customWidth="1"/>
    <col min="5378" max="5378" width="43.1796875" style="277" customWidth="1"/>
    <col min="5379" max="5379" width="13.7265625" style="277" customWidth="1"/>
    <col min="5380" max="5380" width="13.26953125" style="277" customWidth="1"/>
    <col min="5381" max="5381" width="11.54296875" style="277" customWidth="1"/>
    <col min="5382" max="5382" width="11.453125" style="277" customWidth="1"/>
    <col min="5383" max="5383" width="10.7265625" style="277" customWidth="1"/>
    <col min="5384" max="5384" width="23.26953125" style="277" customWidth="1"/>
    <col min="5385" max="5385" width="21" style="277" customWidth="1"/>
    <col min="5386" max="5629" width="9.1796875" style="277"/>
    <col min="5630" max="5630" width="6.7265625" style="277" customWidth="1"/>
    <col min="5631" max="5631" width="8.26953125" style="277" customWidth="1"/>
    <col min="5632" max="5632" width="11.453125" style="277" customWidth="1"/>
    <col min="5633" max="5633" width="9.453125" style="277" customWidth="1"/>
    <col min="5634" max="5634" width="43.1796875" style="277" customWidth="1"/>
    <col min="5635" max="5635" width="13.7265625" style="277" customWidth="1"/>
    <col min="5636" max="5636" width="13.26953125" style="277" customWidth="1"/>
    <col min="5637" max="5637" width="11.54296875" style="277" customWidth="1"/>
    <col min="5638" max="5638" width="11.453125" style="277" customWidth="1"/>
    <col min="5639" max="5639" width="10.7265625" style="277" customWidth="1"/>
    <col min="5640" max="5640" width="23.26953125" style="277" customWidth="1"/>
    <col min="5641" max="5641" width="21" style="277" customWidth="1"/>
    <col min="5642" max="5885" width="9.1796875" style="277"/>
    <col min="5886" max="5886" width="6.7265625" style="277" customWidth="1"/>
    <col min="5887" max="5887" width="8.26953125" style="277" customWidth="1"/>
    <col min="5888" max="5888" width="11.453125" style="277" customWidth="1"/>
    <col min="5889" max="5889" width="9.453125" style="277" customWidth="1"/>
    <col min="5890" max="5890" width="43.1796875" style="277" customWidth="1"/>
    <col min="5891" max="5891" width="13.7265625" style="277" customWidth="1"/>
    <col min="5892" max="5892" width="13.26953125" style="277" customWidth="1"/>
    <col min="5893" max="5893" width="11.54296875" style="277" customWidth="1"/>
    <col min="5894" max="5894" width="11.453125" style="277" customWidth="1"/>
    <col min="5895" max="5895" width="10.7265625" style="277" customWidth="1"/>
    <col min="5896" max="5896" width="23.26953125" style="277" customWidth="1"/>
    <col min="5897" max="5897" width="21" style="277" customWidth="1"/>
    <col min="5898" max="6141" width="9.1796875" style="277"/>
    <col min="6142" max="6142" width="6.7265625" style="277" customWidth="1"/>
    <col min="6143" max="6143" width="8.26953125" style="277" customWidth="1"/>
    <col min="6144" max="6144" width="11.453125" style="277" customWidth="1"/>
    <col min="6145" max="6145" width="9.453125" style="277" customWidth="1"/>
    <col min="6146" max="6146" width="43.1796875" style="277" customWidth="1"/>
    <col min="6147" max="6147" width="13.7265625" style="277" customWidth="1"/>
    <col min="6148" max="6148" width="13.26953125" style="277" customWidth="1"/>
    <col min="6149" max="6149" width="11.54296875" style="277" customWidth="1"/>
    <col min="6150" max="6150" width="11.453125" style="277" customWidth="1"/>
    <col min="6151" max="6151" width="10.7265625" style="277" customWidth="1"/>
    <col min="6152" max="6152" width="23.26953125" style="277" customWidth="1"/>
    <col min="6153" max="6153" width="21" style="277" customWidth="1"/>
    <col min="6154" max="6397" width="9.1796875" style="277"/>
    <col min="6398" max="6398" width="6.7265625" style="277" customWidth="1"/>
    <col min="6399" max="6399" width="8.26953125" style="277" customWidth="1"/>
    <col min="6400" max="6400" width="11.453125" style="277" customWidth="1"/>
    <col min="6401" max="6401" width="9.453125" style="277" customWidth="1"/>
    <col min="6402" max="6402" width="43.1796875" style="277" customWidth="1"/>
    <col min="6403" max="6403" width="13.7265625" style="277" customWidth="1"/>
    <col min="6404" max="6404" width="13.26953125" style="277" customWidth="1"/>
    <col min="6405" max="6405" width="11.54296875" style="277" customWidth="1"/>
    <col min="6406" max="6406" width="11.453125" style="277" customWidth="1"/>
    <col min="6407" max="6407" width="10.7265625" style="277" customWidth="1"/>
    <col min="6408" max="6408" width="23.26953125" style="277" customWidth="1"/>
    <col min="6409" max="6409" width="21" style="277" customWidth="1"/>
    <col min="6410" max="6653" width="9.1796875" style="277"/>
    <col min="6654" max="6654" width="6.7265625" style="277" customWidth="1"/>
    <col min="6655" max="6655" width="8.26953125" style="277" customWidth="1"/>
    <col min="6656" max="6656" width="11.453125" style="277" customWidth="1"/>
    <col min="6657" max="6657" width="9.453125" style="277" customWidth="1"/>
    <col min="6658" max="6658" width="43.1796875" style="277" customWidth="1"/>
    <col min="6659" max="6659" width="13.7265625" style="277" customWidth="1"/>
    <col min="6660" max="6660" width="13.26953125" style="277" customWidth="1"/>
    <col min="6661" max="6661" width="11.54296875" style="277" customWidth="1"/>
    <col min="6662" max="6662" width="11.453125" style="277" customWidth="1"/>
    <col min="6663" max="6663" width="10.7265625" style="277" customWidth="1"/>
    <col min="6664" max="6664" width="23.26953125" style="277" customWidth="1"/>
    <col min="6665" max="6665" width="21" style="277" customWidth="1"/>
    <col min="6666" max="6909" width="9.1796875" style="277"/>
    <col min="6910" max="6910" width="6.7265625" style="277" customWidth="1"/>
    <col min="6911" max="6911" width="8.26953125" style="277" customWidth="1"/>
    <col min="6912" max="6912" width="11.453125" style="277" customWidth="1"/>
    <col min="6913" max="6913" width="9.453125" style="277" customWidth="1"/>
    <col min="6914" max="6914" width="43.1796875" style="277" customWidth="1"/>
    <col min="6915" max="6915" width="13.7265625" style="277" customWidth="1"/>
    <col min="6916" max="6916" width="13.26953125" style="277" customWidth="1"/>
    <col min="6917" max="6917" width="11.54296875" style="277" customWidth="1"/>
    <col min="6918" max="6918" width="11.453125" style="277" customWidth="1"/>
    <col min="6919" max="6919" width="10.7265625" style="277" customWidth="1"/>
    <col min="6920" max="6920" width="23.26953125" style="277" customWidth="1"/>
    <col min="6921" max="6921" width="21" style="277" customWidth="1"/>
    <col min="6922" max="7165" width="9.1796875" style="277"/>
    <col min="7166" max="7166" width="6.7265625" style="277" customWidth="1"/>
    <col min="7167" max="7167" width="8.26953125" style="277" customWidth="1"/>
    <col min="7168" max="7168" width="11.453125" style="277" customWidth="1"/>
    <col min="7169" max="7169" width="9.453125" style="277" customWidth="1"/>
    <col min="7170" max="7170" width="43.1796875" style="277" customWidth="1"/>
    <col min="7171" max="7171" width="13.7265625" style="277" customWidth="1"/>
    <col min="7172" max="7172" width="13.26953125" style="277" customWidth="1"/>
    <col min="7173" max="7173" width="11.54296875" style="277" customWidth="1"/>
    <col min="7174" max="7174" width="11.453125" style="277" customWidth="1"/>
    <col min="7175" max="7175" width="10.7265625" style="277" customWidth="1"/>
    <col min="7176" max="7176" width="23.26953125" style="277" customWidth="1"/>
    <col min="7177" max="7177" width="21" style="277" customWidth="1"/>
    <col min="7178" max="7421" width="9.1796875" style="277"/>
    <col min="7422" max="7422" width="6.7265625" style="277" customWidth="1"/>
    <col min="7423" max="7423" width="8.26953125" style="277" customWidth="1"/>
    <col min="7424" max="7424" width="11.453125" style="277" customWidth="1"/>
    <col min="7425" max="7425" width="9.453125" style="277" customWidth="1"/>
    <col min="7426" max="7426" width="43.1796875" style="277" customWidth="1"/>
    <col min="7427" max="7427" width="13.7265625" style="277" customWidth="1"/>
    <col min="7428" max="7428" width="13.26953125" style="277" customWidth="1"/>
    <col min="7429" max="7429" width="11.54296875" style="277" customWidth="1"/>
    <col min="7430" max="7430" width="11.453125" style="277" customWidth="1"/>
    <col min="7431" max="7431" width="10.7265625" style="277" customWidth="1"/>
    <col min="7432" max="7432" width="23.26953125" style="277" customWidth="1"/>
    <col min="7433" max="7433" width="21" style="277" customWidth="1"/>
    <col min="7434" max="7677" width="9.1796875" style="277"/>
    <col min="7678" max="7678" width="6.7265625" style="277" customWidth="1"/>
    <col min="7679" max="7679" width="8.26953125" style="277" customWidth="1"/>
    <col min="7680" max="7680" width="11.453125" style="277" customWidth="1"/>
    <col min="7681" max="7681" width="9.453125" style="277" customWidth="1"/>
    <col min="7682" max="7682" width="43.1796875" style="277" customWidth="1"/>
    <col min="7683" max="7683" width="13.7265625" style="277" customWidth="1"/>
    <col min="7684" max="7684" width="13.26953125" style="277" customWidth="1"/>
    <col min="7685" max="7685" width="11.54296875" style="277" customWidth="1"/>
    <col min="7686" max="7686" width="11.453125" style="277" customWidth="1"/>
    <col min="7687" max="7687" width="10.7265625" style="277" customWidth="1"/>
    <col min="7688" max="7688" width="23.26953125" style="277" customWidth="1"/>
    <col min="7689" max="7689" width="21" style="277" customWidth="1"/>
    <col min="7690" max="7933" width="9.1796875" style="277"/>
    <col min="7934" max="7934" width="6.7265625" style="277" customWidth="1"/>
    <col min="7935" max="7935" width="8.26953125" style="277" customWidth="1"/>
    <col min="7936" max="7936" width="11.453125" style="277" customWidth="1"/>
    <col min="7937" max="7937" width="9.453125" style="277" customWidth="1"/>
    <col min="7938" max="7938" width="43.1796875" style="277" customWidth="1"/>
    <col min="7939" max="7939" width="13.7265625" style="277" customWidth="1"/>
    <col min="7940" max="7940" width="13.26953125" style="277" customWidth="1"/>
    <col min="7941" max="7941" width="11.54296875" style="277" customWidth="1"/>
    <col min="7942" max="7942" width="11.453125" style="277" customWidth="1"/>
    <col min="7943" max="7943" width="10.7265625" style="277" customWidth="1"/>
    <col min="7944" max="7944" width="23.26953125" style="277" customWidth="1"/>
    <col min="7945" max="7945" width="21" style="277" customWidth="1"/>
    <col min="7946" max="8189" width="9.1796875" style="277"/>
    <col min="8190" max="8190" width="6.7265625" style="277" customWidth="1"/>
    <col min="8191" max="8191" width="8.26953125" style="277" customWidth="1"/>
    <col min="8192" max="8192" width="11.453125" style="277" customWidth="1"/>
    <col min="8193" max="8193" width="9.453125" style="277" customWidth="1"/>
    <col min="8194" max="8194" width="43.1796875" style="277" customWidth="1"/>
    <col min="8195" max="8195" width="13.7265625" style="277" customWidth="1"/>
    <col min="8196" max="8196" width="13.26953125" style="277" customWidth="1"/>
    <col min="8197" max="8197" width="11.54296875" style="277" customWidth="1"/>
    <col min="8198" max="8198" width="11.453125" style="277" customWidth="1"/>
    <col min="8199" max="8199" width="10.7265625" style="277" customWidth="1"/>
    <col min="8200" max="8200" width="23.26953125" style="277" customWidth="1"/>
    <col min="8201" max="8201" width="21" style="277" customWidth="1"/>
    <col min="8202" max="8445" width="9.1796875" style="277"/>
    <col min="8446" max="8446" width="6.7265625" style="277" customWidth="1"/>
    <col min="8447" max="8447" width="8.26953125" style="277" customWidth="1"/>
    <col min="8448" max="8448" width="11.453125" style="277" customWidth="1"/>
    <col min="8449" max="8449" width="9.453125" style="277" customWidth="1"/>
    <col min="8450" max="8450" width="43.1796875" style="277" customWidth="1"/>
    <col min="8451" max="8451" width="13.7265625" style="277" customWidth="1"/>
    <col min="8452" max="8452" width="13.26953125" style="277" customWidth="1"/>
    <col min="8453" max="8453" width="11.54296875" style="277" customWidth="1"/>
    <col min="8454" max="8454" width="11.453125" style="277" customWidth="1"/>
    <col min="8455" max="8455" width="10.7265625" style="277" customWidth="1"/>
    <col min="8456" max="8456" width="23.26953125" style="277" customWidth="1"/>
    <col min="8457" max="8457" width="21" style="277" customWidth="1"/>
    <col min="8458" max="8701" width="9.1796875" style="277"/>
    <col min="8702" max="8702" width="6.7265625" style="277" customWidth="1"/>
    <col min="8703" max="8703" width="8.26953125" style="277" customWidth="1"/>
    <col min="8704" max="8704" width="11.453125" style="277" customWidth="1"/>
    <col min="8705" max="8705" width="9.453125" style="277" customWidth="1"/>
    <col min="8706" max="8706" width="43.1796875" style="277" customWidth="1"/>
    <col min="8707" max="8707" width="13.7265625" style="277" customWidth="1"/>
    <col min="8708" max="8708" width="13.26953125" style="277" customWidth="1"/>
    <col min="8709" max="8709" width="11.54296875" style="277" customWidth="1"/>
    <col min="8710" max="8710" width="11.453125" style="277" customWidth="1"/>
    <col min="8711" max="8711" width="10.7265625" style="277" customWidth="1"/>
    <col min="8712" max="8712" width="23.26953125" style="277" customWidth="1"/>
    <col min="8713" max="8713" width="21" style="277" customWidth="1"/>
    <col min="8714" max="8957" width="9.1796875" style="277"/>
    <col min="8958" max="8958" width="6.7265625" style="277" customWidth="1"/>
    <col min="8959" max="8959" width="8.26953125" style="277" customWidth="1"/>
    <col min="8960" max="8960" width="11.453125" style="277" customWidth="1"/>
    <col min="8961" max="8961" width="9.453125" style="277" customWidth="1"/>
    <col min="8962" max="8962" width="43.1796875" style="277" customWidth="1"/>
    <col min="8963" max="8963" width="13.7265625" style="277" customWidth="1"/>
    <col min="8964" max="8964" width="13.26953125" style="277" customWidth="1"/>
    <col min="8965" max="8965" width="11.54296875" style="277" customWidth="1"/>
    <col min="8966" max="8966" width="11.453125" style="277" customWidth="1"/>
    <col min="8967" max="8967" width="10.7265625" style="277" customWidth="1"/>
    <col min="8968" max="8968" width="23.26953125" style="277" customWidth="1"/>
    <col min="8969" max="8969" width="21" style="277" customWidth="1"/>
    <col min="8970" max="9213" width="9.1796875" style="277"/>
    <col min="9214" max="9214" width="6.7265625" style="277" customWidth="1"/>
    <col min="9215" max="9215" width="8.26953125" style="277" customWidth="1"/>
    <col min="9216" max="9216" width="11.453125" style="277" customWidth="1"/>
    <col min="9217" max="9217" width="9.453125" style="277" customWidth="1"/>
    <col min="9218" max="9218" width="43.1796875" style="277" customWidth="1"/>
    <col min="9219" max="9219" width="13.7265625" style="277" customWidth="1"/>
    <col min="9220" max="9220" width="13.26953125" style="277" customWidth="1"/>
    <col min="9221" max="9221" width="11.54296875" style="277" customWidth="1"/>
    <col min="9222" max="9222" width="11.453125" style="277" customWidth="1"/>
    <col min="9223" max="9223" width="10.7265625" style="277" customWidth="1"/>
    <col min="9224" max="9224" width="23.26953125" style="277" customWidth="1"/>
    <col min="9225" max="9225" width="21" style="277" customWidth="1"/>
    <col min="9226" max="9469" width="9.1796875" style="277"/>
    <col min="9470" max="9470" width="6.7265625" style="277" customWidth="1"/>
    <col min="9471" max="9471" width="8.26953125" style="277" customWidth="1"/>
    <col min="9472" max="9472" width="11.453125" style="277" customWidth="1"/>
    <col min="9473" max="9473" width="9.453125" style="277" customWidth="1"/>
    <col min="9474" max="9474" width="43.1796875" style="277" customWidth="1"/>
    <col min="9475" max="9475" width="13.7265625" style="277" customWidth="1"/>
    <col min="9476" max="9476" width="13.26953125" style="277" customWidth="1"/>
    <col min="9477" max="9477" width="11.54296875" style="277" customWidth="1"/>
    <col min="9478" max="9478" width="11.453125" style="277" customWidth="1"/>
    <col min="9479" max="9479" width="10.7265625" style="277" customWidth="1"/>
    <col min="9480" max="9480" width="23.26953125" style="277" customWidth="1"/>
    <col min="9481" max="9481" width="21" style="277" customWidth="1"/>
    <col min="9482" max="9725" width="9.1796875" style="277"/>
    <col min="9726" max="9726" width="6.7265625" style="277" customWidth="1"/>
    <col min="9727" max="9727" width="8.26953125" style="277" customWidth="1"/>
    <col min="9728" max="9728" width="11.453125" style="277" customWidth="1"/>
    <col min="9729" max="9729" width="9.453125" style="277" customWidth="1"/>
    <col min="9730" max="9730" width="43.1796875" style="277" customWidth="1"/>
    <col min="9731" max="9731" width="13.7265625" style="277" customWidth="1"/>
    <col min="9732" max="9732" width="13.26953125" style="277" customWidth="1"/>
    <col min="9733" max="9733" width="11.54296875" style="277" customWidth="1"/>
    <col min="9734" max="9734" width="11.453125" style="277" customWidth="1"/>
    <col min="9735" max="9735" width="10.7265625" style="277" customWidth="1"/>
    <col min="9736" max="9736" width="23.26953125" style="277" customWidth="1"/>
    <col min="9737" max="9737" width="21" style="277" customWidth="1"/>
    <col min="9738" max="9981" width="9.1796875" style="277"/>
    <col min="9982" max="9982" width="6.7265625" style="277" customWidth="1"/>
    <col min="9983" max="9983" width="8.26953125" style="277" customWidth="1"/>
    <col min="9984" max="9984" width="11.453125" style="277" customWidth="1"/>
    <col min="9985" max="9985" width="9.453125" style="277" customWidth="1"/>
    <col min="9986" max="9986" width="43.1796875" style="277" customWidth="1"/>
    <col min="9987" max="9987" width="13.7265625" style="277" customWidth="1"/>
    <col min="9988" max="9988" width="13.26953125" style="277" customWidth="1"/>
    <col min="9989" max="9989" width="11.54296875" style="277" customWidth="1"/>
    <col min="9990" max="9990" width="11.453125" style="277" customWidth="1"/>
    <col min="9991" max="9991" width="10.7265625" style="277" customWidth="1"/>
    <col min="9992" max="9992" width="23.26953125" style="277" customWidth="1"/>
    <col min="9993" max="9993" width="21" style="277" customWidth="1"/>
    <col min="9994" max="10237" width="9.1796875" style="277"/>
    <col min="10238" max="10238" width="6.7265625" style="277" customWidth="1"/>
    <col min="10239" max="10239" width="8.26953125" style="277" customWidth="1"/>
    <col min="10240" max="10240" width="11.453125" style="277" customWidth="1"/>
    <col min="10241" max="10241" width="9.453125" style="277" customWidth="1"/>
    <col min="10242" max="10242" width="43.1796875" style="277" customWidth="1"/>
    <col min="10243" max="10243" width="13.7265625" style="277" customWidth="1"/>
    <col min="10244" max="10244" width="13.26953125" style="277" customWidth="1"/>
    <col min="10245" max="10245" width="11.54296875" style="277" customWidth="1"/>
    <col min="10246" max="10246" width="11.453125" style="277" customWidth="1"/>
    <col min="10247" max="10247" width="10.7265625" style="277" customWidth="1"/>
    <col min="10248" max="10248" width="23.26953125" style="277" customWidth="1"/>
    <col min="10249" max="10249" width="21" style="277" customWidth="1"/>
    <col min="10250" max="10493" width="9.1796875" style="277"/>
    <col min="10494" max="10494" width="6.7265625" style="277" customWidth="1"/>
    <col min="10495" max="10495" width="8.26953125" style="277" customWidth="1"/>
    <col min="10496" max="10496" width="11.453125" style="277" customWidth="1"/>
    <col min="10497" max="10497" width="9.453125" style="277" customWidth="1"/>
    <col min="10498" max="10498" width="43.1796875" style="277" customWidth="1"/>
    <col min="10499" max="10499" width="13.7265625" style="277" customWidth="1"/>
    <col min="10500" max="10500" width="13.26953125" style="277" customWidth="1"/>
    <col min="10501" max="10501" width="11.54296875" style="277" customWidth="1"/>
    <col min="10502" max="10502" width="11.453125" style="277" customWidth="1"/>
    <col min="10503" max="10503" width="10.7265625" style="277" customWidth="1"/>
    <col min="10504" max="10504" width="23.26953125" style="277" customWidth="1"/>
    <col min="10505" max="10505" width="21" style="277" customWidth="1"/>
    <col min="10506" max="10749" width="9.1796875" style="277"/>
    <col min="10750" max="10750" width="6.7265625" style="277" customWidth="1"/>
    <col min="10751" max="10751" width="8.26953125" style="277" customWidth="1"/>
    <col min="10752" max="10752" width="11.453125" style="277" customWidth="1"/>
    <col min="10753" max="10753" width="9.453125" style="277" customWidth="1"/>
    <col min="10754" max="10754" width="43.1796875" style="277" customWidth="1"/>
    <col min="10755" max="10755" width="13.7265625" style="277" customWidth="1"/>
    <col min="10756" max="10756" width="13.26953125" style="277" customWidth="1"/>
    <col min="10757" max="10757" width="11.54296875" style="277" customWidth="1"/>
    <col min="10758" max="10758" width="11.453125" style="277" customWidth="1"/>
    <col min="10759" max="10759" width="10.7265625" style="277" customWidth="1"/>
    <col min="10760" max="10760" width="23.26953125" style="277" customWidth="1"/>
    <col min="10761" max="10761" width="21" style="277" customWidth="1"/>
    <col min="10762" max="11005" width="9.1796875" style="277"/>
    <col min="11006" max="11006" width="6.7265625" style="277" customWidth="1"/>
    <col min="11007" max="11007" width="8.26953125" style="277" customWidth="1"/>
    <col min="11008" max="11008" width="11.453125" style="277" customWidth="1"/>
    <col min="11009" max="11009" width="9.453125" style="277" customWidth="1"/>
    <col min="11010" max="11010" width="43.1796875" style="277" customWidth="1"/>
    <col min="11011" max="11011" width="13.7265625" style="277" customWidth="1"/>
    <col min="11012" max="11012" width="13.26953125" style="277" customWidth="1"/>
    <col min="11013" max="11013" width="11.54296875" style="277" customWidth="1"/>
    <col min="11014" max="11014" width="11.453125" style="277" customWidth="1"/>
    <col min="11015" max="11015" width="10.7265625" style="277" customWidth="1"/>
    <col min="11016" max="11016" width="23.26953125" style="277" customWidth="1"/>
    <col min="11017" max="11017" width="21" style="277" customWidth="1"/>
    <col min="11018" max="11261" width="9.1796875" style="277"/>
    <col min="11262" max="11262" width="6.7265625" style="277" customWidth="1"/>
    <col min="11263" max="11263" width="8.26953125" style="277" customWidth="1"/>
    <col min="11264" max="11264" width="11.453125" style="277" customWidth="1"/>
    <col min="11265" max="11265" width="9.453125" style="277" customWidth="1"/>
    <col min="11266" max="11266" width="43.1796875" style="277" customWidth="1"/>
    <col min="11267" max="11267" width="13.7265625" style="277" customWidth="1"/>
    <col min="11268" max="11268" width="13.26953125" style="277" customWidth="1"/>
    <col min="11269" max="11269" width="11.54296875" style="277" customWidth="1"/>
    <col min="11270" max="11270" width="11.453125" style="277" customWidth="1"/>
    <col min="11271" max="11271" width="10.7265625" style="277" customWidth="1"/>
    <col min="11272" max="11272" width="23.26953125" style="277" customWidth="1"/>
    <col min="11273" max="11273" width="21" style="277" customWidth="1"/>
    <col min="11274" max="11517" width="9.1796875" style="277"/>
    <col min="11518" max="11518" width="6.7265625" style="277" customWidth="1"/>
    <col min="11519" max="11519" width="8.26953125" style="277" customWidth="1"/>
    <col min="11520" max="11520" width="11.453125" style="277" customWidth="1"/>
    <col min="11521" max="11521" width="9.453125" style="277" customWidth="1"/>
    <col min="11522" max="11522" width="43.1796875" style="277" customWidth="1"/>
    <col min="11523" max="11523" width="13.7265625" style="277" customWidth="1"/>
    <col min="11524" max="11524" width="13.26953125" style="277" customWidth="1"/>
    <col min="11525" max="11525" width="11.54296875" style="277" customWidth="1"/>
    <col min="11526" max="11526" width="11.453125" style="277" customWidth="1"/>
    <col min="11527" max="11527" width="10.7265625" style="277" customWidth="1"/>
    <col min="11528" max="11528" width="23.26953125" style="277" customWidth="1"/>
    <col min="11529" max="11529" width="21" style="277" customWidth="1"/>
    <col min="11530" max="11773" width="9.1796875" style="277"/>
    <col min="11774" max="11774" width="6.7265625" style="277" customWidth="1"/>
    <col min="11775" max="11775" width="8.26953125" style="277" customWidth="1"/>
    <col min="11776" max="11776" width="11.453125" style="277" customWidth="1"/>
    <col min="11777" max="11777" width="9.453125" style="277" customWidth="1"/>
    <col min="11778" max="11778" width="43.1796875" style="277" customWidth="1"/>
    <col min="11779" max="11779" width="13.7265625" style="277" customWidth="1"/>
    <col min="11780" max="11780" width="13.26953125" style="277" customWidth="1"/>
    <col min="11781" max="11781" width="11.54296875" style="277" customWidth="1"/>
    <col min="11782" max="11782" width="11.453125" style="277" customWidth="1"/>
    <col min="11783" max="11783" width="10.7265625" style="277" customWidth="1"/>
    <col min="11784" max="11784" width="23.26953125" style="277" customWidth="1"/>
    <col min="11785" max="11785" width="21" style="277" customWidth="1"/>
    <col min="11786" max="12029" width="9.1796875" style="277"/>
    <col min="12030" max="12030" width="6.7265625" style="277" customWidth="1"/>
    <col min="12031" max="12031" width="8.26953125" style="277" customWidth="1"/>
    <col min="12032" max="12032" width="11.453125" style="277" customWidth="1"/>
    <col min="12033" max="12033" width="9.453125" style="277" customWidth="1"/>
    <col min="12034" max="12034" width="43.1796875" style="277" customWidth="1"/>
    <col min="12035" max="12035" width="13.7265625" style="277" customWidth="1"/>
    <col min="12036" max="12036" width="13.26953125" style="277" customWidth="1"/>
    <col min="12037" max="12037" width="11.54296875" style="277" customWidth="1"/>
    <col min="12038" max="12038" width="11.453125" style="277" customWidth="1"/>
    <col min="12039" max="12039" width="10.7265625" style="277" customWidth="1"/>
    <col min="12040" max="12040" width="23.26953125" style="277" customWidth="1"/>
    <col min="12041" max="12041" width="21" style="277" customWidth="1"/>
    <col min="12042" max="12285" width="9.1796875" style="277"/>
    <col min="12286" max="12286" width="6.7265625" style="277" customWidth="1"/>
    <col min="12287" max="12287" width="8.26953125" style="277" customWidth="1"/>
    <col min="12288" max="12288" width="11.453125" style="277" customWidth="1"/>
    <col min="12289" max="12289" width="9.453125" style="277" customWidth="1"/>
    <col min="12290" max="12290" width="43.1796875" style="277" customWidth="1"/>
    <col min="12291" max="12291" width="13.7265625" style="277" customWidth="1"/>
    <col min="12292" max="12292" width="13.26953125" style="277" customWidth="1"/>
    <col min="12293" max="12293" width="11.54296875" style="277" customWidth="1"/>
    <col min="12294" max="12294" width="11.453125" style="277" customWidth="1"/>
    <col min="12295" max="12295" width="10.7265625" style="277" customWidth="1"/>
    <col min="12296" max="12296" width="23.26953125" style="277" customWidth="1"/>
    <col min="12297" max="12297" width="21" style="277" customWidth="1"/>
    <col min="12298" max="12541" width="9.1796875" style="277"/>
    <col min="12542" max="12542" width="6.7265625" style="277" customWidth="1"/>
    <col min="12543" max="12543" width="8.26953125" style="277" customWidth="1"/>
    <col min="12544" max="12544" width="11.453125" style="277" customWidth="1"/>
    <col min="12545" max="12545" width="9.453125" style="277" customWidth="1"/>
    <col min="12546" max="12546" width="43.1796875" style="277" customWidth="1"/>
    <col min="12547" max="12547" width="13.7265625" style="277" customWidth="1"/>
    <col min="12548" max="12548" width="13.26953125" style="277" customWidth="1"/>
    <col min="12549" max="12549" width="11.54296875" style="277" customWidth="1"/>
    <col min="12550" max="12550" width="11.453125" style="277" customWidth="1"/>
    <col min="12551" max="12551" width="10.7265625" style="277" customWidth="1"/>
    <col min="12552" max="12552" width="23.26953125" style="277" customWidth="1"/>
    <col min="12553" max="12553" width="21" style="277" customWidth="1"/>
    <col min="12554" max="12797" width="9.1796875" style="277"/>
    <col min="12798" max="12798" width="6.7265625" style="277" customWidth="1"/>
    <col min="12799" max="12799" width="8.26953125" style="277" customWidth="1"/>
    <col min="12800" max="12800" width="11.453125" style="277" customWidth="1"/>
    <col min="12801" max="12801" width="9.453125" style="277" customWidth="1"/>
    <col min="12802" max="12802" width="43.1796875" style="277" customWidth="1"/>
    <col min="12803" max="12803" width="13.7265625" style="277" customWidth="1"/>
    <col min="12804" max="12804" width="13.26953125" style="277" customWidth="1"/>
    <col min="12805" max="12805" width="11.54296875" style="277" customWidth="1"/>
    <col min="12806" max="12806" width="11.453125" style="277" customWidth="1"/>
    <col min="12807" max="12807" width="10.7265625" style="277" customWidth="1"/>
    <col min="12808" max="12808" width="23.26953125" style="277" customWidth="1"/>
    <col min="12809" max="12809" width="21" style="277" customWidth="1"/>
    <col min="12810" max="13053" width="9.1796875" style="277"/>
    <col min="13054" max="13054" width="6.7265625" style="277" customWidth="1"/>
    <col min="13055" max="13055" width="8.26953125" style="277" customWidth="1"/>
    <col min="13056" max="13056" width="11.453125" style="277" customWidth="1"/>
    <col min="13057" max="13057" width="9.453125" style="277" customWidth="1"/>
    <col min="13058" max="13058" width="43.1796875" style="277" customWidth="1"/>
    <col min="13059" max="13059" width="13.7265625" style="277" customWidth="1"/>
    <col min="13060" max="13060" width="13.26953125" style="277" customWidth="1"/>
    <col min="13061" max="13061" width="11.54296875" style="277" customWidth="1"/>
    <col min="13062" max="13062" width="11.453125" style="277" customWidth="1"/>
    <col min="13063" max="13063" width="10.7265625" style="277" customWidth="1"/>
    <col min="13064" max="13064" width="23.26953125" style="277" customWidth="1"/>
    <col min="13065" max="13065" width="21" style="277" customWidth="1"/>
    <col min="13066" max="13309" width="9.1796875" style="277"/>
    <col min="13310" max="13310" width="6.7265625" style="277" customWidth="1"/>
    <col min="13311" max="13311" width="8.26953125" style="277" customWidth="1"/>
    <col min="13312" max="13312" width="11.453125" style="277" customWidth="1"/>
    <col min="13313" max="13313" width="9.453125" style="277" customWidth="1"/>
    <col min="13314" max="13314" width="43.1796875" style="277" customWidth="1"/>
    <col min="13315" max="13315" width="13.7265625" style="277" customWidth="1"/>
    <col min="13316" max="13316" width="13.26953125" style="277" customWidth="1"/>
    <col min="13317" max="13317" width="11.54296875" style="277" customWidth="1"/>
    <col min="13318" max="13318" width="11.453125" style="277" customWidth="1"/>
    <col min="13319" max="13319" width="10.7265625" style="277" customWidth="1"/>
    <col min="13320" max="13320" width="23.26953125" style="277" customWidth="1"/>
    <col min="13321" max="13321" width="21" style="277" customWidth="1"/>
    <col min="13322" max="13565" width="9.1796875" style="277"/>
    <col min="13566" max="13566" width="6.7265625" style="277" customWidth="1"/>
    <col min="13567" max="13567" width="8.26953125" style="277" customWidth="1"/>
    <col min="13568" max="13568" width="11.453125" style="277" customWidth="1"/>
    <col min="13569" max="13569" width="9.453125" style="277" customWidth="1"/>
    <col min="13570" max="13570" width="43.1796875" style="277" customWidth="1"/>
    <col min="13571" max="13571" width="13.7265625" style="277" customWidth="1"/>
    <col min="13572" max="13572" width="13.26953125" style="277" customWidth="1"/>
    <col min="13573" max="13573" width="11.54296875" style="277" customWidth="1"/>
    <col min="13574" max="13574" width="11.453125" style="277" customWidth="1"/>
    <col min="13575" max="13575" width="10.7265625" style="277" customWidth="1"/>
    <col min="13576" max="13576" width="23.26953125" style="277" customWidth="1"/>
    <col min="13577" max="13577" width="21" style="277" customWidth="1"/>
    <col min="13578" max="13821" width="9.1796875" style="277"/>
    <col min="13822" max="13822" width="6.7265625" style="277" customWidth="1"/>
    <col min="13823" max="13823" width="8.26953125" style="277" customWidth="1"/>
    <col min="13824" max="13824" width="11.453125" style="277" customWidth="1"/>
    <col min="13825" max="13825" width="9.453125" style="277" customWidth="1"/>
    <col min="13826" max="13826" width="43.1796875" style="277" customWidth="1"/>
    <col min="13827" max="13827" width="13.7265625" style="277" customWidth="1"/>
    <col min="13828" max="13828" width="13.26953125" style="277" customWidth="1"/>
    <col min="13829" max="13829" width="11.54296875" style="277" customWidth="1"/>
    <col min="13830" max="13830" width="11.453125" style="277" customWidth="1"/>
    <col min="13831" max="13831" width="10.7265625" style="277" customWidth="1"/>
    <col min="13832" max="13832" width="23.26953125" style="277" customWidth="1"/>
    <col min="13833" max="13833" width="21" style="277" customWidth="1"/>
    <col min="13834" max="14077" width="9.1796875" style="277"/>
    <col min="14078" max="14078" width="6.7265625" style="277" customWidth="1"/>
    <col min="14079" max="14079" width="8.26953125" style="277" customWidth="1"/>
    <col min="14080" max="14080" width="11.453125" style="277" customWidth="1"/>
    <col min="14081" max="14081" width="9.453125" style="277" customWidth="1"/>
    <col min="14082" max="14082" width="43.1796875" style="277" customWidth="1"/>
    <col min="14083" max="14083" width="13.7265625" style="277" customWidth="1"/>
    <col min="14084" max="14084" width="13.26953125" style="277" customWidth="1"/>
    <col min="14085" max="14085" width="11.54296875" style="277" customWidth="1"/>
    <col min="14086" max="14086" width="11.453125" style="277" customWidth="1"/>
    <col min="14087" max="14087" width="10.7265625" style="277" customWidth="1"/>
    <col min="14088" max="14088" width="23.26953125" style="277" customWidth="1"/>
    <col min="14089" max="14089" width="21" style="277" customWidth="1"/>
    <col min="14090" max="14333" width="9.1796875" style="277"/>
    <col min="14334" max="14334" width="6.7265625" style="277" customWidth="1"/>
    <col min="14335" max="14335" width="8.26953125" style="277" customWidth="1"/>
    <col min="14336" max="14336" width="11.453125" style="277" customWidth="1"/>
    <col min="14337" max="14337" width="9.453125" style="277" customWidth="1"/>
    <col min="14338" max="14338" width="43.1796875" style="277" customWidth="1"/>
    <col min="14339" max="14339" width="13.7265625" style="277" customWidth="1"/>
    <col min="14340" max="14340" width="13.26953125" style="277" customWidth="1"/>
    <col min="14341" max="14341" width="11.54296875" style="277" customWidth="1"/>
    <col min="14342" max="14342" width="11.453125" style="277" customWidth="1"/>
    <col min="14343" max="14343" width="10.7265625" style="277" customWidth="1"/>
    <col min="14344" max="14344" width="23.26953125" style="277" customWidth="1"/>
    <col min="14345" max="14345" width="21" style="277" customWidth="1"/>
    <col min="14346" max="14589" width="9.1796875" style="277"/>
    <col min="14590" max="14590" width="6.7265625" style="277" customWidth="1"/>
    <col min="14591" max="14591" width="8.26953125" style="277" customWidth="1"/>
    <col min="14592" max="14592" width="11.453125" style="277" customWidth="1"/>
    <col min="14593" max="14593" width="9.453125" style="277" customWidth="1"/>
    <col min="14594" max="14594" width="43.1796875" style="277" customWidth="1"/>
    <col min="14595" max="14595" width="13.7265625" style="277" customWidth="1"/>
    <col min="14596" max="14596" width="13.26953125" style="277" customWidth="1"/>
    <col min="14597" max="14597" width="11.54296875" style="277" customWidth="1"/>
    <col min="14598" max="14598" width="11.453125" style="277" customWidth="1"/>
    <col min="14599" max="14599" width="10.7265625" style="277" customWidth="1"/>
    <col min="14600" max="14600" width="23.26953125" style="277" customWidth="1"/>
    <col min="14601" max="14601" width="21" style="277" customWidth="1"/>
    <col min="14602" max="14845" width="9.1796875" style="277"/>
    <col min="14846" max="14846" width="6.7265625" style="277" customWidth="1"/>
    <col min="14847" max="14847" width="8.26953125" style="277" customWidth="1"/>
    <col min="14848" max="14848" width="11.453125" style="277" customWidth="1"/>
    <col min="14849" max="14849" width="9.453125" style="277" customWidth="1"/>
    <col min="14850" max="14850" width="43.1796875" style="277" customWidth="1"/>
    <col min="14851" max="14851" width="13.7265625" style="277" customWidth="1"/>
    <col min="14852" max="14852" width="13.26953125" style="277" customWidth="1"/>
    <col min="14853" max="14853" width="11.54296875" style="277" customWidth="1"/>
    <col min="14854" max="14854" width="11.453125" style="277" customWidth="1"/>
    <col min="14855" max="14855" width="10.7265625" style="277" customWidth="1"/>
    <col min="14856" max="14856" width="23.26953125" style="277" customWidth="1"/>
    <col min="14857" max="14857" width="21" style="277" customWidth="1"/>
    <col min="14858" max="15101" width="9.1796875" style="277"/>
    <col min="15102" max="15102" width="6.7265625" style="277" customWidth="1"/>
    <col min="15103" max="15103" width="8.26953125" style="277" customWidth="1"/>
    <col min="15104" max="15104" width="11.453125" style="277" customWidth="1"/>
    <col min="15105" max="15105" width="9.453125" style="277" customWidth="1"/>
    <col min="15106" max="15106" width="43.1796875" style="277" customWidth="1"/>
    <col min="15107" max="15107" width="13.7265625" style="277" customWidth="1"/>
    <col min="15108" max="15108" width="13.26953125" style="277" customWidth="1"/>
    <col min="15109" max="15109" width="11.54296875" style="277" customWidth="1"/>
    <col min="15110" max="15110" width="11.453125" style="277" customWidth="1"/>
    <col min="15111" max="15111" width="10.7265625" style="277" customWidth="1"/>
    <col min="15112" max="15112" width="23.26953125" style="277" customWidth="1"/>
    <col min="15113" max="15113" width="21" style="277" customWidth="1"/>
    <col min="15114" max="15357" width="9.1796875" style="277"/>
    <col min="15358" max="15358" width="6.7265625" style="277" customWidth="1"/>
    <col min="15359" max="15359" width="8.26953125" style="277" customWidth="1"/>
    <col min="15360" max="15360" width="11.453125" style="277" customWidth="1"/>
    <col min="15361" max="15361" width="9.453125" style="277" customWidth="1"/>
    <col min="15362" max="15362" width="43.1796875" style="277" customWidth="1"/>
    <col min="15363" max="15363" width="13.7265625" style="277" customWidth="1"/>
    <col min="15364" max="15364" width="13.26953125" style="277" customWidth="1"/>
    <col min="15365" max="15365" width="11.54296875" style="277" customWidth="1"/>
    <col min="15366" max="15366" width="11.453125" style="277" customWidth="1"/>
    <col min="15367" max="15367" width="10.7265625" style="277" customWidth="1"/>
    <col min="15368" max="15368" width="23.26953125" style="277" customWidth="1"/>
    <col min="15369" max="15369" width="21" style="277" customWidth="1"/>
    <col min="15370" max="15613" width="9.1796875" style="277"/>
    <col min="15614" max="15614" width="6.7265625" style="277" customWidth="1"/>
    <col min="15615" max="15615" width="8.26953125" style="277" customWidth="1"/>
    <col min="15616" max="15616" width="11.453125" style="277" customWidth="1"/>
    <col min="15617" max="15617" width="9.453125" style="277" customWidth="1"/>
    <col min="15618" max="15618" width="43.1796875" style="277" customWidth="1"/>
    <col min="15619" max="15619" width="13.7265625" style="277" customWidth="1"/>
    <col min="15620" max="15620" width="13.26953125" style="277" customWidth="1"/>
    <col min="15621" max="15621" width="11.54296875" style="277" customWidth="1"/>
    <col min="15622" max="15622" width="11.453125" style="277" customWidth="1"/>
    <col min="15623" max="15623" width="10.7265625" style="277" customWidth="1"/>
    <col min="15624" max="15624" width="23.26953125" style="277" customWidth="1"/>
    <col min="15625" max="15625" width="21" style="277" customWidth="1"/>
    <col min="15626" max="15869" width="9.1796875" style="277"/>
    <col min="15870" max="15870" width="6.7265625" style="277" customWidth="1"/>
    <col min="15871" max="15871" width="8.26953125" style="277" customWidth="1"/>
    <col min="15872" max="15872" width="11.453125" style="277" customWidth="1"/>
    <col min="15873" max="15873" width="9.453125" style="277" customWidth="1"/>
    <col min="15874" max="15874" width="43.1796875" style="277" customWidth="1"/>
    <col min="15875" max="15875" width="13.7265625" style="277" customWidth="1"/>
    <col min="15876" max="15876" width="13.26953125" style="277" customWidth="1"/>
    <col min="15877" max="15877" width="11.54296875" style="277" customWidth="1"/>
    <col min="15878" max="15878" width="11.453125" style="277" customWidth="1"/>
    <col min="15879" max="15879" width="10.7265625" style="277" customWidth="1"/>
    <col min="15880" max="15880" width="23.26953125" style="277" customWidth="1"/>
    <col min="15881" max="15881" width="21" style="277" customWidth="1"/>
    <col min="15882" max="16125" width="9.1796875" style="277"/>
    <col min="16126" max="16126" width="6.7265625" style="277" customWidth="1"/>
    <col min="16127" max="16127" width="8.26953125" style="277" customWidth="1"/>
    <col min="16128" max="16128" width="11.453125" style="277" customWidth="1"/>
    <col min="16129" max="16129" width="9.453125" style="277" customWidth="1"/>
    <col min="16130" max="16130" width="43.1796875" style="277" customWidth="1"/>
    <col min="16131" max="16131" width="13.7265625" style="277" customWidth="1"/>
    <col min="16132" max="16132" width="13.26953125" style="277" customWidth="1"/>
    <col min="16133" max="16133" width="11.54296875" style="277" customWidth="1"/>
    <col min="16134" max="16134" width="11.453125" style="277" customWidth="1"/>
    <col min="16135" max="16135" width="10.7265625" style="277" customWidth="1"/>
    <col min="16136" max="16136" width="23.26953125" style="277" customWidth="1"/>
    <col min="16137" max="16137" width="21" style="277" customWidth="1"/>
    <col min="16138" max="16384" width="9.1796875" style="277"/>
  </cols>
  <sheetData>
    <row r="1" spans="1:9" ht="13" x14ac:dyDescent="0.35">
      <c r="A1" s="922" t="s">
        <v>1448</v>
      </c>
      <c r="B1" s="923"/>
      <c r="C1" s="924"/>
      <c r="D1" s="924"/>
      <c r="E1" s="924"/>
      <c r="F1" s="924"/>
      <c r="G1" s="924"/>
    </row>
    <row r="2" spans="1:9" ht="13" x14ac:dyDescent="0.35">
      <c r="A2" s="922"/>
      <c r="B2" s="923"/>
      <c r="D2" s="924"/>
      <c r="E2" s="924"/>
      <c r="F2" s="924"/>
      <c r="G2" s="924"/>
    </row>
    <row r="3" spans="1:9" ht="13" x14ac:dyDescent="0.35">
      <c r="A3" s="925" t="s">
        <v>1449</v>
      </c>
      <c r="B3" s="925"/>
      <c r="C3" s="925"/>
      <c r="D3" s="925"/>
      <c r="E3" s="925"/>
      <c r="F3" s="925"/>
      <c r="G3" s="925"/>
      <c r="H3" s="922"/>
    </row>
    <row r="4" spans="1:9" ht="13" x14ac:dyDescent="0.35">
      <c r="A4" s="925"/>
      <c r="B4" s="925"/>
      <c r="C4" s="926" t="str">
        <f>'[3]1'!$E$5</f>
        <v>KABUPATEN/KOTA</v>
      </c>
      <c r="D4" s="922" t="s">
        <v>117</v>
      </c>
      <c r="E4" s="925"/>
      <c r="F4" s="925"/>
      <c r="G4" s="925"/>
      <c r="H4" s="922"/>
    </row>
    <row r="5" spans="1:9" ht="13" x14ac:dyDescent="0.35">
      <c r="A5" s="925"/>
      <c r="B5" s="925"/>
      <c r="C5" s="926" t="str">
        <f>'[3]1'!$E$6</f>
        <v>TAHUN</v>
      </c>
      <c r="D5" s="922">
        <v>2024</v>
      </c>
      <c r="E5" s="925"/>
      <c r="F5" s="925"/>
      <c r="G5" s="925"/>
      <c r="H5" s="922"/>
    </row>
    <row r="6" spans="1:9" ht="13.5" thickBot="1" x14ac:dyDescent="0.4">
      <c r="A6" s="984"/>
      <c r="B6" s="984"/>
      <c r="C6" s="927"/>
      <c r="D6" s="927"/>
      <c r="E6" s="927"/>
      <c r="F6" s="927"/>
      <c r="G6" s="927"/>
    </row>
    <row r="7" spans="1:9" ht="15" customHeight="1" x14ac:dyDescent="0.35">
      <c r="A7" s="1894" t="s">
        <v>1450</v>
      </c>
      <c r="B7" s="1894" t="s">
        <v>1451</v>
      </c>
      <c r="C7" s="1894" t="s">
        <v>1452</v>
      </c>
      <c r="D7" s="1896" t="s">
        <v>1453</v>
      </c>
      <c r="E7" s="1897"/>
      <c r="F7" s="1898"/>
      <c r="G7" s="1890" t="s">
        <v>1454</v>
      </c>
    </row>
    <row r="8" spans="1:9" ht="15" customHeight="1" x14ac:dyDescent="0.35">
      <c r="A8" s="1895"/>
      <c r="B8" s="1895"/>
      <c r="C8" s="1895"/>
      <c r="D8" s="928" t="s">
        <v>1455</v>
      </c>
      <c r="E8" s="928" t="s">
        <v>1456</v>
      </c>
      <c r="F8" s="928" t="s">
        <v>1457</v>
      </c>
      <c r="G8" s="1891"/>
    </row>
    <row r="9" spans="1:9" s="930" customFormat="1" ht="11.15" customHeight="1" x14ac:dyDescent="0.35">
      <c r="A9" s="929" t="s">
        <v>1458</v>
      </c>
      <c r="B9" s="929" t="s">
        <v>1459</v>
      </c>
      <c r="C9" s="929" t="s">
        <v>1460</v>
      </c>
      <c r="D9" s="929" t="s">
        <v>1461</v>
      </c>
      <c r="E9" s="929" t="s">
        <v>1462</v>
      </c>
      <c r="F9" s="929" t="s">
        <v>1463</v>
      </c>
      <c r="G9" s="929" t="s">
        <v>1464</v>
      </c>
    </row>
    <row r="10" spans="1:9" ht="15" customHeight="1" x14ac:dyDescent="0.35">
      <c r="A10" s="931">
        <v>1</v>
      </c>
      <c r="B10" s="932" t="s">
        <v>1478</v>
      </c>
      <c r="C10" s="277" t="s">
        <v>1488</v>
      </c>
      <c r="D10" s="933">
        <v>9</v>
      </c>
      <c r="E10" s="933">
        <v>349</v>
      </c>
      <c r="F10" s="933">
        <v>255</v>
      </c>
      <c r="G10" s="933">
        <v>1368</v>
      </c>
      <c r="I10" s="934"/>
    </row>
    <row r="11" spans="1:9" ht="15" customHeight="1" x14ac:dyDescent="0.35">
      <c r="A11" s="935">
        <v>2</v>
      </c>
      <c r="B11" s="932" t="s">
        <v>1479</v>
      </c>
      <c r="C11" s="277" t="s">
        <v>1489</v>
      </c>
      <c r="D11" s="936">
        <v>165</v>
      </c>
      <c r="E11" s="936">
        <v>184</v>
      </c>
      <c r="F11" s="937">
        <v>349</v>
      </c>
      <c r="G11" s="936">
        <v>711</v>
      </c>
      <c r="I11" s="934"/>
    </row>
    <row r="12" spans="1:9" ht="14.5" x14ac:dyDescent="0.35">
      <c r="A12" s="938">
        <v>3</v>
      </c>
      <c r="B12" s="939" t="s">
        <v>1480</v>
      </c>
      <c r="C12" s="940" t="s">
        <v>1490</v>
      </c>
      <c r="D12" s="941">
        <v>5</v>
      </c>
      <c r="E12" s="941">
        <v>5</v>
      </c>
      <c r="F12" s="942">
        <v>9</v>
      </c>
      <c r="G12" s="941">
        <v>430</v>
      </c>
      <c r="I12" s="934"/>
    </row>
    <row r="13" spans="1:9" ht="15" customHeight="1" x14ac:dyDescent="0.35">
      <c r="A13" s="935">
        <v>4</v>
      </c>
      <c r="B13" s="932" t="s">
        <v>1481</v>
      </c>
      <c r="C13" s="277" t="s">
        <v>1491</v>
      </c>
      <c r="D13" s="937">
        <v>47</v>
      </c>
      <c r="E13" s="937">
        <v>37</v>
      </c>
      <c r="F13" s="937">
        <v>76</v>
      </c>
      <c r="G13" s="937">
        <v>403</v>
      </c>
      <c r="I13" s="934"/>
    </row>
    <row r="14" spans="1:9" ht="15" customHeight="1" x14ac:dyDescent="0.35">
      <c r="A14" s="935">
        <v>5</v>
      </c>
      <c r="B14" s="932" t="s">
        <v>1482</v>
      </c>
      <c r="C14" s="277" t="s">
        <v>1492</v>
      </c>
      <c r="D14" s="937">
        <v>5</v>
      </c>
      <c r="E14" s="937">
        <v>6</v>
      </c>
      <c r="F14" s="937">
        <v>11</v>
      </c>
      <c r="G14" s="937">
        <v>356</v>
      </c>
      <c r="H14" s="934"/>
      <c r="I14" s="934"/>
    </row>
    <row r="15" spans="1:9" ht="15" customHeight="1" x14ac:dyDescent="0.35">
      <c r="A15" s="935">
        <v>6</v>
      </c>
      <c r="B15" s="932" t="s">
        <v>1483</v>
      </c>
      <c r="C15" s="277" t="s">
        <v>1493</v>
      </c>
      <c r="D15" s="937">
        <v>13</v>
      </c>
      <c r="E15" s="937">
        <v>17</v>
      </c>
      <c r="F15" s="937">
        <v>30</v>
      </c>
      <c r="G15" s="937">
        <v>339</v>
      </c>
      <c r="H15" s="934"/>
      <c r="I15" s="934"/>
    </row>
    <row r="16" spans="1:9" ht="15" customHeight="1" x14ac:dyDescent="0.35">
      <c r="A16" s="935">
        <v>7</v>
      </c>
      <c r="B16" s="932" t="s">
        <v>1484</v>
      </c>
      <c r="C16" s="277" t="s">
        <v>1494</v>
      </c>
      <c r="D16" s="937">
        <v>29</v>
      </c>
      <c r="E16" s="937">
        <v>36</v>
      </c>
      <c r="F16" s="937">
        <v>65</v>
      </c>
      <c r="G16" s="937">
        <v>330</v>
      </c>
      <c r="H16" s="934"/>
      <c r="I16" s="934"/>
    </row>
    <row r="17" spans="1:10" ht="15" customHeight="1" x14ac:dyDescent="0.35">
      <c r="A17" s="935">
        <v>8</v>
      </c>
      <c r="B17" s="932" t="s">
        <v>1485</v>
      </c>
      <c r="C17" s="943" t="s">
        <v>1495</v>
      </c>
      <c r="D17" s="937">
        <v>35</v>
      </c>
      <c r="E17" s="937">
        <v>30</v>
      </c>
      <c r="F17" s="937">
        <v>65</v>
      </c>
      <c r="G17" s="937">
        <v>316</v>
      </c>
      <c r="H17" s="934"/>
      <c r="I17" s="934"/>
    </row>
    <row r="18" spans="1:10" ht="15" customHeight="1" x14ac:dyDescent="0.35">
      <c r="A18" s="935">
        <v>9</v>
      </c>
      <c r="B18" s="861" t="s">
        <v>1486</v>
      </c>
      <c r="C18" s="277" t="s">
        <v>1496</v>
      </c>
      <c r="D18" s="937">
        <v>86</v>
      </c>
      <c r="E18" s="937">
        <v>91</v>
      </c>
      <c r="F18" s="937">
        <v>177</v>
      </c>
      <c r="G18" s="937">
        <v>309</v>
      </c>
      <c r="H18" s="934"/>
      <c r="I18" s="934"/>
    </row>
    <row r="19" spans="1:10" ht="15" customHeight="1" x14ac:dyDescent="0.35">
      <c r="A19" s="935">
        <v>10</v>
      </c>
      <c r="B19" s="932" t="s">
        <v>1487</v>
      </c>
      <c r="C19" s="277" t="s">
        <v>1497</v>
      </c>
      <c r="D19" s="936">
        <v>45</v>
      </c>
      <c r="E19" s="936">
        <v>41</v>
      </c>
      <c r="F19" s="937">
        <v>86</v>
      </c>
      <c r="G19" s="936">
        <v>177</v>
      </c>
      <c r="I19" s="934"/>
    </row>
    <row r="20" spans="1:10" ht="15.75" customHeight="1" thickBot="1" x14ac:dyDescent="0.4">
      <c r="A20" s="1892" t="s">
        <v>1465</v>
      </c>
      <c r="B20" s="1893"/>
      <c r="C20" s="1893"/>
      <c r="D20" s="944">
        <f>SUM(D10:D19)</f>
        <v>439</v>
      </c>
      <c r="E20" s="944">
        <f>SUM(E10:E19)</f>
        <v>796</v>
      </c>
      <c r="F20" s="944">
        <f>SUM(F10:F19)</f>
        <v>1123</v>
      </c>
      <c r="G20" s="944">
        <f>SUM(G10:G19)</f>
        <v>4739</v>
      </c>
      <c r="H20" s="934"/>
      <c r="I20" s="934"/>
    </row>
    <row r="21" spans="1:10" ht="15.75" customHeight="1" x14ac:dyDescent="0.35">
      <c r="A21" s="945"/>
      <c r="B21" s="945"/>
      <c r="C21" s="945"/>
      <c r="D21" s="946"/>
      <c r="E21" s="946"/>
      <c r="F21" s="946"/>
      <c r="G21" s="946"/>
      <c r="H21" s="934"/>
      <c r="I21" s="934"/>
    </row>
    <row r="22" spans="1:10" s="949" customFormat="1" ht="10" x14ac:dyDescent="0.35">
      <c r="A22" s="947" t="s">
        <v>1466</v>
      </c>
      <c r="B22" s="948"/>
      <c r="H22" s="950"/>
      <c r="I22" s="950"/>
      <c r="J22" s="950"/>
    </row>
    <row r="23" spans="1:10" s="949" customFormat="1" ht="10" x14ac:dyDescent="0.35">
      <c r="A23" s="947"/>
      <c r="B23" s="948"/>
      <c r="H23" s="950"/>
      <c r="J23" s="950"/>
    </row>
    <row r="24" spans="1:10" ht="15" customHeight="1" x14ac:dyDescent="0.35">
      <c r="H24" s="934"/>
      <c r="J24" s="934"/>
    </row>
    <row r="25" spans="1:10" ht="15" customHeight="1" x14ac:dyDescent="0.35"/>
    <row r="26" spans="1:10" ht="15" customHeight="1" x14ac:dyDescent="0.35"/>
  </sheetData>
  <sheetProtection algorithmName="SHA-512" hashValue="mNiYukcSBxSizRvl/BvvDRm0lgoSLYs6aQX5ZYNjIAmeIPGuF3pldidJMbarFuzFKsrRAxDEbwl2Vp4DJkDx/w==" saltValue="28MasOwiwCWuIrz5saLWUw==" spinCount="100000" sheet="1" objects="1" scenarios="1" sort="0" autoFilter="0" pivotTables="0"/>
  <mergeCells count="6">
    <mergeCell ref="G7:G8"/>
    <mergeCell ref="A20:C20"/>
    <mergeCell ref="A7:A8"/>
    <mergeCell ref="B7:B8"/>
    <mergeCell ref="C7:C8"/>
    <mergeCell ref="D7:F7"/>
  </mergeCells>
  <pageMargins left="0.7" right="0.7" top="0.75" bottom="0.7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K37"/>
  <sheetViews>
    <sheetView zoomScaleNormal="100" workbookViewId="0">
      <selection activeCell="D14" sqref="D14"/>
    </sheetView>
  </sheetViews>
  <sheetFormatPr defaultColWidth="9.1796875" defaultRowHeight="12.5" x14ac:dyDescent="0.35"/>
  <cols>
    <col min="1" max="1" width="6.7265625" style="951" customWidth="1"/>
    <col min="2" max="2" width="9.453125" style="951" customWidth="1"/>
    <col min="3" max="3" width="49.26953125" style="277" customWidth="1"/>
    <col min="4" max="4" width="13.7265625" style="277" customWidth="1"/>
    <col min="5" max="5" width="13.26953125" style="277" customWidth="1"/>
    <col min="6" max="6" width="11.54296875" style="277" customWidth="1"/>
    <col min="7" max="7" width="11.453125" style="277" customWidth="1"/>
    <col min="8" max="8" width="10.7265625" style="277" customWidth="1"/>
    <col min="9" max="9" width="23.26953125" style="277" customWidth="1"/>
    <col min="10" max="10" width="21" style="277" customWidth="1"/>
    <col min="11" max="254" width="9.1796875" style="277"/>
    <col min="255" max="255" width="6.7265625" style="277" customWidth="1"/>
    <col min="256" max="256" width="8.26953125" style="277" customWidth="1"/>
    <col min="257" max="257" width="11.453125" style="277" customWidth="1"/>
    <col min="258" max="258" width="9.453125" style="277" customWidth="1"/>
    <col min="259" max="259" width="43.1796875" style="277" customWidth="1"/>
    <col min="260" max="260" width="13.7265625" style="277" customWidth="1"/>
    <col min="261" max="261" width="13.26953125" style="277" customWidth="1"/>
    <col min="262" max="262" width="11.54296875" style="277" customWidth="1"/>
    <col min="263" max="263" width="11.453125" style="277" customWidth="1"/>
    <col min="264" max="264" width="10.7265625" style="277" customWidth="1"/>
    <col min="265" max="265" width="23.26953125" style="277" customWidth="1"/>
    <col min="266" max="266" width="21" style="277" customWidth="1"/>
    <col min="267" max="510" width="9.1796875" style="277"/>
    <col min="511" max="511" width="6.7265625" style="277" customWidth="1"/>
    <col min="512" max="512" width="8.26953125" style="277" customWidth="1"/>
    <col min="513" max="513" width="11.453125" style="277" customWidth="1"/>
    <col min="514" max="514" width="9.453125" style="277" customWidth="1"/>
    <col min="515" max="515" width="43.1796875" style="277" customWidth="1"/>
    <col min="516" max="516" width="13.7265625" style="277" customWidth="1"/>
    <col min="517" max="517" width="13.26953125" style="277" customWidth="1"/>
    <col min="518" max="518" width="11.54296875" style="277" customWidth="1"/>
    <col min="519" max="519" width="11.453125" style="277" customWidth="1"/>
    <col min="520" max="520" width="10.7265625" style="277" customWidth="1"/>
    <col min="521" max="521" width="23.26953125" style="277" customWidth="1"/>
    <col min="522" max="522" width="21" style="277" customWidth="1"/>
    <col min="523" max="766" width="9.1796875" style="277"/>
    <col min="767" max="767" width="6.7265625" style="277" customWidth="1"/>
    <col min="768" max="768" width="8.26953125" style="277" customWidth="1"/>
    <col min="769" max="769" width="11.453125" style="277" customWidth="1"/>
    <col min="770" max="770" width="9.453125" style="277" customWidth="1"/>
    <col min="771" max="771" width="43.1796875" style="277" customWidth="1"/>
    <col min="772" max="772" width="13.7265625" style="277" customWidth="1"/>
    <col min="773" max="773" width="13.26953125" style="277" customWidth="1"/>
    <col min="774" max="774" width="11.54296875" style="277" customWidth="1"/>
    <col min="775" max="775" width="11.453125" style="277" customWidth="1"/>
    <col min="776" max="776" width="10.7265625" style="277" customWidth="1"/>
    <col min="777" max="777" width="23.26953125" style="277" customWidth="1"/>
    <col min="778" max="778" width="21" style="277" customWidth="1"/>
    <col min="779" max="1022" width="9.1796875" style="277"/>
    <col min="1023" max="1023" width="6.7265625" style="277" customWidth="1"/>
    <col min="1024" max="1024" width="8.26953125" style="277" customWidth="1"/>
    <col min="1025" max="1025" width="11.453125" style="277" customWidth="1"/>
    <col min="1026" max="1026" width="9.453125" style="277" customWidth="1"/>
    <col min="1027" max="1027" width="43.1796875" style="277" customWidth="1"/>
    <col min="1028" max="1028" width="13.7265625" style="277" customWidth="1"/>
    <col min="1029" max="1029" width="13.26953125" style="277" customWidth="1"/>
    <col min="1030" max="1030" width="11.54296875" style="277" customWidth="1"/>
    <col min="1031" max="1031" width="11.453125" style="277" customWidth="1"/>
    <col min="1032" max="1032" width="10.7265625" style="277" customWidth="1"/>
    <col min="1033" max="1033" width="23.26953125" style="277" customWidth="1"/>
    <col min="1034" max="1034" width="21" style="277" customWidth="1"/>
    <col min="1035" max="1278" width="9.1796875" style="277"/>
    <col min="1279" max="1279" width="6.7265625" style="277" customWidth="1"/>
    <col min="1280" max="1280" width="8.26953125" style="277" customWidth="1"/>
    <col min="1281" max="1281" width="11.453125" style="277" customWidth="1"/>
    <col min="1282" max="1282" width="9.453125" style="277" customWidth="1"/>
    <col min="1283" max="1283" width="43.1796875" style="277" customWidth="1"/>
    <col min="1284" max="1284" width="13.7265625" style="277" customWidth="1"/>
    <col min="1285" max="1285" width="13.26953125" style="277" customWidth="1"/>
    <col min="1286" max="1286" width="11.54296875" style="277" customWidth="1"/>
    <col min="1287" max="1287" width="11.453125" style="277" customWidth="1"/>
    <col min="1288" max="1288" width="10.7265625" style="277" customWidth="1"/>
    <col min="1289" max="1289" width="23.26953125" style="277" customWidth="1"/>
    <col min="1290" max="1290" width="21" style="277" customWidth="1"/>
    <col min="1291" max="1534" width="9.1796875" style="277"/>
    <col min="1535" max="1535" width="6.7265625" style="277" customWidth="1"/>
    <col min="1536" max="1536" width="8.26953125" style="277" customWidth="1"/>
    <col min="1537" max="1537" width="11.453125" style="277" customWidth="1"/>
    <col min="1538" max="1538" width="9.453125" style="277" customWidth="1"/>
    <col min="1539" max="1539" width="43.1796875" style="277" customWidth="1"/>
    <col min="1540" max="1540" width="13.7265625" style="277" customWidth="1"/>
    <col min="1541" max="1541" width="13.26953125" style="277" customWidth="1"/>
    <col min="1542" max="1542" width="11.54296875" style="277" customWidth="1"/>
    <col min="1543" max="1543" width="11.453125" style="277" customWidth="1"/>
    <col min="1544" max="1544" width="10.7265625" style="277" customWidth="1"/>
    <col min="1545" max="1545" width="23.26953125" style="277" customWidth="1"/>
    <col min="1546" max="1546" width="21" style="277" customWidth="1"/>
    <col min="1547" max="1790" width="9.1796875" style="277"/>
    <col min="1791" max="1791" width="6.7265625" style="277" customWidth="1"/>
    <col min="1792" max="1792" width="8.26953125" style="277" customWidth="1"/>
    <col min="1793" max="1793" width="11.453125" style="277" customWidth="1"/>
    <col min="1794" max="1794" width="9.453125" style="277" customWidth="1"/>
    <col min="1795" max="1795" width="43.1796875" style="277" customWidth="1"/>
    <col min="1796" max="1796" width="13.7265625" style="277" customWidth="1"/>
    <col min="1797" max="1797" width="13.26953125" style="277" customWidth="1"/>
    <col min="1798" max="1798" width="11.54296875" style="277" customWidth="1"/>
    <col min="1799" max="1799" width="11.453125" style="277" customWidth="1"/>
    <col min="1800" max="1800" width="10.7265625" style="277" customWidth="1"/>
    <col min="1801" max="1801" width="23.26953125" style="277" customWidth="1"/>
    <col min="1802" max="1802" width="21" style="277" customWidth="1"/>
    <col min="1803" max="2046" width="9.1796875" style="277"/>
    <col min="2047" max="2047" width="6.7265625" style="277" customWidth="1"/>
    <col min="2048" max="2048" width="8.26953125" style="277" customWidth="1"/>
    <col min="2049" max="2049" width="11.453125" style="277" customWidth="1"/>
    <col min="2050" max="2050" width="9.453125" style="277" customWidth="1"/>
    <col min="2051" max="2051" width="43.1796875" style="277" customWidth="1"/>
    <col min="2052" max="2052" width="13.7265625" style="277" customWidth="1"/>
    <col min="2053" max="2053" width="13.26953125" style="277" customWidth="1"/>
    <col min="2054" max="2054" width="11.54296875" style="277" customWidth="1"/>
    <col min="2055" max="2055" width="11.453125" style="277" customWidth="1"/>
    <col min="2056" max="2056" width="10.7265625" style="277" customWidth="1"/>
    <col min="2057" max="2057" width="23.26953125" style="277" customWidth="1"/>
    <col min="2058" max="2058" width="21" style="277" customWidth="1"/>
    <col min="2059" max="2302" width="9.1796875" style="277"/>
    <col min="2303" max="2303" width="6.7265625" style="277" customWidth="1"/>
    <col min="2304" max="2304" width="8.26953125" style="277" customWidth="1"/>
    <col min="2305" max="2305" width="11.453125" style="277" customWidth="1"/>
    <col min="2306" max="2306" width="9.453125" style="277" customWidth="1"/>
    <col min="2307" max="2307" width="43.1796875" style="277" customWidth="1"/>
    <col min="2308" max="2308" width="13.7265625" style="277" customWidth="1"/>
    <col min="2309" max="2309" width="13.26953125" style="277" customWidth="1"/>
    <col min="2310" max="2310" width="11.54296875" style="277" customWidth="1"/>
    <col min="2311" max="2311" width="11.453125" style="277" customWidth="1"/>
    <col min="2312" max="2312" width="10.7265625" style="277" customWidth="1"/>
    <col min="2313" max="2313" width="23.26953125" style="277" customWidth="1"/>
    <col min="2314" max="2314" width="21" style="277" customWidth="1"/>
    <col min="2315" max="2558" width="9.1796875" style="277"/>
    <col min="2559" max="2559" width="6.7265625" style="277" customWidth="1"/>
    <col min="2560" max="2560" width="8.26953125" style="277" customWidth="1"/>
    <col min="2561" max="2561" width="11.453125" style="277" customWidth="1"/>
    <col min="2562" max="2562" width="9.453125" style="277" customWidth="1"/>
    <col min="2563" max="2563" width="43.1796875" style="277" customWidth="1"/>
    <col min="2564" max="2564" width="13.7265625" style="277" customWidth="1"/>
    <col min="2565" max="2565" width="13.26953125" style="277" customWidth="1"/>
    <col min="2566" max="2566" width="11.54296875" style="277" customWidth="1"/>
    <col min="2567" max="2567" width="11.453125" style="277" customWidth="1"/>
    <col min="2568" max="2568" width="10.7265625" style="277" customWidth="1"/>
    <col min="2569" max="2569" width="23.26953125" style="277" customWidth="1"/>
    <col min="2570" max="2570" width="21" style="277" customWidth="1"/>
    <col min="2571" max="2814" width="9.1796875" style="277"/>
    <col min="2815" max="2815" width="6.7265625" style="277" customWidth="1"/>
    <col min="2816" max="2816" width="8.26953125" style="277" customWidth="1"/>
    <col min="2817" max="2817" width="11.453125" style="277" customWidth="1"/>
    <col min="2818" max="2818" width="9.453125" style="277" customWidth="1"/>
    <col min="2819" max="2819" width="43.1796875" style="277" customWidth="1"/>
    <col min="2820" max="2820" width="13.7265625" style="277" customWidth="1"/>
    <col min="2821" max="2821" width="13.26953125" style="277" customWidth="1"/>
    <col min="2822" max="2822" width="11.54296875" style="277" customWidth="1"/>
    <col min="2823" max="2823" width="11.453125" style="277" customWidth="1"/>
    <col min="2824" max="2824" width="10.7265625" style="277" customWidth="1"/>
    <col min="2825" max="2825" width="23.26953125" style="277" customWidth="1"/>
    <col min="2826" max="2826" width="21" style="277" customWidth="1"/>
    <col min="2827" max="3070" width="9.1796875" style="277"/>
    <col min="3071" max="3071" width="6.7265625" style="277" customWidth="1"/>
    <col min="3072" max="3072" width="8.26953125" style="277" customWidth="1"/>
    <col min="3073" max="3073" width="11.453125" style="277" customWidth="1"/>
    <col min="3074" max="3074" width="9.453125" style="277" customWidth="1"/>
    <col min="3075" max="3075" width="43.1796875" style="277" customWidth="1"/>
    <col min="3076" max="3076" width="13.7265625" style="277" customWidth="1"/>
    <col min="3077" max="3077" width="13.26953125" style="277" customWidth="1"/>
    <col min="3078" max="3078" width="11.54296875" style="277" customWidth="1"/>
    <col min="3079" max="3079" width="11.453125" style="277" customWidth="1"/>
    <col min="3080" max="3080" width="10.7265625" style="277" customWidth="1"/>
    <col min="3081" max="3081" width="23.26953125" style="277" customWidth="1"/>
    <col min="3082" max="3082" width="21" style="277" customWidth="1"/>
    <col min="3083" max="3326" width="9.1796875" style="277"/>
    <col min="3327" max="3327" width="6.7265625" style="277" customWidth="1"/>
    <col min="3328" max="3328" width="8.26953125" style="277" customWidth="1"/>
    <col min="3329" max="3329" width="11.453125" style="277" customWidth="1"/>
    <col min="3330" max="3330" width="9.453125" style="277" customWidth="1"/>
    <col min="3331" max="3331" width="43.1796875" style="277" customWidth="1"/>
    <col min="3332" max="3332" width="13.7265625" style="277" customWidth="1"/>
    <col min="3333" max="3333" width="13.26953125" style="277" customWidth="1"/>
    <col min="3334" max="3334" width="11.54296875" style="277" customWidth="1"/>
    <col min="3335" max="3335" width="11.453125" style="277" customWidth="1"/>
    <col min="3336" max="3336" width="10.7265625" style="277" customWidth="1"/>
    <col min="3337" max="3337" width="23.26953125" style="277" customWidth="1"/>
    <col min="3338" max="3338" width="21" style="277" customWidth="1"/>
    <col min="3339" max="3582" width="9.1796875" style="277"/>
    <col min="3583" max="3583" width="6.7265625" style="277" customWidth="1"/>
    <col min="3584" max="3584" width="8.26953125" style="277" customWidth="1"/>
    <col min="3585" max="3585" width="11.453125" style="277" customWidth="1"/>
    <col min="3586" max="3586" width="9.453125" style="277" customWidth="1"/>
    <col min="3587" max="3587" width="43.1796875" style="277" customWidth="1"/>
    <col min="3588" max="3588" width="13.7265625" style="277" customWidth="1"/>
    <col min="3589" max="3589" width="13.26953125" style="277" customWidth="1"/>
    <col min="3590" max="3590" width="11.54296875" style="277" customWidth="1"/>
    <col min="3591" max="3591" width="11.453125" style="277" customWidth="1"/>
    <col min="3592" max="3592" width="10.7265625" style="277" customWidth="1"/>
    <col min="3593" max="3593" width="23.26953125" style="277" customWidth="1"/>
    <col min="3594" max="3594" width="21" style="277" customWidth="1"/>
    <col min="3595" max="3838" width="9.1796875" style="277"/>
    <col min="3839" max="3839" width="6.7265625" style="277" customWidth="1"/>
    <col min="3840" max="3840" width="8.26953125" style="277" customWidth="1"/>
    <col min="3841" max="3841" width="11.453125" style="277" customWidth="1"/>
    <col min="3842" max="3842" width="9.453125" style="277" customWidth="1"/>
    <col min="3843" max="3843" width="43.1796875" style="277" customWidth="1"/>
    <col min="3844" max="3844" width="13.7265625" style="277" customWidth="1"/>
    <col min="3845" max="3845" width="13.26953125" style="277" customWidth="1"/>
    <col min="3846" max="3846" width="11.54296875" style="277" customWidth="1"/>
    <col min="3847" max="3847" width="11.453125" style="277" customWidth="1"/>
    <col min="3848" max="3848" width="10.7265625" style="277" customWidth="1"/>
    <col min="3849" max="3849" width="23.26953125" style="277" customWidth="1"/>
    <col min="3850" max="3850" width="21" style="277" customWidth="1"/>
    <col min="3851" max="4094" width="9.1796875" style="277"/>
    <col min="4095" max="4095" width="6.7265625" style="277" customWidth="1"/>
    <col min="4096" max="4096" width="8.26953125" style="277" customWidth="1"/>
    <col min="4097" max="4097" width="11.453125" style="277" customWidth="1"/>
    <col min="4098" max="4098" width="9.453125" style="277" customWidth="1"/>
    <col min="4099" max="4099" width="43.1796875" style="277" customWidth="1"/>
    <col min="4100" max="4100" width="13.7265625" style="277" customWidth="1"/>
    <col min="4101" max="4101" width="13.26953125" style="277" customWidth="1"/>
    <col min="4102" max="4102" width="11.54296875" style="277" customWidth="1"/>
    <col min="4103" max="4103" width="11.453125" style="277" customWidth="1"/>
    <col min="4104" max="4104" width="10.7265625" style="277" customWidth="1"/>
    <col min="4105" max="4105" width="23.26953125" style="277" customWidth="1"/>
    <col min="4106" max="4106" width="21" style="277" customWidth="1"/>
    <col min="4107" max="4350" width="9.1796875" style="277"/>
    <col min="4351" max="4351" width="6.7265625" style="277" customWidth="1"/>
    <col min="4352" max="4352" width="8.26953125" style="277" customWidth="1"/>
    <col min="4353" max="4353" width="11.453125" style="277" customWidth="1"/>
    <col min="4354" max="4354" width="9.453125" style="277" customWidth="1"/>
    <col min="4355" max="4355" width="43.1796875" style="277" customWidth="1"/>
    <col min="4356" max="4356" width="13.7265625" style="277" customWidth="1"/>
    <col min="4357" max="4357" width="13.26953125" style="277" customWidth="1"/>
    <col min="4358" max="4358" width="11.54296875" style="277" customWidth="1"/>
    <col min="4359" max="4359" width="11.453125" style="277" customWidth="1"/>
    <col min="4360" max="4360" width="10.7265625" style="277" customWidth="1"/>
    <col min="4361" max="4361" width="23.26953125" style="277" customWidth="1"/>
    <col min="4362" max="4362" width="21" style="277" customWidth="1"/>
    <col min="4363" max="4606" width="9.1796875" style="277"/>
    <col min="4607" max="4607" width="6.7265625" style="277" customWidth="1"/>
    <col min="4608" max="4608" width="8.26953125" style="277" customWidth="1"/>
    <col min="4609" max="4609" width="11.453125" style="277" customWidth="1"/>
    <col min="4610" max="4610" width="9.453125" style="277" customWidth="1"/>
    <col min="4611" max="4611" width="43.1796875" style="277" customWidth="1"/>
    <col min="4612" max="4612" width="13.7265625" style="277" customWidth="1"/>
    <col min="4613" max="4613" width="13.26953125" style="277" customWidth="1"/>
    <col min="4614" max="4614" width="11.54296875" style="277" customWidth="1"/>
    <col min="4615" max="4615" width="11.453125" style="277" customWidth="1"/>
    <col min="4616" max="4616" width="10.7265625" style="277" customWidth="1"/>
    <col min="4617" max="4617" width="23.26953125" style="277" customWidth="1"/>
    <col min="4618" max="4618" width="21" style="277" customWidth="1"/>
    <col min="4619" max="4862" width="9.1796875" style="277"/>
    <col min="4863" max="4863" width="6.7265625" style="277" customWidth="1"/>
    <col min="4864" max="4864" width="8.26953125" style="277" customWidth="1"/>
    <col min="4865" max="4865" width="11.453125" style="277" customWidth="1"/>
    <col min="4866" max="4866" width="9.453125" style="277" customWidth="1"/>
    <col min="4867" max="4867" width="43.1796875" style="277" customWidth="1"/>
    <col min="4868" max="4868" width="13.7265625" style="277" customWidth="1"/>
    <col min="4869" max="4869" width="13.26953125" style="277" customWidth="1"/>
    <col min="4870" max="4870" width="11.54296875" style="277" customWidth="1"/>
    <col min="4871" max="4871" width="11.453125" style="277" customWidth="1"/>
    <col min="4872" max="4872" width="10.7265625" style="277" customWidth="1"/>
    <col min="4873" max="4873" width="23.26953125" style="277" customWidth="1"/>
    <col min="4874" max="4874" width="21" style="277" customWidth="1"/>
    <col min="4875" max="5118" width="9.1796875" style="277"/>
    <col min="5119" max="5119" width="6.7265625" style="277" customWidth="1"/>
    <col min="5120" max="5120" width="8.26953125" style="277" customWidth="1"/>
    <col min="5121" max="5121" width="11.453125" style="277" customWidth="1"/>
    <col min="5122" max="5122" width="9.453125" style="277" customWidth="1"/>
    <col min="5123" max="5123" width="43.1796875" style="277" customWidth="1"/>
    <col min="5124" max="5124" width="13.7265625" style="277" customWidth="1"/>
    <col min="5125" max="5125" width="13.26953125" style="277" customWidth="1"/>
    <col min="5126" max="5126" width="11.54296875" style="277" customWidth="1"/>
    <col min="5127" max="5127" width="11.453125" style="277" customWidth="1"/>
    <col min="5128" max="5128" width="10.7265625" style="277" customWidth="1"/>
    <col min="5129" max="5129" width="23.26953125" style="277" customWidth="1"/>
    <col min="5130" max="5130" width="21" style="277" customWidth="1"/>
    <col min="5131" max="5374" width="9.1796875" style="277"/>
    <col min="5375" max="5375" width="6.7265625" style="277" customWidth="1"/>
    <col min="5376" max="5376" width="8.26953125" style="277" customWidth="1"/>
    <col min="5377" max="5377" width="11.453125" style="277" customWidth="1"/>
    <col min="5378" max="5378" width="9.453125" style="277" customWidth="1"/>
    <col min="5379" max="5379" width="43.1796875" style="277" customWidth="1"/>
    <col min="5380" max="5380" width="13.7265625" style="277" customWidth="1"/>
    <col min="5381" max="5381" width="13.26953125" style="277" customWidth="1"/>
    <col min="5382" max="5382" width="11.54296875" style="277" customWidth="1"/>
    <col min="5383" max="5383" width="11.453125" style="277" customWidth="1"/>
    <col min="5384" max="5384" width="10.7265625" style="277" customWidth="1"/>
    <col min="5385" max="5385" width="23.26953125" style="277" customWidth="1"/>
    <col min="5386" max="5386" width="21" style="277" customWidth="1"/>
    <col min="5387" max="5630" width="9.1796875" style="277"/>
    <col min="5631" max="5631" width="6.7265625" style="277" customWidth="1"/>
    <col min="5632" max="5632" width="8.26953125" style="277" customWidth="1"/>
    <col min="5633" max="5633" width="11.453125" style="277" customWidth="1"/>
    <col min="5634" max="5634" width="9.453125" style="277" customWidth="1"/>
    <col min="5635" max="5635" width="43.1796875" style="277" customWidth="1"/>
    <col min="5636" max="5636" width="13.7265625" style="277" customWidth="1"/>
    <col min="5637" max="5637" width="13.26953125" style="277" customWidth="1"/>
    <col min="5638" max="5638" width="11.54296875" style="277" customWidth="1"/>
    <col min="5639" max="5639" width="11.453125" style="277" customWidth="1"/>
    <col min="5640" max="5640" width="10.7265625" style="277" customWidth="1"/>
    <col min="5641" max="5641" width="23.26953125" style="277" customWidth="1"/>
    <col min="5642" max="5642" width="21" style="277" customWidth="1"/>
    <col min="5643" max="5886" width="9.1796875" style="277"/>
    <col min="5887" max="5887" width="6.7265625" style="277" customWidth="1"/>
    <col min="5888" max="5888" width="8.26953125" style="277" customWidth="1"/>
    <col min="5889" max="5889" width="11.453125" style="277" customWidth="1"/>
    <col min="5890" max="5890" width="9.453125" style="277" customWidth="1"/>
    <col min="5891" max="5891" width="43.1796875" style="277" customWidth="1"/>
    <col min="5892" max="5892" width="13.7265625" style="277" customWidth="1"/>
    <col min="5893" max="5893" width="13.26953125" style="277" customWidth="1"/>
    <col min="5894" max="5894" width="11.54296875" style="277" customWidth="1"/>
    <col min="5895" max="5895" width="11.453125" style="277" customWidth="1"/>
    <col min="5896" max="5896" width="10.7265625" style="277" customWidth="1"/>
    <col min="5897" max="5897" width="23.26953125" style="277" customWidth="1"/>
    <col min="5898" max="5898" width="21" style="277" customWidth="1"/>
    <col min="5899" max="6142" width="9.1796875" style="277"/>
    <col min="6143" max="6143" width="6.7265625" style="277" customWidth="1"/>
    <col min="6144" max="6144" width="8.26953125" style="277" customWidth="1"/>
    <col min="6145" max="6145" width="11.453125" style="277" customWidth="1"/>
    <col min="6146" max="6146" width="9.453125" style="277" customWidth="1"/>
    <col min="6147" max="6147" width="43.1796875" style="277" customWidth="1"/>
    <col min="6148" max="6148" width="13.7265625" style="277" customWidth="1"/>
    <col min="6149" max="6149" width="13.26953125" style="277" customWidth="1"/>
    <col min="6150" max="6150" width="11.54296875" style="277" customWidth="1"/>
    <col min="6151" max="6151" width="11.453125" style="277" customWidth="1"/>
    <col min="6152" max="6152" width="10.7265625" style="277" customWidth="1"/>
    <col min="6153" max="6153" width="23.26953125" style="277" customWidth="1"/>
    <col min="6154" max="6154" width="21" style="277" customWidth="1"/>
    <col min="6155" max="6398" width="9.1796875" style="277"/>
    <col min="6399" max="6399" width="6.7265625" style="277" customWidth="1"/>
    <col min="6400" max="6400" width="8.26953125" style="277" customWidth="1"/>
    <col min="6401" max="6401" width="11.453125" style="277" customWidth="1"/>
    <col min="6402" max="6402" width="9.453125" style="277" customWidth="1"/>
    <col min="6403" max="6403" width="43.1796875" style="277" customWidth="1"/>
    <col min="6404" max="6404" width="13.7265625" style="277" customWidth="1"/>
    <col min="6405" max="6405" width="13.26953125" style="277" customWidth="1"/>
    <col min="6406" max="6406" width="11.54296875" style="277" customWidth="1"/>
    <col min="6407" max="6407" width="11.453125" style="277" customWidth="1"/>
    <col min="6408" max="6408" width="10.7265625" style="277" customWidth="1"/>
    <col min="6409" max="6409" width="23.26953125" style="277" customWidth="1"/>
    <col min="6410" max="6410" width="21" style="277" customWidth="1"/>
    <col min="6411" max="6654" width="9.1796875" style="277"/>
    <col min="6655" max="6655" width="6.7265625" style="277" customWidth="1"/>
    <col min="6656" max="6656" width="8.26953125" style="277" customWidth="1"/>
    <col min="6657" max="6657" width="11.453125" style="277" customWidth="1"/>
    <col min="6658" max="6658" width="9.453125" style="277" customWidth="1"/>
    <col min="6659" max="6659" width="43.1796875" style="277" customWidth="1"/>
    <col min="6660" max="6660" width="13.7265625" style="277" customWidth="1"/>
    <col min="6661" max="6661" width="13.26953125" style="277" customWidth="1"/>
    <col min="6662" max="6662" width="11.54296875" style="277" customWidth="1"/>
    <col min="6663" max="6663" width="11.453125" style="277" customWidth="1"/>
    <col min="6664" max="6664" width="10.7265625" style="277" customWidth="1"/>
    <col min="6665" max="6665" width="23.26953125" style="277" customWidth="1"/>
    <col min="6666" max="6666" width="21" style="277" customWidth="1"/>
    <col min="6667" max="6910" width="9.1796875" style="277"/>
    <col min="6911" max="6911" width="6.7265625" style="277" customWidth="1"/>
    <col min="6912" max="6912" width="8.26953125" style="277" customWidth="1"/>
    <col min="6913" max="6913" width="11.453125" style="277" customWidth="1"/>
    <col min="6914" max="6914" width="9.453125" style="277" customWidth="1"/>
    <col min="6915" max="6915" width="43.1796875" style="277" customWidth="1"/>
    <col min="6916" max="6916" width="13.7265625" style="277" customWidth="1"/>
    <col min="6917" max="6917" width="13.26953125" style="277" customWidth="1"/>
    <col min="6918" max="6918" width="11.54296875" style="277" customWidth="1"/>
    <col min="6919" max="6919" width="11.453125" style="277" customWidth="1"/>
    <col min="6920" max="6920" width="10.7265625" style="277" customWidth="1"/>
    <col min="6921" max="6921" width="23.26953125" style="277" customWidth="1"/>
    <col min="6922" max="6922" width="21" style="277" customWidth="1"/>
    <col min="6923" max="7166" width="9.1796875" style="277"/>
    <col min="7167" max="7167" width="6.7265625" style="277" customWidth="1"/>
    <col min="7168" max="7168" width="8.26953125" style="277" customWidth="1"/>
    <col min="7169" max="7169" width="11.453125" style="277" customWidth="1"/>
    <col min="7170" max="7170" width="9.453125" style="277" customWidth="1"/>
    <col min="7171" max="7171" width="43.1796875" style="277" customWidth="1"/>
    <col min="7172" max="7172" width="13.7265625" style="277" customWidth="1"/>
    <col min="7173" max="7173" width="13.26953125" style="277" customWidth="1"/>
    <col min="7174" max="7174" width="11.54296875" style="277" customWidth="1"/>
    <col min="7175" max="7175" width="11.453125" style="277" customWidth="1"/>
    <col min="7176" max="7176" width="10.7265625" style="277" customWidth="1"/>
    <col min="7177" max="7177" width="23.26953125" style="277" customWidth="1"/>
    <col min="7178" max="7178" width="21" style="277" customWidth="1"/>
    <col min="7179" max="7422" width="9.1796875" style="277"/>
    <col min="7423" max="7423" width="6.7265625" style="277" customWidth="1"/>
    <col min="7424" max="7424" width="8.26953125" style="277" customWidth="1"/>
    <col min="7425" max="7425" width="11.453125" style="277" customWidth="1"/>
    <col min="7426" max="7426" width="9.453125" style="277" customWidth="1"/>
    <col min="7427" max="7427" width="43.1796875" style="277" customWidth="1"/>
    <col min="7428" max="7428" width="13.7265625" style="277" customWidth="1"/>
    <col min="7429" max="7429" width="13.26953125" style="277" customWidth="1"/>
    <col min="7430" max="7430" width="11.54296875" style="277" customWidth="1"/>
    <col min="7431" max="7431" width="11.453125" style="277" customWidth="1"/>
    <col min="7432" max="7432" width="10.7265625" style="277" customWidth="1"/>
    <col min="7433" max="7433" width="23.26953125" style="277" customWidth="1"/>
    <col min="7434" max="7434" width="21" style="277" customWidth="1"/>
    <col min="7435" max="7678" width="9.1796875" style="277"/>
    <col min="7679" max="7679" width="6.7265625" style="277" customWidth="1"/>
    <col min="7680" max="7680" width="8.26953125" style="277" customWidth="1"/>
    <col min="7681" max="7681" width="11.453125" style="277" customWidth="1"/>
    <col min="7682" max="7682" width="9.453125" style="277" customWidth="1"/>
    <col min="7683" max="7683" width="43.1796875" style="277" customWidth="1"/>
    <col min="7684" max="7684" width="13.7265625" style="277" customWidth="1"/>
    <col min="7685" max="7685" width="13.26953125" style="277" customWidth="1"/>
    <col min="7686" max="7686" width="11.54296875" style="277" customWidth="1"/>
    <col min="7687" max="7687" width="11.453125" style="277" customWidth="1"/>
    <col min="7688" max="7688" width="10.7265625" style="277" customWidth="1"/>
    <col min="7689" max="7689" width="23.26953125" style="277" customWidth="1"/>
    <col min="7690" max="7690" width="21" style="277" customWidth="1"/>
    <col min="7691" max="7934" width="9.1796875" style="277"/>
    <col min="7935" max="7935" width="6.7265625" style="277" customWidth="1"/>
    <col min="7936" max="7936" width="8.26953125" style="277" customWidth="1"/>
    <col min="7937" max="7937" width="11.453125" style="277" customWidth="1"/>
    <col min="7938" max="7938" width="9.453125" style="277" customWidth="1"/>
    <col min="7939" max="7939" width="43.1796875" style="277" customWidth="1"/>
    <col min="7940" max="7940" width="13.7265625" style="277" customWidth="1"/>
    <col min="7941" max="7941" width="13.26953125" style="277" customWidth="1"/>
    <col min="7942" max="7942" width="11.54296875" style="277" customWidth="1"/>
    <col min="7943" max="7943" width="11.453125" style="277" customWidth="1"/>
    <col min="7944" max="7944" width="10.7265625" style="277" customWidth="1"/>
    <col min="7945" max="7945" width="23.26953125" style="277" customWidth="1"/>
    <col min="7946" max="7946" width="21" style="277" customWidth="1"/>
    <col min="7947" max="8190" width="9.1796875" style="277"/>
    <col min="8191" max="8191" width="6.7265625" style="277" customWidth="1"/>
    <col min="8192" max="8192" width="8.26953125" style="277" customWidth="1"/>
    <col min="8193" max="8193" width="11.453125" style="277" customWidth="1"/>
    <col min="8194" max="8194" width="9.453125" style="277" customWidth="1"/>
    <col min="8195" max="8195" width="43.1796875" style="277" customWidth="1"/>
    <col min="8196" max="8196" width="13.7265625" style="277" customWidth="1"/>
    <col min="8197" max="8197" width="13.26953125" style="277" customWidth="1"/>
    <col min="8198" max="8198" width="11.54296875" style="277" customWidth="1"/>
    <col min="8199" max="8199" width="11.453125" style="277" customWidth="1"/>
    <col min="8200" max="8200" width="10.7265625" style="277" customWidth="1"/>
    <col min="8201" max="8201" width="23.26953125" style="277" customWidth="1"/>
    <col min="8202" max="8202" width="21" style="277" customWidth="1"/>
    <col min="8203" max="8446" width="9.1796875" style="277"/>
    <col min="8447" max="8447" width="6.7265625" style="277" customWidth="1"/>
    <col min="8448" max="8448" width="8.26953125" style="277" customWidth="1"/>
    <col min="8449" max="8449" width="11.453125" style="277" customWidth="1"/>
    <col min="8450" max="8450" width="9.453125" style="277" customWidth="1"/>
    <col min="8451" max="8451" width="43.1796875" style="277" customWidth="1"/>
    <col min="8452" max="8452" width="13.7265625" style="277" customWidth="1"/>
    <col min="8453" max="8453" width="13.26953125" style="277" customWidth="1"/>
    <col min="8454" max="8454" width="11.54296875" style="277" customWidth="1"/>
    <col min="8455" max="8455" width="11.453125" style="277" customWidth="1"/>
    <col min="8456" max="8456" width="10.7265625" style="277" customWidth="1"/>
    <col min="8457" max="8457" width="23.26953125" style="277" customWidth="1"/>
    <col min="8458" max="8458" width="21" style="277" customWidth="1"/>
    <col min="8459" max="8702" width="9.1796875" style="277"/>
    <col min="8703" max="8703" width="6.7265625" style="277" customWidth="1"/>
    <col min="8704" max="8704" width="8.26953125" style="277" customWidth="1"/>
    <col min="8705" max="8705" width="11.453125" style="277" customWidth="1"/>
    <col min="8706" max="8706" width="9.453125" style="277" customWidth="1"/>
    <col min="8707" max="8707" width="43.1796875" style="277" customWidth="1"/>
    <col min="8708" max="8708" width="13.7265625" style="277" customWidth="1"/>
    <col min="8709" max="8709" width="13.26953125" style="277" customWidth="1"/>
    <col min="8710" max="8710" width="11.54296875" style="277" customWidth="1"/>
    <col min="8711" max="8711" width="11.453125" style="277" customWidth="1"/>
    <col min="8712" max="8712" width="10.7265625" style="277" customWidth="1"/>
    <col min="8713" max="8713" width="23.26953125" style="277" customWidth="1"/>
    <col min="8714" max="8714" width="21" style="277" customWidth="1"/>
    <col min="8715" max="8958" width="9.1796875" style="277"/>
    <col min="8959" max="8959" width="6.7265625" style="277" customWidth="1"/>
    <col min="8960" max="8960" width="8.26953125" style="277" customWidth="1"/>
    <col min="8961" max="8961" width="11.453125" style="277" customWidth="1"/>
    <col min="8962" max="8962" width="9.453125" style="277" customWidth="1"/>
    <col min="8963" max="8963" width="43.1796875" style="277" customWidth="1"/>
    <col min="8964" max="8964" width="13.7265625" style="277" customWidth="1"/>
    <col min="8965" max="8965" width="13.26953125" style="277" customWidth="1"/>
    <col min="8966" max="8966" width="11.54296875" style="277" customWidth="1"/>
    <col min="8967" max="8967" width="11.453125" style="277" customWidth="1"/>
    <col min="8968" max="8968" width="10.7265625" style="277" customWidth="1"/>
    <col min="8969" max="8969" width="23.26953125" style="277" customWidth="1"/>
    <col min="8970" max="8970" width="21" style="277" customWidth="1"/>
    <col min="8971" max="9214" width="9.1796875" style="277"/>
    <col min="9215" max="9215" width="6.7265625" style="277" customWidth="1"/>
    <col min="9216" max="9216" width="8.26953125" style="277" customWidth="1"/>
    <col min="9217" max="9217" width="11.453125" style="277" customWidth="1"/>
    <col min="9218" max="9218" width="9.453125" style="277" customWidth="1"/>
    <col min="9219" max="9219" width="43.1796875" style="277" customWidth="1"/>
    <col min="9220" max="9220" width="13.7265625" style="277" customWidth="1"/>
    <col min="9221" max="9221" width="13.26953125" style="277" customWidth="1"/>
    <col min="9222" max="9222" width="11.54296875" style="277" customWidth="1"/>
    <col min="9223" max="9223" width="11.453125" style="277" customWidth="1"/>
    <col min="9224" max="9224" width="10.7265625" style="277" customWidth="1"/>
    <col min="9225" max="9225" width="23.26953125" style="277" customWidth="1"/>
    <col min="9226" max="9226" width="21" style="277" customWidth="1"/>
    <col min="9227" max="9470" width="9.1796875" style="277"/>
    <col min="9471" max="9471" width="6.7265625" style="277" customWidth="1"/>
    <col min="9472" max="9472" width="8.26953125" style="277" customWidth="1"/>
    <col min="9473" max="9473" width="11.453125" style="277" customWidth="1"/>
    <col min="9474" max="9474" width="9.453125" style="277" customWidth="1"/>
    <col min="9475" max="9475" width="43.1796875" style="277" customWidth="1"/>
    <col min="9476" max="9476" width="13.7265625" style="277" customWidth="1"/>
    <col min="9477" max="9477" width="13.26953125" style="277" customWidth="1"/>
    <col min="9478" max="9478" width="11.54296875" style="277" customWidth="1"/>
    <col min="9479" max="9479" width="11.453125" style="277" customWidth="1"/>
    <col min="9480" max="9480" width="10.7265625" style="277" customWidth="1"/>
    <col min="9481" max="9481" width="23.26953125" style="277" customWidth="1"/>
    <col min="9482" max="9482" width="21" style="277" customWidth="1"/>
    <col min="9483" max="9726" width="9.1796875" style="277"/>
    <col min="9727" max="9727" width="6.7265625" style="277" customWidth="1"/>
    <col min="9728" max="9728" width="8.26953125" style="277" customWidth="1"/>
    <col min="9729" max="9729" width="11.453125" style="277" customWidth="1"/>
    <col min="9730" max="9730" width="9.453125" style="277" customWidth="1"/>
    <col min="9731" max="9731" width="43.1796875" style="277" customWidth="1"/>
    <col min="9732" max="9732" width="13.7265625" style="277" customWidth="1"/>
    <col min="9733" max="9733" width="13.26953125" style="277" customWidth="1"/>
    <col min="9734" max="9734" width="11.54296875" style="277" customWidth="1"/>
    <col min="9735" max="9735" width="11.453125" style="277" customWidth="1"/>
    <col min="9736" max="9736" width="10.7265625" style="277" customWidth="1"/>
    <col min="9737" max="9737" width="23.26953125" style="277" customWidth="1"/>
    <col min="9738" max="9738" width="21" style="277" customWidth="1"/>
    <col min="9739" max="9982" width="9.1796875" style="277"/>
    <col min="9983" max="9983" width="6.7265625" style="277" customWidth="1"/>
    <col min="9984" max="9984" width="8.26953125" style="277" customWidth="1"/>
    <col min="9985" max="9985" width="11.453125" style="277" customWidth="1"/>
    <col min="9986" max="9986" width="9.453125" style="277" customWidth="1"/>
    <col min="9987" max="9987" width="43.1796875" style="277" customWidth="1"/>
    <col min="9988" max="9988" width="13.7265625" style="277" customWidth="1"/>
    <col min="9989" max="9989" width="13.26953125" style="277" customWidth="1"/>
    <col min="9990" max="9990" width="11.54296875" style="277" customWidth="1"/>
    <col min="9991" max="9991" width="11.453125" style="277" customWidth="1"/>
    <col min="9992" max="9992" width="10.7265625" style="277" customWidth="1"/>
    <col min="9993" max="9993" width="23.26953125" style="277" customWidth="1"/>
    <col min="9994" max="9994" width="21" style="277" customWidth="1"/>
    <col min="9995" max="10238" width="9.1796875" style="277"/>
    <col min="10239" max="10239" width="6.7265625" style="277" customWidth="1"/>
    <col min="10240" max="10240" width="8.26953125" style="277" customWidth="1"/>
    <col min="10241" max="10241" width="11.453125" style="277" customWidth="1"/>
    <col min="10242" max="10242" width="9.453125" style="277" customWidth="1"/>
    <col min="10243" max="10243" width="43.1796875" style="277" customWidth="1"/>
    <col min="10244" max="10244" width="13.7265625" style="277" customWidth="1"/>
    <col min="10245" max="10245" width="13.26953125" style="277" customWidth="1"/>
    <col min="10246" max="10246" width="11.54296875" style="277" customWidth="1"/>
    <col min="10247" max="10247" width="11.453125" style="277" customWidth="1"/>
    <col min="10248" max="10248" width="10.7265625" style="277" customWidth="1"/>
    <col min="10249" max="10249" width="23.26953125" style="277" customWidth="1"/>
    <col min="10250" max="10250" width="21" style="277" customWidth="1"/>
    <col min="10251" max="10494" width="9.1796875" style="277"/>
    <col min="10495" max="10495" width="6.7265625" style="277" customWidth="1"/>
    <col min="10496" max="10496" width="8.26953125" style="277" customWidth="1"/>
    <col min="10497" max="10497" width="11.453125" style="277" customWidth="1"/>
    <col min="10498" max="10498" width="9.453125" style="277" customWidth="1"/>
    <col min="10499" max="10499" width="43.1796875" style="277" customWidth="1"/>
    <col min="10500" max="10500" width="13.7265625" style="277" customWidth="1"/>
    <col min="10501" max="10501" width="13.26953125" style="277" customWidth="1"/>
    <col min="10502" max="10502" width="11.54296875" style="277" customWidth="1"/>
    <col min="10503" max="10503" width="11.453125" style="277" customWidth="1"/>
    <col min="10504" max="10504" width="10.7265625" style="277" customWidth="1"/>
    <col min="10505" max="10505" width="23.26953125" style="277" customWidth="1"/>
    <col min="10506" max="10506" width="21" style="277" customWidth="1"/>
    <col min="10507" max="10750" width="9.1796875" style="277"/>
    <col min="10751" max="10751" width="6.7265625" style="277" customWidth="1"/>
    <col min="10752" max="10752" width="8.26953125" style="277" customWidth="1"/>
    <col min="10753" max="10753" width="11.453125" style="277" customWidth="1"/>
    <col min="10754" max="10754" width="9.453125" style="277" customWidth="1"/>
    <col min="10755" max="10755" width="43.1796875" style="277" customWidth="1"/>
    <col min="10756" max="10756" width="13.7265625" style="277" customWidth="1"/>
    <col min="10757" max="10757" width="13.26953125" style="277" customWidth="1"/>
    <col min="10758" max="10758" width="11.54296875" style="277" customWidth="1"/>
    <col min="10759" max="10759" width="11.453125" style="277" customWidth="1"/>
    <col min="10760" max="10760" width="10.7265625" style="277" customWidth="1"/>
    <col min="10761" max="10761" width="23.26953125" style="277" customWidth="1"/>
    <col min="10762" max="10762" width="21" style="277" customWidth="1"/>
    <col min="10763" max="11006" width="9.1796875" style="277"/>
    <col min="11007" max="11007" width="6.7265625" style="277" customWidth="1"/>
    <col min="11008" max="11008" width="8.26953125" style="277" customWidth="1"/>
    <col min="11009" max="11009" width="11.453125" style="277" customWidth="1"/>
    <col min="11010" max="11010" width="9.453125" style="277" customWidth="1"/>
    <col min="11011" max="11011" width="43.1796875" style="277" customWidth="1"/>
    <col min="11012" max="11012" width="13.7265625" style="277" customWidth="1"/>
    <col min="11013" max="11013" width="13.26953125" style="277" customWidth="1"/>
    <col min="11014" max="11014" width="11.54296875" style="277" customWidth="1"/>
    <col min="11015" max="11015" width="11.453125" style="277" customWidth="1"/>
    <col min="11016" max="11016" width="10.7265625" style="277" customWidth="1"/>
    <col min="11017" max="11017" width="23.26953125" style="277" customWidth="1"/>
    <col min="11018" max="11018" width="21" style="277" customWidth="1"/>
    <col min="11019" max="11262" width="9.1796875" style="277"/>
    <col min="11263" max="11263" width="6.7265625" style="277" customWidth="1"/>
    <col min="11264" max="11264" width="8.26953125" style="277" customWidth="1"/>
    <col min="11265" max="11265" width="11.453125" style="277" customWidth="1"/>
    <col min="11266" max="11266" width="9.453125" style="277" customWidth="1"/>
    <col min="11267" max="11267" width="43.1796875" style="277" customWidth="1"/>
    <col min="11268" max="11268" width="13.7265625" style="277" customWidth="1"/>
    <col min="11269" max="11269" width="13.26953125" style="277" customWidth="1"/>
    <col min="11270" max="11270" width="11.54296875" style="277" customWidth="1"/>
    <col min="11271" max="11271" width="11.453125" style="277" customWidth="1"/>
    <col min="11272" max="11272" width="10.7265625" style="277" customWidth="1"/>
    <col min="11273" max="11273" width="23.26953125" style="277" customWidth="1"/>
    <col min="11274" max="11274" width="21" style="277" customWidth="1"/>
    <col min="11275" max="11518" width="9.1796875" style="277"/>
    <col min="11519" max="11519" width="6.7265625" style="277" customWidth="1"/>
    <col min="11520" max="11520" width="8.26953125" style="277" customWidth="1"/>
    <col min="11521" max="11521" width="11.453125" style="277" customWidth="1"/>
    <col min="11522" max="11522" width="9.453125" style="277" customWidth="1"/>
    <col min="11523" max="11523" width="43.1796875" style="277" customWidth="1"/>
    <col min="11524" max="11524" width="13.7265625" style="277" customWidth="1"/>
    <col min="11525" max="11525" width="13.26953125" style="277" customWidth="1"/>
    <col min="11526" max="11526" width="11.54296875" style="277" customWidth="1"/>
    <col min="11527" max="11527" width="11.453125" style="277" customWidth="1"/>
    <col min="11528" max="11528" width="10.7265625" style="277" customWidth="1"/>
    <col min="11529" max="11529" width="23.26953125" style="277" customWidth="1"/>
    <col min="11530" max="11530" width="21" style="277" customWidth="1"/>
    <col min="11531" max="11774" width="9.1796875" style="277"/>
    <col min="11775" max="11775" width="6.7265625" style="277" customWidth="1"/>
    <col min="11776" max="11776" width="8.26953125" style="277" customWidth="1"/>
    <col min="11777" max="11777" width="11.453125" style="277" customWidth="1"/>
    <col min="11778" max="11778" width="9.453125" style="277" customWidth="1"/>
    <col min="11779" max="11779" width="43.1796875" style="277" customWidth="1"/>
    <col min="11780" max="11780" width="13.7265625" style="277" customWidth="1"/>
    <col min="11781" max="11781" width="13.26953125" style="277" customWidth="1"/>
    <col min="11782" max="11782" width="11.54296875" style="277" customWidth="1"/>
    <col min="11783" max="11783" width="11.453125" style="277" customWidth="1"/>
    <col min="11784" max="11784" width="10.7265625" style="277" customWidth="1"/>
    <col min="11785" max="11785" width="23.26953125" style="277" customWidth="1"/>
    <col min="11786" max="11786" width="21" style="277" customWidth="1"/>
    <col min="11787" max="12030" width="9.1796875" style="277"/>
    <col min="12031" max="12031" width="6.7265625" style="277" customWidth="1"/>
    <col min="12032" max="12032" width="8.26953125" style="277" customWidth="1"/>
    <col min="12033" max="12033" width="11.453125" style="277" customWidth="1"/>
    <col min="12034" max="12034" width="9.453125" style="277" customWidth="1"/>
    <col min="12035" max="12035" width="43.1796875" style="277" customWidth="1"/>
    <col min="12036" max="12036" width="13.7265625" style="277" customWidth="1"/>
    <col min="12037" max="12037" width="13.26953125" style="277" customWidth="1"/>
    <col min="12038" max="12038" width="11.54296875" style="277" customWidth="1"/>
    <col min="12039" max="12039" width="11.453125" style="277" customWidth="1"/>
    <col min="12040" max="12040" width="10.7265625" style="277" customWidth="1"/>
    <col min="12041" max="12041" width="23.26953125" style="277" customWidth="1"/>
    <col min="12042" max="12042" width="21" style="277" customWidth="1"/>
    <col min="12043" max="12286" width="9.1796875" style="277"/>
    <col min="12287" max="12287" width="6.7265625" style="277" customWidth="1"/>
    <col min="12288" max="12288" width="8.26953125" style="277" customWidth="1"/>
    <col min="12289" max="12289" width="11.453125" style="277" customWidth="1"/>
    <col min="12290" max="12290" width="9.453125" style="277" customWidth="1"/>
    <col min="12291" max="12291" width="43.1796875" style="277" customWidth="1"/>
    <col min="12292" max="12292" width="13.7265625" style="277" customWidth="1"/>
    <col min="12293" max="12293" width="13.26953125" style="277" customWidth="1"/>
    <col min="12294" max="12294" width="11.54296875" style="277" customWidth="1"/>
    <col min="12295" max="12295" width="11.453125" style="277" customWidth="1"/>
    <col min="12296" max="12296" width="10.7265625" style="277" customWidth="1"/>
    <col min="12297" max="12297" width="23.26953125" style="277" customWidth="1"/>
    <col min="12298" max="12298" width="21" style="277" customWidth="1"/>
    <col min="12299" max="12542" width="9.1796875" style="277"/>
    <col min="12543" max="12543" width="6.7265625" style="277" customWidth="1"/>
    <col min="12544" max="12544" width="8.26953125" style="277" customWidth="1"/>
    <col min="12545" max="12545" width="11.453125" style="277" customWidth="1"/>
    <col min="12546" max="12546" width="9.453125" style="277" customWidth="1"/>
    <col min="12547" max="12547" width="43.1796875" style="277" customWidth="1"/>
    <col min="12548" max="12548" width="13.7265625" style="277" customWidth="1"/>
    <col min="12549" max="12549" width="13.26953125" style="277" customWidth="1"/>
    <col min="12550" max="12550" width="11.54296875" style="277" customWidth="1"/>
    <col min="12551" max="12551" width="11.453125" style="277" customWidth="1"/>
    <col min="12552" max="12552" width="10.7265625" style="277" customWidth="1"/>
    <col min="12553" max="12553" width="23.26953125" style="277" customWidth="1"/>
    <col min="12554" max="12554" width="21" style="277" customWidth="1"/>
    <col min="12555" max="12798" width="9.1796875" style="277"/>
    <col min="12799" max="12799" width="6.7265625" style="277" customWidth="1"/>
    <col min="12800" max="12800" width="8.26953125" style="277" customWidth="1"/>
    <col min="12801" max="12801" width="11.453125" style="277" customWidth="1"/>
    <col min="12802" max="12802" width="9.453125" style="277" customWidth="1"/>
    <col min="12803" max="12803" width="43.1796875" style="277" customWidth="1"/>
    <col min="12804" max="12804" width="13.7265625" style="277" customWidth="1"/>
    <col min="12805" max="12805" width="13.26953125" style="277" customWidth="1"/>
    <col min="12806" max="12806" width="11.54296875" style="277" customWidth="1"/>
    <col min="12807" max="12807" width="11.453125" style="277" customWidth="1"/>
    <col min="12808" max="12808" width="10.7265625" style="277" customWidth="1"/>
    <col min="12809" max="12809" width="23.26953125" style="277" customWidth="1"/>
    <col min="12810" max="12810" width="21" style="277" customWidth="1"/>
    <col min="12811" max="13054" width="9.1796875" style="277"/>
    <col min="13055" max="13055" width="6.7265625" style="277" customWidth="1"/>
    <col min="13056" max="13056" width="8.26953125" style="277" customWidth="1"/>
    <col min="13057" max="13057" width="11.453125" style="277" customWidth="1"/>
    <col min="13058" max="13058" width="9.453125" style="277" customWidth="1"/>
    <col min="13059" max="13059" width="43.1796875" style="277" customWidth="1"/>
    <col min="13060" max="13060" width="13.7265625" style="277" customWidth="1"/>
    <col min="13061" max="13061" width="13.26953125" style="277" customWidth="1"/>
    <col min="13062" max="13062" width="11.54296875" style="277" customWidth="1"/>
    <col min="13063" max="13063" width="11.453125" style="277" customWidth="1"/>
    <col min="13064" max="13064" width="10.7265625" style="277" customWidth="1"/>
    <col min="13065" max="13065" width="23.26953125" style="277" customWidth="1"/>
    <col min="13066" max="13066" width="21" style="277" customWidth="1"/>
    <col min="13067" max="13310" width="9.1796875" style="277"/>
    <col min="13311" max="13311" width="6.7265625" style="277" customWidth="1"/>
    <col min="13312" max="13312" width="8.26953125" style="277" customWidth="1"/>
    <col min="13313" max="13313" width="11.453125" style="277" customWidth="1"/>
    <col min="13314" max="13314" width="9.453125" style="277" customWidth="1"/>
    <col min="13315" max="13315" width="43.1796875" style="277" customWidth="1"/>
    <col min="13316" max="13316" width="13.7265625" style="277" customWidth="1"/>
    <col min="13317" max="13317" width="13.26953125" style="277" customWidth="1"/>
    <col min="13318" max="13318" width="11.54296875" style="277" customWidth="1"/>
    <col min="13319" max="13319" width="11.453125" style="277" customWidth="1"/>
    <col min="13320" max="13320" width="10.7265625" style="277" customWidth="1"/>
    <col min="13321" max="13321" width="23.26953125" style="277" customWidth="1"/>
    <col min="13322" max="13322" width="21" style="277" customWidth="1"/>
    <col min="13323" max="13566" width="9.1796875" style="277"/>
    <col min="13567" max="13567" width="6.7265625" style="277" customWidth="1"/>
    <col min="13568" max="13568" width="8.26953125" style="277" customWidth="1"/>
    <col min="13569" max="13569" width="11.453125" style="277" customWidth="1"/>
    <col min="13570" max="13570" width="9.453125" style="277" customWidth="1"/>
    <col min="13571" max="13571" width="43.1796875" style="277" customWidth="1"/>
    <col min="13572" max="13572" width="13.7265625" style="277" customWidth="1"/>
    <col min="13573" max="13573" width="13.26953125" style="277" customWidth="1"/>
    <col min="13574" max="13574" width="11.54296875" style="277" customWidth="1"/>
    <col min="13575" max="13575" width="11.453125" style="277" customWidth="1"/>
    <col min="13576" max="13576" width="10.7265625" style="277" customWidth="1"/>
    <col min="13577" max="13577" width="23.26953125" style="277" customWidth="1"/>
    <col min="13578" max="13578" width="21" style="277" customWidth="1"/>
    <col min="13579" max="13822" width="9.1796875" style="277"/>
    <col min="13823" max="13823" width="6.7265625" style="277" customWidth="1"/>
    <col min="13824" max="13824" width="8.26953125" style="277" customWidth="1"/>
    <col min="13825" max="13825" width="11.453125" style="277" customWidth="1"/>
    <col min="13826" max="13826" width="9.453125" style="277" customWidth="1"/>
    <col min="13827" max="13827" width="43.1796875" style="277" customWidth="1"/>
    <col min="13828" max="13828" width="13.7265625" style="277" customWidth="1"/>
    <col min="13829" max="13829" width="13.26953125" style="277" customWidth="1"/>
    <col min="13830" max="13830" width="11.54296875" style="277" customWidth="1"/>
    <col min="13831" max="13831" width="11.453125" style="277" customWidth="1"/>
    <col min="13832" max="13832" width="10.7265625" style="277" customWidth="1"/>
    <col min="13833" max="13833" width="23.26953125" style="277" customWidth="1"/>
    <col min="13834" max="13834" width="21" style="277" customWidth="1"/>
    <col min="13835" max="14078" width="9.1796875" style="277"/>
    <col min="14079" max="14079" width="6.7265625" style="277" customWidth="1"/>
    <col min="14080" max="14080" width="8.26953125" style="277" customWidth="1"/>
    <col min="14081" max="14081" width="11.453125" style="277" customWidth="1"/>
    <col min="14082" max="14082" width="9.453125" style="277" customWidth="1"/>
    <col min="14083" max="14083" width="43.1796875" style="277" customWidth="1"/>
    <col min="14084" max="14084" width="13.7265625" style="277" customWidth="1"/>
    <col min="14085" max="14085" width="13.26953125" style="277" customWidth="1"/>
    <col min="14086" max="14086" width="11.54296875" style="277" customWidth="1"/>
    <col min="14087" max="14087" width="11.453125" style="277" customWidth="1"/>
    <col min="14088" max="14088" width="10.7265625" style="277" customWidth="1"/>
    <col min="14089" max="14089" width="23.26953125" style="277" customWidth="1"/>
    <col min="14090" max="14090" width="21" style="277" customWidth="1"/>
    <col min="14091" max="14334" width="9.1796875" style="277"/>
    <col min="14335" max="14335" width="6.7265625" style="277" customWidth="1"/>
    <col min="14336" max="14336" width="8.26953125" style="277" customWidth="1"/>
    <col min="14337" max="14337" width="11.453125" style="277" customWidth="1"/>
    <col min="14338" max="14338" width="9.453125" style="277" customWidth="1"/>
    <col min="14339" max="14339" width="43.1796875" style="277" customWidth="1"/>
    <col min="14340" max="14340" width="13.7265625" style="277" customWidth="1"/>
    <col min="14341" max="14341" width="13.26953125" style="277" customWidth="1"/>
    <col min="14342" max="14342" width="11.54296875" style="277" customWidth="1"/>
    <col min="14343" max="14343" width="11.453125" style="277" customWidth="1"/>
    <col min="14344" max="14344" width="10.7265625" style="277" customWidth="1"/>
    <col min="14345" max="14345" width="23.26953125" style="277" customWidth="1"/>
    <col min="14346" max="14346" width="21" style="277" customWidth="1"/>
    <col min="14347" max="14590" width="9.1796875" style="277"/>
    <col min="14591" max="14591" width="6.7265625" style="277" customWidth="1"/>
    <col min="14592" max="14592" width="8.26953125" style="277" customWidth="1"/>
    <col min="14593" max="14593" width="11.453125" style="277" customWidth="1"/>
    <col min="14594" max="14594" width="9.453125" style="277" customWidth="1"/>
    <col min="14595" max="14595" width="43.1796875" style="277" customWidth="1"/>
    <col min="14596" max="14596" width="13.7265625" style="277" customWidth="1"/>
    <col min="14597" max="14597" width="13.26953125" style="277" customWidth="1"/>
    <col min="14598" max="14598" width="11.54296875" style="277" customWidth="1"/>
    <col min="14599" max="14599" width="11.453125" style="277" customWidth="1"/>
    <col min="14600" max="14600" width="10.7265625" style="277" customWidth="1"/>
    <col min="14601" max="14601" width="23.26953125" style="277" customWidth="1"/>
    <col min="14602" max="14602" width="21" style="277" customWidth="1"/>
    <col min="14603" max="14846" width="9.1796875" style="277"/>
    <col min="14847" max="14847" width="6.7265625" style="277" customWidth="1"/>
    <col min="14848" max="14848" width="8.26953125" style="277" customWidth="1"/>
    <col min="14849" max="14849" width="11.453125" style="277" customWidth="1"/>
    <col min="14850" max="14850" width="9.453125" style="277" customWidth="1"/>
    <col min="14851" max="14851" width="43.1796875" style="277" customWidth="1"/>
    <col min="14852" max="14852" width="13.7265625" style="277" customWidth="1"/>
    <col min="14853" max="14853" width="13.26953125" style="277" customWidth="1"/>
    <col min="14854" max="14854" width="11.54296875" style="277" customWidth="1"/>
    <col min="14855" max="14855" width="11.453125" style="277" customWidth="1"/>
    <col min="14856" max="14856" width="10.7265625" style="277" customWidth="1"/>
    <col min="14857" max="14857" width="23.26953125" style="277" customWidth="1"/>
    <col min="14858" max="14858" width="21" style="277" customWidth="1"/>
    <col min="14859" max="15102" width="9.1796875" style="277"/>
    <col min="15103" max="15103" width="6.7265625" style="277" customWidth="1"/>
    <col min="15104" max="15104" width="8.26953125" style="277" customWidth="1"/>
    <col min="15105" max="15105" width="11.453125" style="277" customWidth="1"/>
    <col min="15106" max="15106" width="9.453125" style="277" customWidth="1"/>
    <col min="15107" max="15107" width="43.1796875" style="277" customWidth="1"/>
    <col min="15108" max="15108" width="13.7265625" style="277" customWidth="1"/>
    <col min="15109" max="15109" width="13.26953125" style="277" customWidth="1"/>
    <col min="15110" max="15110" width="11.54296875" style="277" customWidth="1"/>
    <col min="15111" max="15111" width="11.453125" style="277" customWidth="1"/>
    <col min="15112" max="15112" width="10.7265625" style="277" customWidth="1"/>
    <col min="15113" max="15113" width="23.26953125" style="277" customWidth="1"/>
    <col min="15114" max="15114" width="21" style="277" customWidth="1"/>
    <col min="15115" max="15358" width="9.1796875" style="277"/>
    <col min="15359" max="15359" width="6.7265625" style="277" customWidth="1"/>
    <col min="15360" max="15360" width="8.26953125" style="277" customWidth="1"/>
    <col min="15361" max="15361" width="11.453125" style="277" customWidth="1"/>
    <col min="15362" max="15362" width="9.453125" style="277" customWidth="1"/>
    <col min="15363" max="15363" width="43.1796875" style="277" customWidth="1"/>
    <col min="15364" max="15364" width="13.7265625" style="277" customWidth="1"/>
    <col min="15365" max="15365" width="13.26953125" style="277" customWidth="1"/>
    <col min="15366" max="15366" width="11.54296875" style="277" customWidth="1"/>
    <col min="15367" max="15367" width="11.453125" style="277" customWidth="1"/>
    <col min="15368" max="15368" width="10.7265625" style="277" customWidth="1"/>
    <col min="15369" max="15369" width="23.26953125" style="277" customWidth="1"/>
    <col min="15370" max="15370" width="21" style="277" customWidth="1"/>
    <col min="15371" max="15614" width="9.1796875" style="277"/>
    <col min="15615" max="15615" width="6.7265625" style="277" customWidth="1"/>
    <col min="15616" max="15616" width="8.26953125" style="277" customWidth="1"/>
    <col min="15617" max="15617" width="11.453125" style="277" customWidth="1"/>
    <col min="15618" max="15618" width="9.453125" style="277" customWidth="1"/>
    <col min="15619" max="15619" width="43.1796875" style="277" customWidth="1"/>
    <col min="15620" max="15620" width="13.7265625" style="277" customWidth="1"/>
    <col min="15621" max="15621" width="13.26953125" style="277" customWidth="1"/>
    <col min="15622" max="15622" width="11.54296875" style="277" customWidth="1"/>
    <col min="15623" max="15623" width="11.453125" style="277" customWidth="1"/>
    <col min="15624" max="15624" width="10.7265625" style="277" customWidth="1"/>
    <col min="15625" max="15625" width="23.26953125" style="277" customWidth="1"/>
    <col min="15626" max="15626" width="21" style="277" customWidth="1"/>
    <col min="15627" max="15870" width="9.1796875" style="277"/>
    <col min="15871" max="15871" width="6.7265625" style="277" customWidth="1"/>
    <col min="15872" max="15872" width="8.26953125" style="277" customWidth="1"/>
    <col min="15873" max="15873" width="11.453125" style="277" customWidth="1"/>
    <col min="15874" max="15874" width="9.453125" style="277" customWidth="1"/>
    <col min="15875" max="15875" width="43.1796875" style="277" customWidth="1"/>
    <col min="15876" max="15876" width="13.7265625" style="277" customWidth="1"/>
    <col min="15877" max="15877" width="13.26953125" style="277" customWidth="1"/>
    <col min="15878" max="15878" width="11.54296875" style="277" customWidth="1"/>
    <col min="15879" max="15879" width="11.453125" style="277" customWidth="1"/>
    <col min="15880" max="15880" width="10.7265625" style="277" customWidth="1"/>
    <col min="15881" max="15881" width="23.26953125" style="277" customWidth="1"/>
    <col min="15882" max="15882" width="21" style="277" customWidth="1"/>
    <col min="15883" max="16126" width="9.1796875" style="277"/>
    <col min="16127" max="16127" width="6.7265625" style="277" customWidth="1"/>
    <col min="16128" max="16128" width="8.26953125" style="277" customWidth="1"/>
    <col min="16129" max="16129" width="11.453125" style="277" customWidth="1"/>
    <col min="16130" max="16130" width="9.453125" style="277" customWidth="1"/>
    <col min="16131" max="16131" width="43.1796875" style="277" customWidth="1"/>
    <col min="16132" max="16132" width="13.7265625" style="277" customWidth="1"/>
    <col min="16133" max="16133" width="13.26953125" style="277" customWidth="1"/>
    <col min="16134" max="16134" width="11.54296875" style="277" customWidth="1"/>
    <col min="16135" max="16135" width="11.453125" style="277" customWidth="1"/>
    <col min="16136" max="16136" width="10.7265625" style="277" customWidth="1"/>
    <col min="16137" max="16137" width="23.26953125" style="277" customWidth="1"/>
    <col min="16138" max="16138" width="21" style="277" customWidth="1"/>
    <col min="16139" max="16384" width="9.1796875" style="277"/>
  </cols>
  <sheetData>
    <row r="1" spans="1:10" ht="13" x14ac:dyDescent="0.35">
      <c r="A1" s="922" t="s">
        <v>1467</v>
      </c>
      <c r="B1" s="923"/>
      <c r="C1" s="924"/>
      <c r="D1" s="924"/>
      <c r="E1" s="924"/>
      <c r="F1" s="924"/>
      <c r="G1" s="924"/>
    </row>
    <row r="2" spans="1:10" ht="13" x14ac:dyDescent="0.35">
      <c r="A2" s="922"/>
      <c r="B2" s="923"/>
      <c r="C2" s="924"/>
      <c r="D2" s="924"/>
      <c r="E2" s="924"/>
      <c r="F2" s="924"/>
      <c r="G2" s="924"/>
    </row>
    <row r="3" spans="1:10" ht="13" x14ac:dyDescent="0.35">
      <c r="A3" s="925" t="s">
        <v>1468</v>
      </c>
      <c r="B3" s="925"/>
      <c r="C3" s="925"/>
      <c r="D3" s="925"/>
      <c r="E3" s="925"/>
      <c r="F3" s="925"/>
      <c r="G3" s="925"/>
      <c r="H3" s="925"/>
      <c r="I3" s="922"/>
    </row>
    <row r="4" spans="1:10" ht="13" x14ac:dyDescent="0.35">
      <c r="A4" s="925"/>
      <c r="B4" s="925"/>
      <c r="C4" s="926" t="str">
        <f>'[3]1'!$E$5</f>
        <v>KABUPATEN/KOTA</v>
      </c>
      <c r="D4" s="922" t="s">
        <v>117</v>
      </c>
      <c r="E4" s="925"/>
      <c r="F4" s="925"/>
      <c r="G4" s="925"/>
      <c r="H4" s="925"/>
      <c r="I4" s="922"/>
    </row>
    <row r="5" spans="1:10" ht="13" x14ac:dyDescent="0.35">
      <c r="A5" s="925"/>
      <c r="B5" s="925"/>
      <c r="C5" s="926" t="str">
        <f>'[3]1'!$E$6</f>
        <v>TAHUN</v>
      </c>
      <c r="D5" s="922">
        <v>2024</v>
      </c>
      <c r="E5" s="925"/>
      <c r="F5" s="925"/>
      <c r="G5" s="925"/>
      <c r="H5" s="925"/>
      <c r="I5" s="922"/>
    </row>
    <row r="6" spans="1:10" ht="13.5" thickBot="1" x14ac:dyDescent="0.4">
      <c r="A6" s="984"/>
      <c r="B6" s="984"/>
      <c r="C6" s="927"/>
      <c r="D6" s="927"/>
      <c r="E6" s="927"/>
      <c r="F6" s="927"/>
      <c r="G6" s="927"/>
      <c r="H6" s="927"/>
    </row>
    <row r="7" spans="1:10" ht="15" customHeight="1" x14ac:dyDescent="0.35">
      <c r="A7" s="1894" t="s">
        <v>1450</v>
      </c>
      <c r="B7" s="1894" t="s">
        <v>1451</v>
      </c>
      <c r="C7" s="1894" t="s">
        <v>1452</v>
      </c>
      <c r="D7" s="1896" t="s">
        <v>1469</v>
      </c>
      <c r="E7" s="1897"/>
      <c r="F7" s="1898"/>
      <c r="G7" s="1890" t="s">
        <v>1470</v>
      </c>
      <c r="H7" s="1890" t="s">
        <v>1030</v>
      </c>
    </row>
    <row r="8" spans="1:10" ht="15" customHeight="1" x14ac:dyDescent="0.35">
      <c r="A8" s="1895"/>
      <c r="B8" s="1895"/>
      <c r="C8" s="1895"/>
      <c r="D8" s="928" t="s">
        <v>1455</v>
      </c>
      <c r="E8" s="928" t="s">
        <v>1456</v>
      </c>
      <c r="F8" s="928" t="s">
        <v>1457</v>
      </c>
      <c r="G8" s="1891"/>
      <c r="H8" s="1891"/>
    </row>
    <row r="9" spans="1:10" s="930" customFormat="1" ht="11.15" customHeight="1" x14ac:dyDescent="0.35">
      <c r="A9" s="929" t="s">
        <v>1458</v>
      </c>
      <c r="B9" s="929" t="s">
        <v>1459</v>
      </c>
      <c r="C9" s="929" t="s">
        <v>1460</v>
      </c>
      <c r="D9" s="929" t="s">
        <v>1461</v>
      </c>
      <c r="E9" s="929" t="s">
        <v>1462</v>
      </c>
      <c r="F9" s="929" t="s">
        <v>1463</v>
      </c>
      <c r="G9" s="929" t="s">
        <v>1464</v>
      </c>
      <c r="H9" s="952" t="s">
        <v>1471</v>
      </c>
    </row>
    <row r="10" spans="1:10" ht="15" customHeight="1" x14ac:dyDescent="0.35">
      <c r="A10" s="931">
        <v>1</v>
      </c>
      <c r="B10" s="953" t="s">
        <v>1485</v>
      </c>
      <c r="C10" s="857" t="s">
        <v>1498</v>
      </c>
      <c r="D10" s="954">
        <v>168</v>
      </c>
      <c r="E10" s="955">
        <v>136</v>
      </c>
      <c r="F10" s="955">
        <v>304</v>
      </c>
      <c r="G10" s="956"/>
      <c r="H10" s="957">
        <v>0</v>
      </c>
      <c r="J10" s="934"/>
    </row>
    <row r="11" spans="1:10" ht="15" customHeight="1" x14ac:dyDescent="0.35">
      <c r="A11" s="935">
        <v>2</v>
      </c>
      <c r="B11" s="932" t="s">
        <v>1499</v>
      </c>
      <c r="C11" s="861" t="s">
        <v>1500</v>
      </c>
      <c r="D11" s="958">
        <v>126</v>
      </c>
      <c r="E11" s="959">
        <v>96</v>
      </c>
      <c r="F11" s="960">
        <v>222</v>
      </c>
      <c r="G11" s="961"/>
      <c r="H11" s="957">
        <v>0</v>
      </c>
      <c r="J11" s="934"/>
    </row>
    <row r="12" spans="1:10" x14ac:dyDescent="0.35">
      <c r="A12" s="938">
        <v>3</v>
      </c>
      <c r="B12" s="939" t="s">
        <v>1479</v>
      </c>
      <c r="C12" s="963" t="s">
        <v>1489</v>
      </c>
      <c r="D12" s="964">
        <v>34</v>
      </c>
      <c r="E12" s="965">
        <v>63</v>
      </c>
      <c r="F12" s="966">
        <v>97</v>
      </c>
      <c r="G12" s="967"/>
      <c r="H12" s="957">
        <v>0</v>
      </c>
      <c r="J12" s="934"/>
    </row>
    <row r="13" spans="1:10" ht="15" customHeight="1" x14ac:dyDescent="0.35">
      <c r="A13" s="935">
        <v>4</v>
      </c>
      <c r="B13" s="932" t="s">
        <v>1501</v>
      </c>
      <c r="C13" s="861" t="s">
        <v>1502</v>
      </c>
      <c r="D13" s="968">
        <v>44</v>
      </c>
      <c r="E13" s="960">
        <v>45</v>
      </c>
      <c r="F13" s="960">
        <v>89</v>
      </c>
      <c r="G13" s="969">
        <v>3</v>
      </c>
      <c r="H13" s="962">
        <v>3.37</v>
      </c>
      <c r="J13" s="934"/>
    </row>
    <row r="14" spans="1:10" ht="15" customHeight="1" x14ac:dyDescent="0.35">
      <c r="A14" s="935">
        <v>5</v>
      </c>
      <c r="B14" s="932" t="s">
        <v>1486</v>
      </c>
      <c r="C14" s="861" t="s">
        <v>1503</v>
      </c>
      <c r="D14" s="968">
        <v>33</v>
      </c>
      <c r="E14" s="960">
        <v>41</v>
      </c>
      <c r="F14" s="960">
        <v>74</v>
      </c>
      <c r="G14" s="969"/>
      <c r="H14" s="957">
        <v>0</v>
      </c>
      <c r="I14" s="934"/>
      <c r="J14" s="934"/>
    </row>
    <row r="15" spans="1:10" ht="15" customHeight="1" x14ac:dyDescent="0.35">
      <c r="A15" s="935">
        <v>6</v>
      </c>
      <c r="B15" s="932" t="s">
        <v>1504</v>
      </c>
      <c r="C15" s="861" t="s">
        <v>1503</v>
      </c>
      <c r="D15" s="968">
        <v>30</v>
      </c>
      <c r="E15" s="960">
        <v>19</v>
      </c>
      <c r="F15" s="960">
        <v>49</v>
      </c>
      <c r="G15" s="969"/>
      <c r="H15" s="957">
        <v>0</v>
      </c>
      <c r="I15" s="934"/>
      <c r="J15" s="934"/>
    </row>
    <row r="16" spans="1:10" ht="15" customHeight="1" x14ac:dyDescent="0.35">
      <c r="A16" s="935">
        <v>7</v>
      </c>
      <c r="B16" s="932" t="s">
        <v>1505</v>
      </c>
      <c r="C16" s="861" t="s">
        <v>1506</v>
      </c>
      <c r="D16" s="968">
        <v>10</v>
      </c>
      <c r="E16" s="960">
        <v>18</v>
      </c>
      <c r="F16" s="960">
        <v>28</v>
      </c>
      <c r="G16" s="969"/>
      <c r="H16" s="957">
        <v>0</v>
      </c>
      <c r="I16" s="934"/>
      <c r="J16" s="934"/>
    </row>
    <row r="17" spans="1:10" ht="15" customHeight="1" x14ac:dyDescent="0.35">
      <c r="A17" s="935">
        <v>8</v>
      </c>
      <c r="B17" s="932" t="s">
        <v>1507</v>
      </c>
      <c r="C17" s="861" t="s">
        <v>1508</v>
      </c>
      <c r="D17" s="968">
        <v>11</v>
      </c>
      <c r="E17" s="960">
        <v>15</v>
      </c>
      <c r="F17" s="960">
        <v>26</v>
      </c>
      <c r="G17" s="969"/>
      <c r="H17" s="957">
        <v>0</v>
      </c>
      <c r="I17" s="934"/>
      <c r="J17" s="934"/>
    </row>
    <row r="18" spans="1:10" ht="15" customHeight="1" x14ac:dyDescent="0.35">
      <c r="A18" s="935">
        <v>9</v>
      </c>
      <c r="B18" s="861" t="s">
        <v>1509</v>
      </c>
      <c r="C18" s="861" t="s">
        <v>1510</v>
      </c>
      <c r="D18" s="968">
        <v>10</v>
      </c>
      <c r="E18" s="960">
        <v>16</v>
      </c>
      <c r="F18" s="960">
        <v>26</v>
      </c>
      <c r="G18" s="969">
        <v>5</v>
      </c>
      <c r="H18" s="962">
        <v>19.23</v>
      </c>
      <c r="I18" s="934"/>
      <c r="J18" s="934"/>
    </row>
    <row r="19" spans="1:10" ht="15" customHeight="1" x14ac:dyDescent="0.35">
      <c r="A19" s="935">
        <v>10</v>
      </c>
      <c r="B19" s="932" t="s">
        <v>1511</v>
      </c>
      <c r="C19" s="861" t="s">
        <v>1512</v>
      </c>
      <c r="D19" s="958">
        <v>10</v>
      </c>
      <c r="E19" s="959">
        <v>13</v>
      </c>
      <c r="F19" s="960">
        <v>23</v>
      </c>
      <c r="G19" s="961"/>
      <c r="H19" s="962">
        <v>0</v>
      </c>
      <c r="J19" s="934"/>
    </row>
    <row r="20" spans="1:10" ht="15" customHeight="1" thickBot="1" x14ac:dyDescent="0.4">
      <c r="A20" s="1899" t="s">
        <v>1465</v>
      </c>
      <c r="B20" s="1900"/>
      <c r="C20" s="1900"/>
      <c r="D20" s="970">
        <f>SUM(D10:D19)</f>
        <v>476</v>
      </c>
      <c r="E20" s="970">
        <f>SUM(E10:E19)</f>
        <v>462</v>
      </c>
      <c r="F20" s="970">
        <f>SUM(F10:F19)</f>
        <v>938</v>
      </c>
      <c r="G20" s="970">
        <f>SUM(G10:G19)</f>
        <v>8</v>
      </c>
      <c r="H20" s="971">
        <f t="shared" ref="H20" si="0">+G20/F20*100</f>
        <v>0.85287846481876328</v>
      </c>
      <c r="J20" s="934"/>
    </row>
    <row r="21" spans="1:10" ht="15" customHeight="1" x14ac:dyDescent="0.35">
      <c r="B21" s="923"/>
      <c r="C21" s="940"/>
      <c r="D21" s="972"/>
      <c r="E21" s="972"/>
      <c r="F21" s="973"/>
      <c r="G21" s="972"/>
      <c r="H21" s="974"/>
      <c r="J21" s="934"/>
    </row>
    <row r="22" spans="1:10" ht="15" customHeight="1" x14ac:dyDescent="0.35">
      <c r="A22" s="947" t="s">
        <v>1466</v>
      </c>
      <c r="B22" s="948"/>
      <c r="C22" s="949"/>
      <c r="D22" s="949"/>
      <c r="E22" s="949"/>
      <c r="F22" s="949"/>
      <c r="G22" s="949"/>
      <c r="H22" s="950"/>
      <c r="J22" s="934"/>
    </row>
    <row r="23" spans="1:10" ht="15" customHeight="1" x14ac:dyDescent="0.35">
      <c r="A23" s="947"/>
      <c r="B23" s="948"/>
      <c r="C23" s="949"/>
      <c r="D23" s="949"/>
      <c r="E23" s="949"/>
      <c r="F23" s="949"/>
      <c r="G23" s="949"/>
      <c r="H23" s="950"/>
      <c r="J23" s="934"/>
    </row>
    <row r="24" spans="1:10" ht="15" customHeight="1" x14ac:dyDescent="0.35">
      <c r="J24" s="934"/>
    </row>
    <row r="25" spans="1:10" ht="15" customHeight="1" x14ac:dyDescent="0.35">
      <c r="H25" s="975"/>
      <c r="J25" s="934"/>
    </row>
    <row r="26" spans="1:10" ht="25" customHeight="1" x14ac:dyDescent="0.35">
      <c r="J26" s="934"/>
    </row>
    <row r="27" spans="1:10" ht="25" customHeight="1" x14ac:dyDescent="0.35">
      <c r="J27" s="934"/>
    </row>
    <row r="28" spans="1:10" ht="25" customHeight="1" x14ac:dyDescent="0.35">
      <c r="J28" s="934"/>
    </row>
    <row r="29" spans="1:10" ht="15" customHeight="1" x14ac:dyDescent="0.35">
      <c r="J29" s="934"/>
    </row>
    <row r="30" spans="1:10" ht="25" customHeight="1" x14ac:dyDescent="0.35">
      <c r="I30" s="934"/>
      <c r="J30" s="934"/>
    </row>
    <row r="31" spans="1:10" ht="18.75" customHeight="1" x14ac:dyDescent="0.35">
      <c r="I31" s="934"/>
      <c r="J31" s="934"/>
    </row>
    <row r="32" spans="1:10" ht="13.5" customHeight="1" x14ac:dyDescent="0.35">
      <c r="I32" s="934"/>
      <c r="J32" s="934"/>
    </row>
    <row r="33" spans="1:11" s="949" customFormat="1" x14ac:dyDescent="0.35">
      <c r="A33" s="951"/>
      <c r="B33" s="951"/>
      <c r="C33" s="277"/>
      <c r="D33" s="277"/>
      <c r="E33" s="277"/>
      <c r="F33" s="277"/>
      <c r="G33" s="277"/>
      <c r="H33" s="277"/>
      <c r="I33" s="950"/>
      <c r="J33" s="950"/>
      <c r="K33" s="950"/>
    </row>
    <row r="34" spans="1:11" s="949" customFormat="1" x14ac:dyDescent="0.35">
      <c r="A34" s="951"/>
      <c r="B34" s="951"/>
      <c r="C34" s="277"/>
      <c r="D34" s="277"/>
      <c r="E34" s="277"/>
      <c r="F34" s="277"/>
      <c r="G34" s="277"/>
      <c r="H34" s="277"/>
      <c r="I34" s="950"/>
      <c r="K34" s="950"/>
    </row>
    <row r="35" spans="1:11" ht="15" customHeight="1" x14ac:dyDescent="0.35">
      <c r="I35" s="934"/>
      <c r="K35" s="934"/>
    </row>
    <row r="36" spans="1:11" ht="15" customHeight="1" x14ac:dyDescent="0.35"/>
    <row r="37" spans="1:11" ht="15" customHeight="1" x14ac:dyDescent="0.35"/>
  </sheetData>
  <sheetProtection algorithmName="SHA-512" hashValue="jwvDlUSORa/vGFl9neu/K51JATx2CCDPieG7GsCYYgZiqLqk5NE+1QhGHt1K3sqQb5Nhpy92ihbBpoQB+u9FSg==" saltValue="/w5jmwsYZv1ZwK73nzKmWw==" spinCount="100000" sheet="1" objects="1" scenarios="1" sort="0" autoFilter="0" pivotTables="0"/>
  <mergeCells count="7">
    <mergeCell ref="G7:G8"/>
    <mergeCell ref="H7:H8"/>
    <mergeCell ref="A20:C20"/>
    <mergeCell ref="A7:A8"/>
    <mergeCell ref="B7:B8"/>
    <mergeCell ref="C7:C8"/>
    <mergeCell ref="D7:F7"/>
  </mergeCells>
  <pageMargins left="0.7" right="0.7" top="0.75" bottom="0.75" header="0.3" footer="0.3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24"/>
  <sheetViews>
    <sheetView zoomScaleNormal="100" workbookViewId="0">
      <selection activeCell="G31" sqref="G31"/>
    </sheetView>
  </sheetViews>
  <sheetFormatPr defaultColWidth="9.1796875" defaultRowHeight="12.5" x14ac:dyDescent="0.35"/>
  <cols>
    <col min="1" max="1" width="6.7265625" style="951" customWidth="1"/>
    <col min="2" max="2" width="17" style="951" customWidth="1"/>
    <col min="3" max="3" width="63.1796875" style="277" customWidth="1"/>
    <col min="4" max="5" width="21.54296875" style="277" customWidth="1"/>
    <col min="6" max="6" width="15.26953125" style="277" customWidth="1"/>
    <col min="7" max="7" width="23.26953125" style="277" customWidth="1"/>
    <col min="8" max="8" width="21" style="277" customWidth="1"/>
    <col min="9" max="256" width="9.1796875" style="277"/>
    <col min="257" max="257" width="6.7265625" style="277" customWidth="1"/>
    <col min="258" max="258" width="6.81640625" style="277" customWidth="1"/>
    <col min="259" max="259" width="17" style="277" customWidth="1"/>
    <col min="260" max="260" width="7.26953125" style="277" customWidth="1"/>
    <col min="261" max="261" width="63.1796875" style="277" customWidth="1"/>
    <col min="262" max="262" width="15.26953125" style="277" customWidth="1"/>
    <col min="263" max="263" width="23.26953125" style="277" customWidth="1"/>
    <col min="264" max="264" width="21" style="277" customWidth="1"/>
    <col min="265" max="512" width="9.1796875" style="277"/>
    <col min="513" max="513" width="6.7265625" style="277" customWidth="1"/>
    <col min="514" max="514" width="6.81640625" style="277" customWidth="1"/>
    <col min="515" max="515" width="17" style="277" customWidth="1"/>
    <col min="516" max="516" width="7.26953125" style="277" customWidth="1"/>
    <col min="517" max="517" width="63.1796875" style="277" customWidth="1"/>
    <col min="518" max="518" width="15.26953125" style="277" customWidth="1"/>
    <col min="519" max="519" width="23.26953125" style="277" customWidth="1"/>
    <col min="520" max="520" width="21" style="277" customWidth="1"/>
    <col min="521" max="768" width="9.1796875" style="277"/>
    <col min="769" max="769" width="6.7265625" style="277" customWidth="1"/>
    <col min="770" max="770" width="6.81640625" style="277" customWidth="1"/>
    <col min="771" max="771" width="17" style="277" customWidth="1"/>
    <col min="772" max="772" width="7.26953125" style="277" customWidth="1"/>
    <col min="773" max="773" width="63.1796875" style="277" customWidth="1"/>
    <col min="774" max="774" width="15.26953125" style="277" customWidth="1"/>
    <col min="775" max="775" width="23.26953125" style="277" customWidth="1"/>
    <col min="776" max="776" width="21" style="277" customWidth="1"/>
    <col min="777" max="1024" width="9.1796875" style="277"/>
    <col min="1025" max="1025" width="6.7265625" style="277" customWidth="1"/>
    <col min="1026" max="1026" width="6.81640625" style="277" customWidth="1"/>
    <col min="1027" max="1027" width="17" style="277" customWidth="1"/>
    <col min="1028" max="1028" width="7.26953125" style="277" customWidth="1"/>
    <col min="1029" max="1029" width="63.1796875" style="277" customWidth="1"/>
    <col min="1030" max="1030" width="15.26953125" style="277" customWidth="1"/>
    <col min="1031" max="1031" width="23.26953125" style="277" customWidth="1"/>
    <col min="1032" max="1032" width="21" style="277" customWidth="1"/>
    <col min="1033" max="1280" width="9.1796875" style="277"/>
    <col min="1281" max="1281" width="6.7265625" style="277" customWidth="1"/>
    <col min="1282" max="1282" width="6.81640625" style="277" customWidth="1"/>
    <col min="1283" max="1283" width="17" style="277" customWidth="1"/>
    <col min="1284" max="1284" width="7.26953125" style="277" customWidth="1"/>
    <col min="1285" max="1285" width="63.1796875" style="277" customWidth="1"/>
    <col min="1286" max="1286" width="15.26953125" style="277" customWidth="1"/>
    <col min="1287" max="1287" width="23.26953125" style="277" customWidth="1"/>
    <col min="1288" max="1288" width="21" style="277" customWidth="1"/>
    <col min="1289" max="1536" width="9.1796875" style="277"/>
    <col min="1537" max="1537" width="6.7265625" style="277" customWidth="1"/>
    <col min="1538" max="1538" width="6.81640625" style="277" customWidth="1"/>
    <col min="1539" max="1539" width="17" style="277" customWidth="1"/>
    <col min="1540" max="1540" width="7.26953125" style="277" customWidth="1"/>
    <col min="1541" max="1541" width="63.1796875" style="277" customWidth="1"/>
    <col min="1542" max="1542" width="15.26953125" style="277" customWidth="1"/>
    <col min="1543" max="1543" width="23.26953125" style="277" customWidth="1"/>
    <col min="1544" max="1544" width="21" style="277" customWidth="1"/>
    <col min="1545" max="1792" width="9.1796875" style="277"/>
    <col min="1793" max="1793" width="6.7265625" style="277" customWidth="1"/>
    <col min="1794" max="1794" width="6.81640625" style="277" customWidth="1"/>
    <col min="1795" max="1795" width="17" style="277" customWidth="1"/>
    <col min="1796" max="1796" width="7.26953125" style="277" customWidth="1"/>
    <col min="1797" max="1797" width="63.1796875" style="277" customWidth="1"/>
    <col min="1798" max="1798" width="15.26953125" style="277" customWidth="1"/>
    <col min="1799" max="1799" width="23.26953125" style="277" customWidth="1"/>
    <col min="1800" max="1800" width="21" style="277" customWidth="1"/>
    <col min="1801" max="2048" width="9.1796875" style="277"/>
    <col min="2049" max="2049" width="6.7265625" style="277" customWidth="1"/>
    <col min="2050" max="2050" width="6.81640625" style="277" customWidth="1"/>
    <col min="2051" max="2051" width="17" style="277" customWidth="1"/>
    <col min="2052" max="2052" width="7.26953125" style="277" customWidth="1"/>
    <col min="2053" max="2053" width="63.1796875" style="277" customWidth="1"/>
    <col min="2054" max="2054" width="15.26953125" style="277" customWidth="1"/>
    <col min="2055" max="2055" width="23.26953125" style="277" customWidth="1"/>
    <col min="2056" max="2056" width="21" style="277" customWidth="1"/>
    <col min="2057" max="2304" width="9.1796875" style="277"/>
    <col min="2305" max="2305" width="6.7265625" style="277" customWidth="1"/>
    <col min="2306" max="2306" width="6.81640625" style="277" customWidth="1"/>
    <col min="2307" max="2307" width="17" style="277" customWidth="1"/>
    <col min="2308" max="2308" width="7.26953125" style="277" customWidth="1"/>
    <col min="2309" max="2309" width="63.1796875" style="277" customWidth="1"/>
    <col min="2310" max="2310" width="15.26953125" style="277" customWidth="1"/>
    <col min="2311" max="2311" width="23.26953125" style="277" customWidth="1"/>
    <col min="2312" max="2312" width="21" style="277" customWidth="1"/>
    <col min="2313" max="2560" width="9.1796875" style="277"/>
    <col min="2561" max="2561" width="6.7265625" style="277" customWidth="1"/>
    <col min="2562" max="2562" width="6.81640625" style="277" customWidth="1"/>
    <col min="2563" max="2563" width="17" style="277" customWidth="1"/>
    <col min="2564" max="2564" width="7.26953125" style="277" customWidth="1"/>
    <col min="2565" max="2565" width="63.1796875" style="277" customWidth="1"/>
    <col min="2566" max="2566" width="15.26953125" style="277" customWidth="1"/>
    <col min="2567" max="2567" width="23.26953125" style="277" customWidth="1"/>
    <col min="2568" max="2568" width="21" style="277" customWidth="1"/>
    <col min="2569" max="2816" width="9.1796875" style="277"/>
    <col min="2817" max="2817" width="6.7265625" style="277" customWidth="1"/>
    <col min="2818" max="2818" width="6.81640625" style="277" customWidth="1"/>
    <col min="2819" max="2819" width="17" style="277" customWidth="1"/>
    <col min="2820" max="2820" width="7.26953125" style="277" customWidth="1"/>
    <col min="2821" max="2821" width="63.1796875" style="277" customWidth="1"/>
    <col min="2822" max="2822" width="15.26953125" style="277" customWidth="1"/>
    <col min="2823" max="2823" width="23.26953125" style="277" customWidth="1"/>
    <col min="2824" max="2824" width="21" style="277" customWidth="1"/>
    <col min="2825" max="3072" width="9.1796875" style="277"/>
    <col min="3073" max="3073" width="6.7265625" style="277" customWidth="1"/>
    <col min="3074" max="3074" width="6.81640625" style="277" customWidth="1"/>
    <col min="3075" max="3075" width="17" style="277" customWidth="1"/>
    <col min="3076" max="3076" width="7.26953125" style="277" customWidth="1"/>
    <col min="3077" max="3077" width="63.1796875" style="277" customWidth="1"/>
    <col min="3078" max="3078" width="15.26953125" style="277" customWidth="1"/>
    <col min="3079" max="3079" width="23.26953125" style="277" customWidth="1"/>
    <col min="3080" max="3080" width="21" style="277" customWidth="1"/>
    <col min="3081" max="3328" width="9.1796875" style="277"/>
    <col min="3329" max="3329" width="6.7265625" style="277" customWidth="1"/>
    <col min="3330" max="3330" width="6.81640625" style="277" customWidth="1"/>
    <col min="3331" max="3331" width="17" style="277" customWidth="1"/>
    <col min="3332" max="3332" width="7.26953125" style="277" customWidth="1"/>
    <col min="3333" max="3333" width="63.1796875" style="277" customWidth="1"/>
    <col min="3334" max="3334" width="15.26953125" style="277" customWidth="1"/>
    <col min="3335" max="3335" width="23.26953125" style="277" customWidth="1"/>
    <col min="3336" max="3336" width="21" style="277" customWidth="1"/>
    <col min="3337" max="3584" width="9.1796875" style="277"/>
    <col min="3585" max="3585" width="6.7265625" style="277" customWidth="1"/>
    <col min="3586" max="3586" width="6.81640625" style="277" customWidth="1"/>
    <col min="3587" max="3587" width="17" style="277" customWidth="1"/>
    <col min="3588" max="3588" width="7.26953125" style="277" customWidth="1"/>
    <col min="3589" max="3589" width="63.1796875" style="277" customWidth="1"/>
    <col min="3590" max="3590" width="15.26953125" style="277" customWidth="1"/>
    <col min="3591" max="3591" width="23.26953125" style="277" customWidth="1"/>
    <col min="3592" max="3592" width="21" style="277" customWidth="1"/>
    <col min="3593" max="3840" width="9.1796875" style="277"/>
    <col min="3841" max="3841" width="6.7265625" style="277" customWidth="1"/>
    <col min="3842" max="3842" width="6.81640625" style="277" customWidth="1"/>
    <col min="3843" max="3843" width="17" style="277" customWidth="1"/>
    <col min="3844" max="3844" width="7.26953125" style="277" customWidth="1"/>
    <col min="3845" max="3845" width="63.1796875" style="277" customWidth="1"/>
    <col min="3846" max="3846" width="15.26953125" style="277" customWidth="1"/>
    <col min="3847" max="3847" width="23.26953125" style="277" customWidth="1"/>
    <col min="3848" max="3848" width="21" style="277" customWidth="1"/>
    <col min="3849" max="4096" width="9.1796875" style="277"/>
    <col min="4097" max="4097" width="6.7265625" style="277" customWidth="1"/>
    <col min="4098" max="4098" width="6.81640625" style="277" customWidth="1"/>
    <col min="4099" max="4099" width="17" style="277" customWidth="1"/>
    <col min="4100" max="4100" width="7.26953125" style="277" customWidth="1"/>
    <col min="4101" max="4101" width="63.1796875" style="277" customWidth="1"/>
    <col min="4102" max="4102" width="15.26953125" style="277" customWidth="1"/>
    <col min="4103" max="4103" width="23.26953125" style="277" customWidth="1"/>
    <col min="4104" max="4104" width="21" style="277" customWidth="1"/>
    <col min="4105" max="4352" width="9.1796875" style="277"/>
    <col min="4353" max="4353" width="6.7265625" style="277" customWidth="1"/>
    <col min="4354" max="4354" width="6.81640625" style="277" customWidth="1"/>
    <col min="4355" max="4355" width="17" style="277" customWidth="1"/>
    <col min="4356" max="4356" width="7.26953125" style="277" customWidth="1"/>
    <col min="4357" max="4357" width="63.1796875" style="277" customWidth="1"/>
    <col min="4358" max="4358" width="15.26953125" style="277" customWidth="1"/>
    <col min="4359" max="4359" width="23.26953125" style="277" customWidth="1"/>
    <col min="4360" max="4360" width="21" style="277" customWidth="1"/>
    <col min="4361" max="4608" width="9.1796875" style="277"/>
    <col min="4609" max="4609" width="6.7265625" style="277" customWidth="1"/>
    <col min="4610" max="4610" width="6.81640625" style="277" customWidth="1"/>
    <col min="4611" max="4611" width="17" style="277" customWidth="1"/>
    <col min="4612" max="4612" width="7.26953125" style="277" customWidth="1"/>
    <col min="4613" max="4613" width="63.1796875" style="277" customWidth="1"/>
    <col min="4614" max="4614" width="15.26953125" style="277" customWidth="1"/>
    <col min="4615" max="4615" width="23.26953125" style="277" customWidth="1"/>
    <col min="4616" max="4616" width="21" style="277" customWidth="1"/>
    <col min="4617" max="4864" width="9.1796875" style="277"/>
    <col min="4865" max="4865" width="6.7265625" style="277" customWidth="1"/>
    <col min="4866" max="4866" width="6.81640625" style="277" customWidth="1"/>
    <col min="4867" max="4867" width="17" style="277" customWidth="1"/>
    <col min="4868" max="4868" width="7.26953125" style="277" customWidth="1"/>
    <col min="4869" max="4869" width="63.1796875" style="277" customWidth="1"/>
    <col min="4870" max="4870" width="15.26953125" style="277" customWidth="1"/>
    <col min="4871" max="4871" width="23.26953125" style="277" customWidth="1"/>
    <col min="4872" max="4872" width="21" style="277" customWidth="1"/>
    <col min="4873" max="5120" width="9.1796875" style="277"/>
    <col min="5121" max="5121" width="6.7265625" style="277" customWidth="1"/>
    <col min="5122" max="5122" width="6.81640625" style="277" customWidth="1"/>
    <col min="5123" max="5123" width="17" style="277" customWidth="1"/>
    <col min="5124" max="5124" width="7.26953125" style="277" customWidth="1"/>
    <col min="5125" max="5125" width="63.1796875" style="277" customWidth="1"/>
    <col min="5126" max="5126" width="15.26953125" style="277" customWidth="1"/>
    <col min="5127" max="5127" width="23.26953125" style="277" customWidth="1"/>
    <col min="5128" max="5128" width="21" style="277" customWidth="1"/>
    <col min="5129" max="5376" width="9.1796875" style="277"/>
    <col min="5377" max="5377" width="6.7265625" style="277" customWidth="1"/>
    <col min="5378" max="5378" width="6.81640625" style="277" customWidth="1"/>
    <col min="5379" max="5379" width="17" style="277" customWidth="1"/>
    <col min="5380" max="5380" width="7.26953125" style="277" customWidth="1"/>
    <col min="5381" max="5381" width="63.1796875" style="277" customWidth="1"/>
    <col min="5382" max="5382" width="15.26953125" style="277" customWidth="1"/>
    <col min="5383" max="5383" width="23.26953125" style="277" customWidth="1"/>
    <col min="5384" max="5384" width="21" style="277" customWidth="1"/>
    <col min="5385" max="5632" width="9.1796875" style="277"/>
    <col min="5633" max="5633" width="6.7265625" style="277" customWidth="1"/>
    <col min="5634" max="5634" width="6.81640625" style="277" customWidth="1"/>
    <col min="5635" max="5635" width="17" style="277" customWidth="1"/>
    <col min="5636" max="5636" width="7.26953125" style="277" customWidth="1"/>
    <col min="5637" max="5637" width="63.1796875" style="277" customWidth="1"/>
    <col min="5638" max="5638" width="15.26953125" style="277" customWidth="1"/>
    <col min="5639" max="5639" width="23.26953125" style="277" customWidth="1"/>
    <col min="5640" max="5640" width="21" style="277" customWidth="1"/>
    <col min="5641" max="5888" width="9.1796875" style="277"/>
    <col min="5889" max="5889" width="6.7265625" style="277" customWidth="1"/>
    <col min="5890" max="5890" width="6.81640625" style="277" customWidth="1"/>
    <col min="5891" max="5891" width="17" style="277" customWidth="1"/>
    <col min="5892" max="5892" width="7.26953125" style="277" customWidth="1"/>
    <col min="5893" max="5893" width="63.1796875" style="277" customWidth="1"/>
    <col min="5894" max="5894" width="15.26953125" style="277" customWidth="1"/>
    <col min="5895" max="5895" width="23.26953125" style="277" customWidth="1"/>
    <col min="5896" max="5896" width="21" style="277" customWidth="1"/>
    <col min="5897" max="6144" width="9.1796875" style="277"/>
    <col min="6145" max="6145" width="6.7265625" style="277" customWidth="1"/>
    <col min="6146" max="6146" width="6.81640625" style="277" customWidth="1"/>
    <col min="6147" max="6147" width="17" style="277" customWidth="1"/>
    <col min="6148" max="6148" width="7.26953125" style="277" customWidth="1"/>
    <col min="6149" max="6149" width="63.1796875" style="277" customWidth="1"/>
    <col min="6150" max="6150" width="15.26953125" style="277" customWidth="1"/>
    <col min="6151" max="6151" width="23.26953125" style="277" customWidth="1"/>
    <col min="6152" max="6152" width="21" style="277" customWidth="1"/>
    <col min="6153" max="6400" width="9.1796875" style="277"/>
    <col min="6401" max="6401" width="6.7265625" style="277" customWidth="1"/>
    <col min="6402" max="6402" width="6.81640625" style="277" customWidth="1"/>
    <col min="6403" max="6403" width="17" style="277" customWidth="1"/>
    <col min="6404" max="6404" width="7.26953125" style="277" customWidth="1"/>
    <col min="6405" max="6405" width="63.1796875" style="277" customWidth="1"/>
    <col min="6406" max="6406" width="15.26953125" style="277" customWidth="1"/>
    <col min="6407" max="6407" width="23.26953125" style="277" customWidth="1"/>
    <col min="6408" max="6408" width="21" style="277" customWidth="1"/>
    <col min="6409" max="6656" width="9.1796875" style="277"/>
    <col min="6657" max="6657" width="6.7265625" style="277" customWidth="1"/>
    <col min="6658" max="6658" width="6.81640625" style="277" customWidth="1"/>
    <col min="6659" max="6659" width="17" style="277" customWidth="1"/>
    <col min="6660" max="6660" width="7.26953125" style="277" customWidth="1"/>
    <col min="6661" max="6661" width="63.1796875" style="277" customWidth="1"/>
    <col min="6662" max="6662" width="15.26953125" style="277" customWidth="1"/>
    <col min="6663" max="6663" width="23.26953125" style="277" customWidth="1"/>
    <col min="6664" max="6664" width="21" style="277" customWidth="1"/>
    <col min="6665" max="6912" width="9.1796875" style="277"/>
    <col min="6913" max="6913" width="6.7265625" style="277" customWidth="1"/>
    <col min="6914" max="6914" width="6.81640625" style="277" customWidth="1"/>
    <col min="6915" max="6915" width="17" style="277" customWidth="1"/>
    <col min="6916" max="6916" width="7.26953125" style="277" customWidth="1"/>
    <col min="6917" max="6917" width="63.1796875" style="277" customWidth="1"/>
    <col min="6918" max="6918" width="15.26953125" style="277" customWidth="1"/>
    <col min="6919" max="6919" width="23.26953125" style="277" customWidth="1"/>
    <col min="6920" max="6920" width="21" style="277" customWidth="1"/>
    <col min="6921" max="7168" width="9.1796875" style="277"/>
    <col min="7169" max="7169" width="6.7265625" style="277" customWidth="1"/>
    <col min="7170" max="7170" width="6.81640625" style="277" customWidth="1"/>
    <col min="7171" max="7171" width="17" style="277" customWidth="1"/>
    <col min="7172" max="7172" width="7.26953125" style="277" customWidth="1"/>
    <col min="7173" max="7173" width="63.1796875" style="277" customWidth="1"/>
    <col min="7174" max="7174" width="15.26953125" style="277" customWidth="1"/>
    <col min="7175" max="7175" width="23.26953125" style="277" customWidth="1"/>
    <col min="7176" max="7176" width="21" style="277" customWidth="1"/>
    <col min="7177" max="7424" width="9.1796875" style="277"/>
    <col min="7425" max="7425" width="6.7265625" style="277" customWidth="1"/>
    <col min="7426" max="7426" width="6.81640625" style="277" customWidth="1"/>
    <col min="7427" max="7427" width="17" style="277" customWidth="1"/>
    <col min="7428" max="7428" width="7.26953125" style="277" customWidth="1"/>
    <col min="7429" max="7429" width="63.1796875" style="277" customWidth="1"/>
    <col min="7430" max="7430" width="15.26953125" style="277" customWidth="1"/>
    <col min="7431" max="7431" width="23.26953125" style="277" customWidth="1"/>
    <col min="7432" max="7432" width="21" style="277" customWidth="1"/>
    <col min="7433" max="7680" width="9.1796875" style="277"/>
    <col min="7681" max="7681" width="6.7265625" style="277" customWidth="1"/>
    <col min="7682" max="7682" width="6.81640625" style="277" customWidth="1"/>
    <col min="7683" max="7683" width="17" style="277" customWidth="1"/>
    <col min="7684" max="7684" width="7.26953125" style="277" customWidth="1"/>
    <col min="7685" max="7685" width="63.1796875" style="277" customWidth="1"/>
    <col min="7686" max="7686" width="15.26953125" style="277" customWidth="1"/>
    <col min="7687" max="7687" width="23.26953125" style="277" customWidth="1"/>
    <col min="7688" max="7688" width="21" style="277" customWidth="1"/>
    <col min="7689" max="7936" width="9.1796875" style="277"/>
    <col min="7937" max="7937" width="6.7265625" style="277" customWidth="1"/>
    <col min="7938" max="7938" width="6.81640625" style="277" customWidth="1"/>
    <col min="7939" max="7939" width="17" style="277" customWidth="1"/>
    <col min="7940" max="7940" width="7.26953125" style="277" customWidth="1"/>
    <col min="7941" max="7941" width="63.1796875" style="277" customWidth="1"/>
    <col min="7942" max="7942" width="15.26953125" style="277" customWidth="1"/>
    <col min="7943" max="7943" width="23.26953125" style="277" customWidth="1"/>
    <col min="7944" max="7944" width="21" style="277" customWidth="1"/>
    <col min="7945" max="8192" width="9.1796875" style="277"/>
    <col min="8193" max="8193" width="6.7265625" style="277" customWidth="1"/>
    <col min="8194" max="8194" width="6.81640625" style="277" customWidth="1"/>
    <col min="8195" max="8195" width="17" style="277" customWidth="1"/>
    <col min="8196" max="8196" width="7.26953125" style="277" customWidth="1"/>
    <col min="8197" max="8197" width="63.1796875" style="277" customWidth="1"/>
    <col min="8198" max="8198" width="15.26953125" style="277" customWidth="1"/>
    <col min="8199" max="8199" width="23.26953125" style="277" customWidth="1"/>
    <col min="8200" max="8200" width="21" style="277" customWidth="1"/>
    <col min="8201" max="8448" width="9.1796875" style="277"/>
    <col min="8449" max="8449" width="6.7265625" style="277" customWidth="1"/>
    <col min="8450" max="8450" width="6.81640625" style="277" customWidth="1"/>
    <col min="8451" max="8451" width="17" style="277" customWidth="1"/>
    <col min="8452" max="8452" width="7.26953125" style="277" customWidth="1"/>
    <col min="8453" max="8453" width="63.1796875" style="277" customWidth="1"/>
    <col min="8454" max="8454" width="15.26953125" style="277" customWidth="1"/>
    <col min="8455" max="8455" width="23.26953125" style="277" customWidth="1"/>
    <col min="8456" max="8456" width="21" style="277" customWidth="1"/>
    <col min="8457" max="8704" width="9.1796875" style="277"/>
    <col min="8705" max="8705" width="6.7265625" style="277" customWidth="1"/>
    <col min="8706" max="8706" width="6.81640625" style="277" customWidth="1"/>
    <col min="8707" max="8707" width="17" style="277" customWidth="1"/>
    <col min="8708" max="8708" width="7.26953125" style="277" customWidth="1"/>
    <col min="8709" max="8709" width="63.1796875" style="277" customWidth="1"/>
    <col min="8710" max="8710" width="15.26953125" style="277" customWidth="1"/>
    <col min="8711" max="8711" width="23.26953125" style="277" customWidth="1"/>
    <col min="8712" max="8712" width="21" style="277" customWidth="1"/>
    <col min="8713" max="8960" width="9.1796875" style="277"/>
    <col min="8961" max="8961" width="6.7265625" style="277" customWidth="1"/>
    <col min="8962" max="8962" width="6.81640625" style="277" customWidth="1"/>
    <col min="8963" max="8963" width="17" style="277" customWidth="1"/>
    <col min="8964" max="8964" width="7.26953125" style="277" customWidth="1"/>
    <col min="8965" max="8965" width="63.1796875" style="277" customWidth="1"/>
    <col min="8966" max="8966" width="15.26953125" style="277" customWidth="1"/>
    <col min="8967" max="8967" width="23.26953125" style="277" customWidth="1"/>
    <col min="8968" max="8968" width="21" style="277" customWidth="1"/>
    <col min="8969" max="9216" width="9.1796875" style="277"/>
    <col min="9217" max="9217" width="6.7265625" style="277" customWidth="1"/>
    <col min="9218" max="9218" width="6.81640625" style="277" customWidth="1"/>
    <col min="9219" max="9219" width="17" style="277" customWidth="1"/>
    <col min="9220" max="9220" width="7.26953125" style="277" customWidth="1"/>
    <col min="9221" max="9221" width="63.1796875" style="277" customWidth="1"/>
    <col min="9222" max="9222" width="15.26953125" style="277" customWidth="1"/>
    <col min="9223" max="9223" width="23.26953125" style="277" customWidth="1"/>
    <col min="9224" max="9224" width="21" style="277" customWidth="1"/>
    <col min="9225" max="9472" width="9.1796875" style="277"/>
    <col min="9473" max="9473" width="6.7265625" style="277" customWidth="1"/>
    <col min="9474" max="9474" width="6.81640625" style="277" customWidth="1"/>
    <col min="9475" max="9475" width="17" style="277" customWidth="1"/>
    <col min="9476" max="9476" width="7.26953125" style="277" customWidth="1"/>
    <col min="9477" max="9477" width="63.1796875" style="277" customWidth="1"/>
    <col min="9478" max="9478" width="15.26953125" style="277" customWidth="1"/>
    <col min="9479" max="9479" width="23.26953125" style="277" customWidth="1"/>
    <col min="9480" max="9480" width="21" style="277" customWidth="1"/>
    <col min="9481" max="9728" width="9.1796875" style="277"/>
    <col min="9729" max="9729" width="6.7265625" style="277" customWidth="1"/>
    <col min="9730" max="9730" width="6.81640625" style="277" customWidth="1"/>
    <col min="9731" max="9731" width="17" style="277" customWidth="1"/>
    <col min="9732" max="9732" width="7.26953125" style="277" customWidth="1"/>
    <col min="9733" max="9733" width="63.1796875" style="277" customWidth="1"/>
    <col min="9734" max="9734" width="15.26953125" style="277" customWidth="1"/>
    <col min="9735" max="9735" width="23.26953125" style="277" customWidth="1"/>
    <col min="9736" max="9736" width="21" style="277" customWidth="1"/>
    <col min="9737" max="9984" width="9.1796875" style="277"/>
    <col min="9985" max="9985" width="6.7265625" style="277" customWidth="1"/>
    <col min="9986" max="9986" width="6.81640625" style="277" customWidth="1"/>
    <col min="9987" max="9987" width="17" style="277" customWidth="1"/>
    <col min="9988" max="9988" width="7.26953125" style="277" customWidth="1"/>
    <col min="9989" max="9989" width="63.1796875" style="277" customWidth="1"/>
    <col min="9990" max="9990" width="15.26953125" style="277" customWidth="1"/>
    <col min="9991" max="9991" width="23.26953125" style="277" customWidth="1"/>
    <col min="9992" max="9992" width="21" style="277" customWidth="1"/>
    <col min="9993" max="10240" width="9.1796875" style="277"/>
    <col min="10241" max="10241" width="6.7265625" style="277" customWidth="1"/>
    <col min="10242" max="10242" width="6.81640625" style="277" customWidth="1"/>
    <col min="10243" max="10243" width="17" style="277" customWidth="1"/>
    <col min="10244" max="10244" width="7.26953125" style="277" customWidth="1"/>
    <col min="10245" max="10245" width="63.1796875" style="277" customWidth="1"/>
    <col min="10246" max="10246" width="15.26953125" style="277" customWidth="1"/>
    <col min="10247" max="10247" width="23.26953125" style="277" customWidth="1"/>
    <col min="10248" max="10248" width="21" style="277" customWidth="1"/>
    <col min="10249" max="10496" width="9.1796875" style="277"/>
    <col min="10497" max="10497" width="6.7265625" style="277" customWidth="1"/>
    <col min="10498" max="10498" width="6.81640625" style="277" customWidth="1"/>
    <col min="10499" max="10499" width="17" style="277" customWidth="1"/>
    <col min="10500" max="10500" width="7.26953125" style="277" customWidth="1"/>
    <col min="10501" max="10501" width="63.1796875" style="277" customWidth="1"/>
    <col min="10502" max="10502" width="15.26953125" style="277" customWidth="1"/>
    <col min="10503" max="10503" width="23.26953125" style="277" customWidth="1"/>
    <col min="10504" max="10504" width="21" style="277" customWidth="1"/>
    <col min="10505" max="10752" width="9.1796875" style="277"/>
    <col min="10753" max="10753" width="6.7265625" style="277" customWidth="1"/>
    <col min="10754" max="10754" width="6.81640625" style="277" customWidth="1"/>
    <col min="10755" max="10755" width="17" style="277" customWidth="1"/>
    <col min="10756" max="10756" width="7.26953125" style="277" customWidth="1"/>
    <col min="10757" max="10757" width="63.1796875" style="277" customWidth="1"/>
    <col min="10758" max="10758" width="15.26953125" style="277" customWidth="1"/>
    <col min="10759" max="10759" width="23.26953125" style="277" customWidth="1"/>
    <col min="10760" max="10760" width="21" style="277" customWidth="1"/>
    <col min="10761" max="11008" width="9.1796875" style="277"/>
    <col min="11009" max="11009" width="6.7265625" style="277" customWidth="1"/>
    <col min="11010" max="11010" width="6.81640625" style="277" customWidth="1"/>
    <col min="11011" max="11011" width="17" style="277" customWidth="1"/>
    <col min="11012" max="11012" width="7.26953125" style="277" customWidth="1"/>
    <col min="11013" max="11013" width="63.1796875" style="277" customWidth="1"/>
    <col min="11014" max="11014" width="15.26953125" style="277" customWidth="1"/>
    <col min="11015" max="11015" width="23.26953125" style="277" customWidth="1"/>
    <col min="11016" max="11016" width="21" style="277" customWidth="1"/>
    <col min="11017" max="11264" width="9.1796875" style="277"/>
    <col min="11265" max="11265" width="6.7265625" style="277" customWidth="1"/>
    <col min="11266" max="11266" width="6.81640625" style="277" customWidth="1"/>
    <col min="11267" max="11267" width="17" style="277" customWidth="1"/>
    <col min="11268" max="11268" width="7.26953125" style="277" customWidth="1"/>
    <col min="11269" max="11269" width="63.1796875" style="277" customWidth="1"/>
    <col min="11270" max="11270" width="15.26953125" style="277" customWidth="1"/>
    <col min="11271" max="11271" width="23.26953125" style="277" customWidth="1"/>
    <col min="11272" max="11272" width="21" style="277" customWidth="1"/>
    <col min="11273" max="11520" width="9.1796875" style="277"/>
    <col min="11521" max="11521" width="6.7265625" style="277" customWidth="1"/>
    <col min="11522" max="11522" width="6.81640625" style="277" customWidth="1"/>
    <col min="11523" max="11523" width="17" style="277" customWidth="1"/>
    <col min="11524" max="11524" width="7.26953125" style="277" customWidth="1"/>
    <col min="11525" max="11525" width="63.1796875" style="277" customWidth="1"/>
    <col min="11526" max="11526" width="15.26953125" style="277" customWidth="1"/>
    <col min="11527" max="11527" width="23.26953125" style="277" customWidth="1"/>
    <col min="11528" max="11528" width="21" style="277" customWidth="1"/>
    <col min="11529" max="11776" width="9.1796875" style="277"/>
    <col min="11777" max="11777" width="6.7265625" style="277" customWidth="1"/>
    <col min="11778" max="11778" width="6.81640625" style="277" customWidth="1"/>
    <col min="11779" max="11779" width="17" style="277" customWidth="1"/>
    <col min="11780" max="11780" width="7.26953125" style="277" customWidth="1"/>
    <col min="11781" max="11781" width="63.1796875" style="277" customWidth="1"/>
    <col min="11782" max="11782" width="15.26953125" style="277" customWidth="1"/>
    <col min="11783" max="11783" width="23.26953125" style="277" customWidth="1"/>
    <col min="11784" max="11784" width="21" style="277" customWidth="1"/>
    <col min="11785" max="12032" width="9.1796875" style="277"/>
    <col min="12033" max="12033" width="6.7265625" style="277" customWidth="1"/>
    <col min="12034" max="12034" width="6.81640625" style="277" customWidth="1"/>
    <col min="12035" max="12035" width="17" style="277" customWidth="1"/>
    <col min="12036" max="12036" width="7.26953125" style="277" customWidth="1"/>
    <col min="12037" max="12037" width="63.1796875" style="277" customWidth="1"/>
    <col min="12038" max="12038" width="15.26953125" style="277" customWidth="1"/>
    <col min="12039" max="12039" width="23.26953125" style="277" customWidth="1"/>
    <col min="12040" max="12040" width="21" style="277" customWidth="1"/>
    <col min="12041" max="12288" width="9.1796875" style="277"/>
    <col min="12289" max="12289" width="6.7265625" style="277" customWidth="1"/>
    <col min="12290" max="12290" width="6.81640625" style="277" customWidth="1"/>
    <col min="12291" max="12291" width="17" style="277" customWidth="1"/>
    <col min="12292" max="12292" width="7.26953125" style="277" customWidth="1"/>
    <col min="12293" max="12293" width="63.1796875" style="277" customWidth="1"/>
    <col min="12294" max="12294" width="15.26953125" style="277" customWidth="1"/>
    <col min="12295" max="12295" width="23.26953125" style="277" customWidth="1"/>
    <col min="12296" max="12296" width="21" style="277" customWidth="1"/>
    <col min="12297" max="12544" width="9.1796875" style="277"/>
    <col min="12545" max="12545" width="6.7265625" style="277" customWidth="1"/>
    <col min="12546" max="12546" width="6.81640625" style="277" customWidth="1"/>
    <col min="12547" max="12547" width="17" style="277" customWidth="1"/>
    <col min="12548" max="12548" width="7.26953125" style="277" customWidth="1"/>
    <col min="12549" max="12549" width="63.1796875" style="277" customWidth="1"/>
    <col min="12550" max="12550" width="15.26953125" style="277" customWidth="1"/>
    <col min="12551" max="12551" width="23.26953125" style="277" customWidth="1"/>
    <col min="12552" max="12552" width="21" style="277" customWidth="1"/>
    <col min="12553" max="12800" width="9.1796875" style="277"/>
    <col min="12801" max="12801" width="6.7265625" style="277" customWidth="1"/>
    <col min="12802" max="12802" width="6.81640625" style="277" customWidth="1"/>
    <col min="12803" max="12803" width="17" style="277" customWidth="1"/>
    <col min="12804" max="12804" width="7.26953125" style="277" customWidth="1"/>
    <col min="12805" max="12805" width="63.1796875" style="277" customWidth="1"/>
    <col min="12806" max="12806" width="15.26953125" style="277" customWidth="1"/>
    <col min="12807" max="12807" width="23.26953125" style="277" customWidth="1"/>
    <col min="12808" max="12808" width="21" style="277" customWidth="1"/>
    <col min="12809" max="13056" width="9.1796875" style="277"/>
    <col min="13057" max="13057" width="6.7265625" style="277" customWidth="1"/>
    <col min="13058" max="13058" width="6.81640625" style="277" customWidth="1"/>
    <col min="13059" max="13059" width="17" style="277" customWidth="1"/>
    <col min="13060" max="13060" width="7.26953125" style="277" customWidth="1"/>
    <col min="13061" max="13061" width="63.1796875" style="277" customWidth="1"/>
    <col min="13062" max="13062" width="15.26953125" style="277" customWidth="1"/>
    <col min="13063" max="13063" width="23.26953125" style="277" customWidth="1"/>
    <col min="13064" max="13064" width="21" style="277" customWidth="1"/>
    <col min="13065" max="13312" width="9.1796875" style="277"/>
    <col min="13313" max="13313" width="6.7265625" style="277" customWidth="1"/>
    <col min="13314" max="13314" width="6.81640625" style="277" customWidth="1"/>
    <col min="13315" max="13315" width="17" style="277" customWidth="1"/>
    <col min="13316" max="13316" width="7.26953125" style="277" customWidth="1"/>
    <col min="13317" max="13317" width="63.1796875" style="277" customWidth="1"/>
    <col min="13318" max="13318" width="15.26953125" style="277" customWidth="1"/>
    <col min="13319" max="13319" width="23.26953125" style="277" customWidth="1"/>
    <col min="13320" max="13320" width="21" style="277" customWidth="1"/>
    <col min="13321" max="13568" width="9.1796875" style="277"/>
    <col min="13569" max="13569" width="6.7265625" style="277" customWidth="1"/>
    <col min="13570" max="13570" width="6.81640625" style="277" customWidth="1"/>
    <col min="13571" max="13571" width="17" style="277" customWidth="1"/>
    <col min="13572" max="13572" width="7.26953125" style="277" customWidth="1"/>
    <col min="13573" max="13573" width="63.1796875" style="277" customWidth="1"/>
    <col min="13574" max="13574" width="15.26953125" style="277" customWidth="1"/>
    <col min="13575" max="13575" width="23.26953125" style="277" customWidth="1"/>
    <col min="13576" max="13576" width="21" style="277" customWidth="1"/>
    <col min="13577" max="13824" width="9.1796875" style="277"/>
    <col min="13825" max="13825" width="6.7265625" style="277" customWidth="1"/>
    <col min="13826" max="13826" width="6.81640625" style="277" customWidth="1"/>
    <col min="13827" max="13827" width="17" style="277" customWidth="1"/>
    <col min="13828" max="13828" width="7.26953125" style="277" customWidth="1"/>
    <col min="13829" max="13829" width="63.1796875" style="277" customWidth="1"/>
    <col min="13830" max="13830" width="15.26953125" style="277" customWidth="1"/>
    <col min="13831" max="13831" width="23.26953125" style="277" customWidth="1"/>
    <col min="13832" max="13832" width="21" style="277" customWidth="1"/>
    <col min="13833" max="14080" width="9.1796875" style="277"/>
    <col min="14081" max="14081" width="6.7265625" style="277" customWidth="1"/>
    <col min="14082" max="14082" width="6.81640625" style="277" customWidth="1"/>
    <col min="14083" max="14083" width="17" style="277" customWidth="1"/>
    <col min="14084" max="14084" width="7.26953125" style="277" customWidth="1"/>
    <col min="14085" max="14085" width="63.1796875" style="277" customWidth="1"/>
    <col min="14086" max="14086" width="15.26953125" style="277" customWidth="1"/>
    <col min="14087" max="14087" width="23.26953125" style="277" customWidth="1"/>
    <col min="14088" max="14088" width="21" style="277" customWidth="1"/>
    <col min="14089" max="14336" width="9.1796875" style="277"/>
    <col min="14337" max="14337" width="6.7265625" style="277" customWidth="1"/>
    <col min="14338" max="14338" width="6.81640625" style="277" customWidth="1"/>
    <col min="14339" max="14339" width="17" style="277" customWidth="1"/>
    <col min="14340" max="14340" width="7.26953125" style="277" customWidth="1"/>
    <col min="14341" max="14341" width="63.1796875" style="277" customWidth="1"/>
    <col min="14342" max="14342" width="15.26953125" style="277" customWidth="1"/>
    <col min="14343" max="14343" width="23.26953125" style="277" customWidth="1"/>
    <col min="14344" max="14344" width="21" style="277" customWidth="1"/>
    <col min="14345" max="14592" width="9.1796875" style="277"/>
    <col min="14593" max="14593" width="6.7265625" style="277" customWidth="1"/>
    <col min="14594" max="14594" width="6.81640625" style="277" customWidth="1"/>
    <col min="14595" max="14595" width="17" style="277" customWidth="1"/>
    <col min="14596" max="14596" width="7.26953125" style="277" customWidth="1"/>
    <col min="14597" max="14597" width="63.1796875" style="277" customWidth="1"/>
    <col min="14598" max="14598" width="15.26953125" style="277" customWidth="1"/>
    <col min="14599" max="14599" width="23.26953125" style="277" customWidth="1"/>
    <col min="14600" max="14600" width="21" style="277" customWidth="1"/>
    <col min="14601" max="14848" width="9.1796875" style="277"/>
    <col min="14849" max="14849" width="6.7265625" style="277" customWidth="1"/>
    <col min="14850" max="14850" width="6.81640625" style="277" customWidth="1"/>
    <col min="14851" max="14851" width="17" style="277" customWidth="1"/>
    <col min="14852" max="14852" width="7.26953125" style="277" customWidth="1"/>
    <col min="14853" max="14853" width="63.1796875" style="277" customWidth="1"/>
    <col min="14854" max="14854" width="15.26953125" style="277" customWidth="1"/>
    <col min="14855" max="14855" width="23.26953125" style="277" customWidth="1"/>
    <col min="14856" max="14856" width="21" style="277" customWidth="1"/>
    <col min="14857" max="15104" width="9.1796875" style="277"/>
    <col min="15105" max="15105" width="6.7265625" style="277" customWidth="1"/>
    <col min="15106" max="15106" width="6.81640625" style="277" customWidth="1"/>
    <col min="15107" max="15107" width="17" style="277" customWidth="1"/>
    <col min="15108" max="15108" width="7.26953125" style="277" customWidth="1"/>
    <col min="15109" max="15109" width="63.1796875" style="277" customWidth="1"/>
    <col min="15110" max="15110" width="15.26953125" style="277" customWidth="1"/>
    <col min="15111" max="15111" width="23.26953125" style="277" customWidth="1"/>
    <col min="15112" max="15112" width="21" style="277" customWidth="1"/>
    <col min="15113" max="15360" width="9.1796875" style="277"/>
    <col min="15361" max="15361" width="6.7265625" style="277" customWidth="1"/>
    <col min="15362" max="15362" width="6.81640625" style="277" customWidth="1"/>
    <col min="15363" max="15363" width="17" style="277" customWidth="1"/>
    <col min="15364" max="15364" width="7.26953125" style="277" customWidth="1"/>
    <col min="15365" max="15365" width="63.1796875" style="277" customWidth="1"/>
    <col min="15366" max="15366" width="15.26953125" style="277" customWidth="1"/>
    <col min="15367" max="15367" width="23.26953125" style="277" customWidth="1"/>
    <col min="15368" max="15368" width="21" style="277" customWidth="1"/>
    <col min="15369" max="15616" width="9.1796875" style="277"/>
    <col min="15617" max="15617" width="6.7265625" style="277" customWidth="1"/>
    <col min="15618" max="15618" width="6.81640625" style="277" customWidth="1"/>
    <col min="15619" max="15619" width="17" style="277" customWidth="1"/>
    <col min="15620" max="15620" width="7.26953125" style="277" customWidth="1"/>
    <col min="15621" max="15621" width="63.1796875" style="277" customWidth="1"/>
    <col min="15622" max="15622" width="15.26953125" style="277" customWidth="1"/>
    <col min="15623" max="15623" width="23.26953125" style="277" customWidth="1"/>
    <col min="15624" max="15624" width="21" style="277" customWidth="1"/>
    <col min="15625" max="15872" width="9.1796875" style="277"/>
    <col min="15873" max="15873" width="6.7265625" style="277" customWidth="1"/>
    <col min="15874" max="15874" width="6.81640625" style="277" customWidth="1"/>
    <col min="15875" max="15875" width="17" style="277" customWidth="1"/>
    <col min="15876" max="15876" width="7.26953125" style="277" customWidth="1"/>
    <col min="15877" max="15877" width="63.1796875" style="277" customWidth="1"/>
    <col min="15878" max="15878" width="15.26953125" style="277" customWidth="1"/>
    <col min="15879" max="15879" width="23.26953125" style="277" customWidth="1"/>
    <col min="15880" max="15880" width="21" style="277" customWidth="1"/>
    <col min="15881" max="16128" width="9.1796875" style="277"/>
    <col min="16129" max="16129" width="6.7265625" style="277" customWidth="1"/>
    <col min="16130" max="16130" width="6.81640625" style="277" customWidth="1"/>
    <col min="16131" max="16131" width="17" style="277" customWidth="1"/>
    <col min="16132" max="16132" width="7.26953125" style="277" customWidth="1"/>
    <col min="16133" max="16133" width="63.1796875" style="277" customWidth="1"/>
    <col min="16134" max="16134" width="15.26953125" style="277" customWidth="1"/>
    <col min="16135" max="16135" width="23.26953125" style="277" customWidth="1"/>
    <col min="16136" max="16136" width="21" style="277" customWidth="1"/>
    <col min="16137" max="16384" width="9.1796875" style="277"/>
  </cols>
  <sheetData>
    <row r="1" spans="1:8" ht="13" x14ac:dyDescent="0.35">
      <c r="A1" s="924" t="s">
        <v>1472</v>
      </c>
      <c r="B1" s="923"/>
      <c r="C1" s="924"/>
      <c r="D1" s="924"/>
      <c r="E1" s="924"/>
    </row>
    <row r="2" spans="1:8" ht="13" x14ac:dyDescent="0.35">
      <c r="A2" s="924"/>
      <c r="B2" s="923"/>
      <c r="C2" s="924"/>
      <c r="D2" s="924"/>
      <c r="E2" s="924"/>
    </row>
    <row r="3" spans="1:8" ht="13" x14ac:dyDescent="0.35">
      <c r="A3" s="925" t="s">
        <v>1473</v>
      </c>
      <c r="B3" s="925"/>
      <c r="C3" s="925"/>
      <c r="D3" s="925"/>
      <c r="E3" s="925"/>
      <c r="F3" s="925"/>
      <c r="G3" s="922"/>
    </row>
    <row r="4" spans="1:8" ht="13" x14ac:dyDescent="0.35">
      <c r="A4" s="925"/>
      <c r="B4" s="925"/>
      <c r="C4" s="926" t="str">
        <f>'[3]1'!$E$5</f>
        <v>KABUPATEN/KOTA</v>
      </c>
      <c r="D4" s="922" t="s">
        <v>117</v>
      </c>
      <c r="E4" s="925"/>
      <c r="F4" s="925"/>
      <c r="G4" s="922"/>
    </row>
    <row r="5" spans="1:8" ht="13" x14ac:dyDescent="0.35">
      <c r="A5" s="925"/>
      <c r="B5" s="925"/>
      <c r="C5" s="926" t="str">
        <f>'[3]1'!$E$6</f>
        <v>TAHUN</v>
      </c>
      <c r="D5" s="922">
        <v>2024</v>
      </c>
      <c r="E5" s="925"/>
      <c r="F5" s="925"/>
      <c r="G5" s="922"/>
    </row>
    <row r="6" spans="1:8" ht="13.5" thickBot="1" x14ac:dyDescent="0.4">
      <c r="A6" s="984"/>
      <c r="B6" s="984"/>
      <c r="C6" s="927"/>
      <c r="D6" s="927"/>
      <c r="E6" s="927"/>
      <c r="F6" s="927"/>
    </row>
    <row r="7" spans="1:8" ht="41.25" customHeight="1" thickBot="1" x14ac:dyDescent="0.4">
      <c r="A7" s="983" t="s">
        <v>1450</v>
      </c>
      <c r="B7" s="928" t="s">
        <v>1474</v>
      </c>
      <c r="C7" s="928" t="s">
        <v>1475</v>
      </c>
      <c r="D7" s="976" t="s">
        <v>1027</v>
      </c>
      <c r="E7" s="977" t="s">
        <v>1469</v>
      </c>
      <c r="F7" s="983" t="s">
        <v>1066</v>
      </c>
    </row>
    <row r="8" spans="1:8" s="930" customFormat="1" ht="10" x14ac:dyDescent="0.35">
      <c r="A8" s="952" t="s">
        <v>1458</v>
      </c>
      <c r="B8" s="952" t="s">
        <v>1476</v>
      </c>
      <c r="C8" s="978" t="s">
        <v>1477</v>
      </c>
      <c r="D8" s="952" t="s">
        <v>1459</v>
      </c>
      <c r="E8" s="952" t="s">
        <v>1460</v>
      </c>
      <c r="F8" s="952" t="s">
        <v>1461</v>
      </c>
    </row>
    <row r="9" spans="1:8" ht="14.5" customHeight="1" x14ac:dyDescent="0.35">
      <c r="A9" s="931">
        <v>1</v>
      </c>
      <c r="B9" s="953" t="s">
        <v>1513</v>
      </c>
      <c r="C9" s="985" t="s">
        <v>1514</v>
      </c>
      <c r="D9" s="857">
        <v>7</v>
      </c>
      <c r="E9" s="857">
        <v>37</v>
      </c>
      <c r="F9" s="957">
        <v>18.920000000000002</v>
      </c>
      <c r="H9" s="934"/>
    </row>
    <row r="10" spans="1:8" ht="14.5" customHeight="1" x14ac:dyDescent="0.35">
      <c r="A10" s="935">
        <v>2</v>
      </c>
      <c r="B10" s="932" t="s">
        <v>1509</v>
      </c>
      <c r="C10" s="943" t="s">
        <v>1515</v>
      </c>
      <c r="D10" s="861">
        <v>5</v>
      </c>
      <c r="E10" s="861">
        <v>42</v>
      </c>
      <c r="F10" s="962">
        <v>11</v>
      </c>
      <c r="H10" s="934"/>
    </row>
    <row r="11" spans="1:8" ht="14.5" customHeight="1" x14ac:dyDescent="0.35">
      <c r="A11" s="935">
        <v>3</v>
      </c>
      <c r="B11" s="932" t="s">
        <v>1516</v>
      </c>
      <c r="C11" s="943" t="s">
        <v>1517</v>
      </c>
      <c r="D11" s="861">
        <v>4</v>
      </c>
      <c r="E11" s="861">
        <v>21</v>
      </c>
      <c r="F11" s="962">
        <v>19.05</v>
      </c>
      <c r="G11" s="934"/>
      <c r="H11" s="934"/>
    </row>
    <row r="12" spans="1:8" ht="14.5" customHeight="1" x14ac:dyDescent="0.35">
      <c r="A12" s="935">
        <v>4</v>
      </c>
      <c r="B12" s="932" t="s">
        <v>1501</v>
      </c>
      <c r="C12" s="943" t="s">
        <v>1518</v>
      </c>
      <c r="D12" s="861">
        <v>3</v>
      </c>
      <c r="E12" s="861">
        <v>93</v>
      </c>
      <c r="F12" s="962">
        <v>3.23</v>
      </c>
      <c r="G12" s="934"/>
      <c r="H12" s="934"/>
    </row>
    <row r="13" spans="1:8" ht="14.5" customHeight="1" x14ac:dyDescent="0.35">
      <c r="A13" s="935">
        <v>5</v>
      </c>
      <c r="B13" s="932" t="s">
        <v>1519</v>
      </c>
      <c r="C13" s="943" t="s">
        <v>1520</v>
      </c>
      <c r="D13" s="861">
        <v>3</v>
      </c>
      <c r="E13" s="861">
        <v>9</v>
      </c>
      <c r="F13" s="962">
        <v>33.33</v>
      </c>
      <c r="H13" s="934"/>
    </row>
    <row r="14" spans="1:8" ht="14.5" customHeight="1" x14ac:dyDescent="0.35">
      <c r="A14" s="935">
        <v>6</v>
      </c>
      <c r="B14" s="932">
        <v>163.9</v>
      </c>
      <c r="C14" s="277" t="s">
        <v>1521</v>
      </c>
      <c r="D14" s="861">
        <v>3</v>
      </c>
      <c r="E14" s="861">
        <v>44</v>
      </c>
      <c r="F14" s="962">
        <v>6.82</v>
      </c>
      <c r="H14" s="934"/>
    </row>
    <row r="15" spans="1:8" ht="14.5" customHeight="1" x14ac:dyDescent="0.35">
      <c r="A15" s="935">
        <v>7</v>
      </c>
      <c r="B15" s="932" t="s">
        <v>1522</v>
      </c>
      <c r="C15" s="943" t="s">
        <v>1523</v>
      </c>
      <c r="D15" s="963">
        <v>3</v>
      </c>
      <c r="E15" s="963">
        <v>6</v>
      </c>
      <c r="F15" s="962">
        <v>50</v>
      </c>
      <c r="H15" s="934"/>
    </row>
    <row r="16" spans="1:8" ht="14.5" customHeight="1" x14ac:dyDescent="0.35">
      <c r="A16" s="935">
        <v>8</v>
      </c>
      <c r="B16" s="932" t="s">
        <v>1524</v>
      </c>
      <c r="C16" s="986" t="s">
        <v>1525</v>
      </c>
      <c r="D16" s="861">
        <v>2</v>
      </c>
      <c r="E16" s="861">
        <v>22</v>
      </c>
      <c r="F16" s="962">
        <v>9.09</v>
      </c>
      <c r="H16" s="934"/>
    </row>
    <row r="17" spans="1:9" ht="14.5" customHeight="1" x14ac:dyDescent="0.35">
      <c r="A17" s="935">
        <v>9</v>
      </c>
      <c r="B17" s="932">
        <v>164</v>
      </c>
      <c r="C17" s="943" t="s">
        <v>1526</v>
      </c>
      <c r="D17" s="861">
        <v>2</v>
      </c>
      <c r="E17" s="861">
        <v>19</v>
      </c>
      <c r="F17" s="962">
        <v>10.53</v>
      </c>
      <c r="H17" s="934"/>
    </row>
    <row r="18" spans="1:9" ht="14.5" customHeight="1" x14ac:dyDescent="0.35">
      <c r="A18" s="979">
        <v>10</v>
      </c>
      <c r="B18" s="980" t="s">
        <v>1527</v>
      </c>
      <c r="C18" s="987" t="s">
        <v>1528</v>
      </c>
      <c r="D18" s="981">
        <v>2</v>
      </c>
      <c r="E18" s="981">
        <v>226</v>
      </c>
      <c r="F18" s="982">
        <v>0.88</v>
      </c>
      <c r="H18" s="934"/>
    </row>
    <row r="19" spans="1:9" s="949" customFormat="1" ht="10" x14ac:dyDescent="0.35">
      <c r="A19" s="948"/>
      <c r="B19" s="948"/>
      <c r="F19" s="950"/>
      <c r="G19" s="950"/>
      <c r="I19" s="950"/>
    </row>
    <row r="20" spans="1:9" s="949" customFormat="1" ht="10" x14ac:dyDescent="0.35">
      <c r="A20" s="947" t="s">
        <v>1466</v>
      </c>
      <c r="B20" s="948"/>
      <c r="F20" s="950"/>
      <c r="G20" s="950"/>
      <c r="H20" s="950"/>
      <c r="I20" s="950"/>
    </row>
    <row r="21" spans="1:9" s="949" customFormat="1" ht="10" x14ac:dyDescent="0.35">
      <c r="A21" s="947"/>
      <c r="B21" s="948"/>
      <c r="F21" s="950"/>
      <c r="G21" s="950"/>
      <c r="I21" s="950"/>
    </row>
    <row r="22" spans="1:9" ht="15" customHeight="1" x14ac:dyDescent="0.35">
      <c r="G22" s="934"/>
      <c r="I22" s="934"/>
    </row>
    <row r="23" spans="1:9" ht="15" customHeight="1" x14ac:dyDescent="0.35">
      <c r="F23" s="975"/>
    </row>
    <row r="24" spans="1:9" ht="15" customHeight="1" x14ac:dyDescent="0.35"/>
  </sheetData>
  <sheetProtection algorithmName="SHA-512" hashValue="c+ipoxKddDmo3Ex2xPLGF5lGxZX0Vd/M7xg73zBsxng5Fk0aAd03UHYef0Y0aFgBlw7pFHx4e90M1HjIftNZ1Q==" saltValue="YLuaFTKcnxHgiJICmsuV0A==" spinCount="100000" sheet="1" objects="1" scenarios="1" sort="0" autoFilter="0" pivotTables="0"/>
  <pageMargins left="0.7" right="0.7" top="0.75" bottom="0.75" header="0.3" footer="0.3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2"/>
  </sheetPr>
  <dimension ref="A1:H37"/>
  <sheetViews>
    <sheetView zoomScale="60" zoomScaleNormal="60" workbookViewId="0">
      <pane xSplit="1" ySplit="9" topLeftCell="B16" activePane="bottomRight" state="frozen"/>
      <selection activeCell="G31" sqref="G31"/>
      <selection pane="topRight" activeCell="G31" sqref="G31"/>
      <selection pane="bottomLeft" activeCell="G31" sqref="G31"/>
      <selection pane="bottomRight" activeCell="H25" sqref="H25"/>
    </sheetView>
  </sheetViews>
  <sheetFormatPr defaultRowHeight="15.5" x14ac:dyDescent="0.35"/>
  <cols>
    <col min="1" max="1" width="5.453125" style="399" customWidth="1"/>
    <col min="2" max="4" width="25.54296875" style="399" customWidth="1"/>
    <col min="5" max="5" width="19.26953125" style="399" customWidth="1"/>
    <col min="6" max="6" width="15.54296875" style="399" customWidth="1"/>
    <col min="7" max="7" width="30.7265625" style="399" customWidth="1"/>
    <col min="8" max="8" width="32.26953125" style="399" customWidth="1"/>
    <col min="9" max="255" width="9.1796875" style="399"/>
    <col min="256" max="256" width="5.453125" style="399" customWidth="1"/>
    <col min="257" max="258" width="25.54296875" style="399" customWidth="1"/>
    <col min="259" max="259" width="13.7265625" style="399" customWidth="1"/>
    <col min="260" max="260" width="15.54296875" style="399" customWidth="1"/>
    <col min="261" max="261" width="30.7265625" style="399" customWidth="1"/>
    <col min="262" max="262" width="32.26953125" style="399" customWidth="1"/>
    <col min="263" max="511" width="9.1796875" style="399"/>
    <col min="512" max="512" width="5.453125" style="399" customWidth="1"/>
    <col min="513" max="514" width="25.54296875" style="399" customWidth="1"/>
    <col min="515" max="515" width="13.7265625" style="399" customWidth="1"/>
    <col min="516" max="516" width="15.54296875" style="399" customWidth="1"/>
    <col min="517" max="517" width="30.7265625" style="399" customWidth="1"/>
    <col min="518" max="518" width="32.26953125" style="399" customWidth="1"/>
    <col min="519" max="767" width="9.1796875" style="399"/>
    <col min="768" max="768" width="5.453125" style="399" customWidth="1"/>
    <col min="769" max="770" width="25.54296875" style="399" customWidth="1"/>
    <col min="771" max="771" width="13.7265625" style="399" customWidth="1"/>
    <col min="772" max="772" width="15.54296875" style="399" customWidth="1"/>
    <col min="773" max="773" width="30.7265625" style="399" customWidth="1"/>
    <col min="774" max="774" width="32.26953125" style="399" customWidth="1"/>
    <col min="775" max="1023" width="9.1796875" style="399"/>
    <col min="1024" max="1024" width="5.453125" style="399" customWidth="1"/>
    <col min="1025" max="1026" width="25.54296875" style="399" customWidth="1"/>
    <col min="1027" max="1027" width="13.7265625" style="399" customWidth="1"/>
    <col min="1028" max="1028" width="15.54296875" style="399" customWidth="1"/>
    <col min="1029" max="1029" width="30.7265625" style="399" customWidth="1"/>
    <col min="1030" max="1030" width="32.26953125" style="399" customWidth="1"/>
    <col min="1031" max="1279" width="9.1796875" style="399"/>
    <col min="1280" max="1280" width="5.453125" style="399" customWidth="1"/>
    <col min="1281" max="1282" width="25.54296875" style="399" customWidth="1"/>
    <col min="1283" max="1283" width="13.7265625" style="399" customWidth="1"/>
    <col min="1284" max="1284" width="15.54296875" style="399" customWidth="1"/>
    <col min="1285" max="1285" width="30.7265625" style="399" customWidth="1"/>
    <col min="1286" max="1286" width="32.26953125" style="399" customWidth="1"/>
    <col min="1287" max="1535" width="9.1796875" style="399"/>
    <col min="1536" max="1536" width="5.453125" style="399" customWidth="1"/>
    <col min="1537" max="1538" width="25.54296875" style="399" customWidth="1"/>
    <col min="1539" max="1539" width="13.7265625" style="399" customWidth="1"/>
    <col min="1540" max="1540" width="15.54296875" style="399" customWidth="1"/>
    <col min="1541" max="1541" width="30.7265625" style="399" customWidth="1"/>
    <col min="1542" max="1542" width="32.26953125" style="399" customWidth="1"/>
    <col min="1543" max="1791" width="9.1796875" style="399"/>
    <col min="1792" max="1792" width="5.453125" style="399" customWidth="1"/>
    <col min="1793" max="1794" width="25.54296875" style="399" customWidth="1"/>
    <col min="1795" max="1795" width="13.7265625" style="399" customWidth="1"/>
    <col min="1796" max="1796" width="15.54296875" style="399" customWidth="1"/>
    <col min="1797" max="1797" width="30.7265625" style="399" customWidth="1"/>
    <col min="1798" max="1798" width="32.26953125" style="399" customWidth="1"/>
    <col min="1799" max="2047" width="9.1796875" style="399"/>
    <col min="2048" max="2048" width="5.453125" style="399" customWidth="1"/>
    <col min="2049" max="2050" width="25.54296875" style="399" customWidth="1"/>
    <col min="2051" max="2051" width="13.7265625" style="399" customWidth="1"/>
    <col min="2052" max="2052" width="15.54296875" style="399" customWidth="1"/>
    <col min="2053" max="2053" width="30.7265625" style="399" customWidth="1"/>
    <col min="2054" max="2054" width="32.26953125" style="399" customWidth="1"/>
    <col min="2055" max="2303" width="9.1796875" style="399"/>
    <col min="2304" max="2304" width="5.453125" style="399" customWidth="1"/>
    <col min="2305" max="2306" width="25.54296875" style="399" customWidth="1"/>
    <col min="2307" max="2307" width="13.7265625" style="399" customWidth="1"/>
    <col min="2308" max="2308" width="15.54296875" style="399" customWidth="1"/>
    <col min="2309" max="2309" width="30.7265625" style="399" customWidth="1"/>
    <col min="2310" max="2310" width="32.26953125" style="399" customWidth="1"/>
    <col min="2311" max="2559" width="9.1796875" style="399"/>
    <col min="2560" max="2560" width="5.453125" style="399" customWidth="1"/>
    <col min="2561" max="2562" width="25.54296875" style="399" customWidth="1"/>
    <col min="2563" max="2563" width="13.7265625" style="399" customWidth="1"/>
    <col min="2564" max="2564" width="15.54296875" style="399" customWidth="1"/>
    <col min="2565" max="2565" width="30.7265625" style="399" customWidth="1"/>
    <col min="2566" max="2566" width="32.26953125" style="399" customWidth="1"/>
    <col min="2567" max="2815" width="9.1796875" style="399"/>
    <col min="2816" max="2816" width="5.453125" style="399" customWidth="1"/>
    <col min="2817" max="2818" width="25.54296875" style="399" customWidth="1"/>
    <col min="2819" max="2819" width="13.7265625" style="399" customWidth="1"/>
    <col min="2820" max="2820" width="15.54296875" style="399" customWidth="1"/>
    <col min="2821" max="2821" width="30.7265625" style="399" customWidth="1"/>
    <col min="2822" max="2822" width="32.26953125" style="399" customWidth="1"/>
    <col min="2823" max="3071" width="9.1796875" style="399"/>
    <col min="3072" max="3072" width="5.453125" style="399" customWidth="1"/>
    <col min="3073" max="3074" width="25.54296875" style="399" customWidth="1"/>
    <col min="3075" max="3075" width="13.7265625" style="399" customWidth="1"/>
    <col min="3076" max="3076" width="15.54296875" style="399" customWidth="1"/>
    <col min="3077" max="3077" width="30.7265625" style="399" customWidth="1"/>
    <col min="3078" max="3078" width="32.26953125" style="399" customWidth="1"/>
    <col min="3079" max="3327" width="9.1796875" style="399"/>
    <col min="3328" max="3328" width="5.453125" style="399" customWidth="1"/>
    <col min="3329" max="3330" width="25.54296875" style="399" customWidth="1"/>
    <col min="3331" max="3331" width="13.7265625" style="399" customWidth="1"/>
    <col min="3332" max="3332" width="15.54296875" style="399" customWidth="1"/>
    <col min="3333" max="3333" width="30.7265625" style="399" customWidth="1"/>
    <col min="3334" max="3334" width="32.26953125" style="399" customWidth="1"/>
    <col min="3335" max="3583" width="9.1796875" style="399"/>
    <col min="3584" max="3584" width="5.453125" style="399" customWidth="1"/>
    <col min="3585" max="3586" width="25.54296875" style="399" customWidth="1"/>
    <col min="3587" max="3587" width="13.7265625" style="399" customWidth="1"/>
    <col min="3588" max="3588" width="15.54296875" style="399" customWidth="1"/>
    <col min="3589" max="3589" width="30.7265625" style="399" customWidth="1"/>
    <col min="3590" max="3590" width="32.26953125" style="399" customWidth="1"/>
    <col min="3591" max="3839" width="9.1796875" style="399"/>
    <col min="3840" max="3840" width="5.453125" style="399" customWidth="1"/>
    <col min="3841" max="3842" width="25.54296875" style="399" customWidth="1"/>
    <col min="3843" max="3843" width="13.7265625" style="399" customWidth="1"/>
    <col min="3844" max="3844" width="15.54296875" style="399" customWidth="1"/>
    <col min="3845" max="3845" width="30.7265625" style="399" customWidth="1"/>
    <col min="3846" max="3846" width="32.26953125" style="399" customWidth="1"/>
    <col min="3847" max="4095" width="9.1796875" style="399"/>
    <col min="4096" max="4096" width="5.453125" style="399" customWidth="1"/>
    <col min="4097" max="4098" width="25.54296875" style="399" customWidth="1"/>
    <col min="4099" max="4099" width="13.7265625" style="399" customWidth="1"/>
    <col min="4100" max="4100" width="15.54296875" style="399" customWidth="1"/>
    <col min="4101" max="4101" width="30.7265625" style="399" customWidth="1"/>
    <col min="4102" max="4102" width="32.26953125" style="399" customWidth="1"/>
    <col min="4103" max="4351" width="9.1796875" style="399"/>
    <col min="4352" max="4352" width="5.453125" style="399" customWidth="1"/>
    <col min="4353" max="4354" width="25.54296875" style="399" customWidth="1"/>
    <col min="4355" max="4355" width="13.7265625" style="399" customWidth="1"/>
    <col min="4356" max="4356" width="15.54296875" style="399" customWidth="1"/>
    <col min="4357" max="4357" width="30.7265625" style="399" customWidth="1"/>
    <col min="4358" max="4358" width="32.26953125" style="399" customWidth="1"/>
    <col min="4359" max="4607" width="9.1796875" style="399"/>
    <col min="4608" max="4608" width="5.453125" style="399" customWidth="1"/>
    <col min="4609" max="4610" width="25.54296875" style="399" customWidth="1"/>
    <col min="4611" max="4611" width="13.7265625" style="399" customWidth="1"/>
    <col min="4612" max="4612" width="15.54296875" style="399" customWidth="1"/>
    <col min="4613" max="4613" width="30.7265625" style="399" customWidth="1"/>
    <col min="4614" max="4614" width="32.26953125" style="399" customWidth="1"/>
    <col min="4615" max="4863" width="9.1796875" style="399"/>
    <col min="4864" max="4864" width="5.453125" style="399" customWidth="1"/>
    <col min="4865" max="4866" width="25.54296875" style="399" customWidth="1"/>
    <col min="4867" max="4867" width="13.7265625" style="399" customWidth="1"/>
    <col min="4868" max="4868" width="15.54296875" style="399" customWidth="1"/>
    <col min="4869" max="4869" width="30.7265625" style="399" customWidth="1"/>
    <col min="4870" max="4870" width="32.26953125" style="399" customWidth="1"/>
    <col min="4871" max="5119" width="9.1796875" style="399"/>
    <col min="5120" max="5120" width="5.453125" style="399" customWidth="1"/>
    <col min="5121" max="5122" width="25.54296875" style="399" customWidth="1"/>
    <col min="5123" max="5123" width="13.7265625" style="399" customWidth="1"/>
    <col min="5124" max="5124" width="15.54296875" style="399" customWidth="1"/>
    <col min="5125" max="5125" width="30.7265625" style="399" customWidth="1"/>
    <col min="5126" max="5126" width="32.26953125" style="399" customWidth="1"/>
    <col min="5127" max="5375" width="9.1796875" style="399"/>
    <col min="5376" max="5376" width="5.453125" style="399" customWidth="1"/>
    <col min="5377" max="5378" width="25.54296875" style="399" customWidth="1"/>
    <col min="5379" max="5379" width="13.7265625" style="399" customWidth="1"/>
    <col min="5380" max="5380" width="15.54296875" style="399" customWidth="1"/>
    <col min="5381" max="5381" width="30.7265625" style="399" customWidth="1"/>
    <col min="5382" max="5382" width="32.26953125" style="399" customWidth="1"/>
    <col min="5383" max="5631" width="9.1796875" style="399"/>
    <col min="5632" max="5632" width="5.453125" style="399" customWidth="1"/>
    <col min="5633" max="5634" width="25.54296875" style="399" customWidth="1"/>
    <col min="5635" max="5635" width="13.7265625" style="399" customWidth="1"/>
    <col min="5636" max="5636" width="15.54296875" style="399" customWidth="1"/>
    <col min="5637" max="5637" width="30.7265625" style="399" customWidth="1"/>
    <col min="5638" max="5638" width="32.26953125" style="399" customWidth="1"/>
    <col min="5639" max="5887" width="9.1796875" style="399"/>
    <col min="5888" max="5888" width="5.453125" style="399" customWidth="1"/>
    <col min="5889" max="5890" width="25.54296875" style="399" customWidth="1"/>
    <col min="5891" max="5891" width="13.7265625" style="399" customWidth="1"/>
    <col min="5892" max="5892" width="15.54296875" style="399" customWidth="1"/>
    <col min="5893" max="5893" width="30.7265625" style="399" customWidth="1"/>
    <col min="5894" max="5894" width="32.26953125" style="399" customWidth="1"/>
    <col min="5895" max="6143" width="9.1796875" style="399"/>
    <col min="6144" max="6144" width="5.453125" style="399" customWidth="1"/>
    <col min="6145" max="6146" width="25.54296875" style="399" customWidth="1"/>
    <col min="6147" max="6147" width="13.7265625" style="399" customWidth="1"/>
    <col min="6148" max="6148" width="15.54296875" style="399" customWidth="1"/>
    <col min="6149" max="6149" width="30.7265625" style="399" customWidth="1"/>
    <col min="6150" max="6150" width="32.26953125" style="399" customWidth="1"/>
    <col min="6151" max="6399" width="9.1796875" style="399"/>
    <col min="6400" max="6400" width="5.453125" style="399" customWidth="1"/>
    <col min="6401" max="6402" width="25.54296875" style="399" customWidth="1"/>
    <col min="6403" max="6403" width="13.7265625" style="399" customWidth="1"/>
    <col min="6404" max="6404" width="15.54296875" style="399" customWidth="1"/>
    <col min="6405" max="6405" width="30.7265625" style="399" customWidth="1"/>
    <col min="6406" max="6406" width="32.26953125" style="399" customWidth="1"/>
    <col min="6407" max="6655" width="9.1796875" style="399"/>
    <col min="6656" max="6656" width="5.453125" style="399" customWidth="1"/>
    <col min="6657" max="6658" width="25.54296875" style="399" customWidth="1"/>
    <col min="6659" max="6659" width="13.7265625" style="399" customWidth="1"/>
    <col min="6660" max="6660" width="15.54296875" style="399" customWidth="1"/>
    <col min="6661" max="6661" width="30.7265625" style="399" customWidth="1"/>
    <col min="6662" max="6662" width="32.26953125" style="399" customWidth="1"/>
    <col min="6663" max="6911" width="9.1796875" style="399"/>
    <col min="6912" max="6912" width="5.453125" style="399" customWidth="1"/>
    <col min="6913" max="6914" width="25.54296875" style="399" customWidth="1"/>
    <col min="6915" max="6915" width="13.7265625" style="399" customWidth="1"/>
    <col min="6916" max="6916" width="15.54296875" style="399" customWidth="1"/>
    <col min="6917" max="6917" width="30.7265625" style="399" customWidth="1"/>
    <col min="6918" max="6918" width="32.26953125" style="399" customWidth="1"/>
    <col min="6919" max="7167" width="9.1796875" style="399"/>
    <col min="7168" max="7168" width="5.453125" style="399" customWidth="1"/>
    <col min="7169" max="7170" width="25.54296875" style="399" customWidth="1"/>
    <col min="7171" max="7171" width="13.7265625" style="399" customWidth="1"/>
    <col min="7172" max="7172" width="15.54296875" style="399" customWidth="1"/>
    <col min="7173" max="7173" width="30.7265625" style="399" customWidth="1"/>
    <col min="7174" max="7174" width="32.26953125" style="399" customWidth="1"/>
    <col min="7175" max="7423" width="9.1796875" style="399"/>
    <col min="7424" max="7424" width="5.453125" style="399" customWidth="1"/>
    <col min="7425" max="7426" width="25.54296875" style="399" customWidth="1"/>
    <col min="7427" max="7427" width="13.7265625" style="399" customWidth="1"/>
    <col min="7428" max="7428" width="15.54296875" style="399" customWidth="1"/>
    <col min="7429" max="7429" width="30.7265625" style="399" customWidth="1"/>
    <col min="7430" max="7430" width="32.26953125" style="399" customWidth="1"/>
    <col min="7431" max="7679" width="9.1796875" style="399"/>
    <col min="7680" max="7680" width="5.453125" style="399" customWidth="1"/>
    <col min="7681" max="7682" width="25.54296875" style="399" customWidth="1"/>
    <col min="7683" max="7683" width="13.7265625" style="399" customWidth="1"/>
    <col min="7684" max="7684" width="15.54296875" style="399" customWidth="1"/>
    <col min="7685" max="7685" width="30.7265625" style="399" customWidth="1"/>
    <col min="7686" max="7686" width="32.26953125" style="399" customWidth="1"/>
    <col min="7687" max="7935" width="9.1796875" style="399"/>
    <col min="7936" max="7936" width="5.453125" style="399" customWidth="1"/>
    <col min="7937" max="7938" width="25.54296875" style="399" customWidth="1"/>
    <col min="7939" max="7939" width="13.7265625" style="399" customWidth="1"/>
    <col min="7940" max="7940" width="15.54296875" style="399" customWidth="1"/>
    <col min="7941" max="7941" width="30.7265625" style="399" customWidth="1"/>
    <col min="7942" max="7942" width="32.26953125" style="399" customWidth="1"/>
    <col min="7943" max="8191" width="9.1796875" style="399"/>
    <col min="8192" max="8192" width="5.453125" style="399" customWidth="1"/>
    <col min="8193" max="8194" width="25.54296875" style="399" customWidth="1"/>
    <col min="8195" max="8195" width="13.7265625" style="399" customWidth="1"/>
    <col min="8196" max="8196" width="15.54296875" style="399" customWidth="1"/>
    <col min="8197" max="8197" width="30.7265625" style="399" customWidth="1"/>
    <col min="8198" max="8198" width="32.26953125" style="399" customWidth="1"/>
    <col min="8199" max="8447" width="9.1796875" style="399"/>
    <col min="8448" max="8448" width="5.453125" style="399" customWidth="1"/>
    <col min="8449" max="8450" width="25.54296875" style="399" customWidth="1"/>
    <col min="8451" max="8451" width="13.7265625" style="399" customWidth="1"/>
    <col min="8452" max="8452" width="15.54296875" style="399" customWidth="1"/>
    <col min="8453" max="8453" width="30.7265625" style="399" customWidth="1"/>
    <col min="8454" max="8454" width="32.26953125" style="399" customWidth="1"/>
    <col min="8455" max="8703" width="9.1796875" style="399"/>
    <col min="8704" max="8704" width="5.453125" style="399" customWidth="1"/>
    <col min="8705" max="8706" width="25.54296875" style="399" customWidth="1"/>
    <col min="8707" max="8707" width="13.7265625" style="399" customWidth="1"/>
    <col min="8708" max="8708" width="15.54296875" style="399" customWidth="1"/>
    <col min="8709" max="8709" width="30.7265625" style="399" customWidth="1"/>
    <col min="8710" max="8710" width="32.26953125" style="399" customWidth="1"/>
    <col min="8711" max="8959" width="9.1796875" style="399"/>
    <col min="8960" max="8960" width="5.453125" style="399" customWidth="1"/>
    <col min="8961" max="8962" width="25.54296875" style="399" customWidth="1"/>
    <col min="8963" max="8963" width="13.7265625" style="399" customWidth="1"/>
    <col min="8964" max="8964" width="15.54296875" style="399" customWidth="1"/>
    <col min="8965" max="8965" width="30.7265625" style="399" customWidth="1"/>
    <col min="8966" max="8966" width="32.26953125" style="399" customWidth="1"/>
    <col min="8967" max="9215" width="9.1796875" style="399"/>
    <col min="9216" max="9216" width="5.453125" style="399" customWidth="1"/>
    <col min="9217" max="9218" width="25.54296875" style="399" customWidth="1"/>
    <col min="9219" max="9219" width="13.7265625" style="399" customWidth="1"/>
    <col min="9220" max="9220" width="15.54296875" style="399" customWidth="1"/>
    <col min="9221" max="9221" width="30.7265625" style="399" customWidth="1"/>
    <col min="9222" max="9222" width="32.26953125" style="399" customWidth="1"/>
    <col min="9223" max="9471" width="9.1796875" style="399"/>
    <col min="9472" max="9472" width="5.453125" style="399" customWidth="1"/>
    <col min="9473" max="9474" width="25.54296875" style="399" customWidth="1"/>
    <col min="9475" max="9475" width="13.7265625" style="399" customWidth="1"/>
    <col min="9476" max="9476" width="15.54296875" style="399" customWidth="1"/>
    <col min="9477" max="9477" width="30.7265625" style="399" customWidth="1"/>
    <col min="9478" max="9478" width="32.26953125" style="399" customWidth="1"/>
    <col min="9479" max="9727" width="9.1796875" style="399"/>
    <col min="9728" max="9728" width="5.453125" style="399" customWidth="1"/>
    <col min="9729" max="9730" width="25.54296875" style="399" customWidth="1"/>
    <col min="9731" max="9731" width="13.7265625" style="399" customWidth="1"/>
    <col min="9732" max="9732" width="15.54296875" style="399" customWidth="1"/>
    <col min="9733" max="9733" width="30.7265625" style="399" customWidth="1"/>
    <col min="9734" max="9734" width="32.26953125" style="399" customWidth="1"/>
    <col min="9735" max="9983" width="9.1796875" style="399"/>
    <col min="9984" max="9984" width="5.453125" style="399" customWidth="1"/>
    <col min="9985" max="9986" width="25.54296875" style="399" customWidth="1"/>
    <col min="9987" max="9987" width="13.7265625" style="399" customWidth="1"/>
    <col min="9988" max="9988" width="15.54296875" style="399" customWidth="1"/>
    <col min="9989" max="9989" width="30.7265625" style="399" customWidth="1"/>
    <col min="9990" max="9990" width="32.26953125" style="399" customWidth="1"/>
    <col min="9991" max="10239" width="9.1796875" style="399"/>
    <col min="10240" max="10240" width="5.453125" style="399" customWidth="1"/>
    <col min="10241" max="10242" width="25.54296875" style="399" customWidth="1"/>
    <col min="10243" max="10243" width="13.7265625" style="399" customWidth="1"/>
    <col min="10244" max="10244" width="15.54296875" style="399" customWidth="1"/>
    <col min="10245" max="10245" width="30.7265625" style="399" customWidth="1"/>
    <col min="10246" max="10246" width="32.26953125" style="399" customWidth="1"/>
    <col min="10247" max="10495" width="9.1796875" style="399"/>
    <col min="10496" max="10496" width="5.453125" style="399" customWidth="1"/>
    <col min="10497" max="10498" width="25.54296875" style="399" customWidth="1"/>
    <col min="10499" max="10499" width="13.7265625" style="399" customWidth="1"/>
    <col min="10500" max="10500" width="15.54296875" style="399" customWidth="1"/>
    <col min="10501" max="10501" width="30.7265625" style="399" customWidth="1"/>
    <col min="10502" max="10502" width="32.26953125" style="399" customWidth="1"/>
    <col min="10503" max="10751" width="9.1796875" style="399"/>
    <col min="10752" max="10752" width="5.453125" style="399" customWidth="1"/>
    <col min="10753" max="10754" width="25.54296875" style="399" customWidth="1"/>
    <col min="10755" max="10755" width="13.7265625" style="399" customWidth="1"/>
    <col min="10756" max="10756" width="15.54296875" style="399" customWidth="1"/>
    <col min="10757" max="10757" width="30.7265625" style="399" customWidth="1"/>
    <col min="10758" max="10758" width="32.26953125" style="399" customWidth="1"/>
    <col min="10759" max="11007" width="9.1796875" style="399"/>
    <col min="11008" max="11008" width="5.453125" style="399" customWidth="1"/>
    <col min="11009" max="11010" width="25.54296875" style="399" customWidth="1"/>
    <col min="11011" max="11011" width="13.7265625" style="399" customWidth="1"/>
    <col min="11012" max="11012" width="15.54296875" style="399" customWidth="1"/>
    <col min="11013" max="11013" width="30.7265625" style="399" customWidth="1"/>
    <col min="11014" max="11014" width="32.26953125" style="399" customWidth="1"/>
    <col min="11015" max="11263" width="9.1796875" style="399"/>
    <col min="11264" max="11264" width="5.453125" style="399" customWidth="1"/>
    <col min="11265" max="11266" width="25.54296875" style="399" customWidth="1"/>
    <col min="11267" max="11267" width="13.7265625" style="399" customWidth="1"/>
    <col min="11268" max="11268" width="15.54296875" style="399" customWidth="1"/>
    <col min="11269" max="11269" width="30.7265625" style="399" customWidth="1"/>
    <col min="11270" max="11270" width="32.26953125" style="399" customWidth="1"/>
    <col min="11271" max="11519" width="9.1796875" style="399"/>
    <col min="11520" max="11520" width="5.453125" style="399" customWidth="1"/>
    <col min="11521" max="11522" width="25.54296875" style="399" customWidth="1"/>
    <col min="11523" max="11523" width="13.7265625" style="399" customWidth="1"/>
    <col min="11524" max="11524" width="15.54296875" style="399" customWidth="1"/>
    <col min="11525" max="11525" width="30.7265625" style="399" customWidth="1"/>
    <col min="11526" max="11526" width="32.26953125" style="399" customWidth="1"/>
    <col min="11527" max="11775" width="9.1796875" style="399"/>
    <col min="11776" max="11776" width="5.453125" style="399" customWidth="1"/>
    <col min="11777" max="11778" width="25.54296875" style="399" customWidth="1"/>
    <col min="11779" max="11779" width="13.7265625" style="399" customWidth="1"/>
    <col min="11780" max="11780" width="15.54296875" style="399" customWidth="1"/>
    <col min="11781" max="11781" width="30.7265625" style="399" customWidth="1"/>
    <col min="11782" max="11782" width="32.26953125" style="399" customWidth="1"/>
    <col min="11783" max="12031" width="9.1796875" style="399"/>
    <col min="12032" max="12032" width="5.453125" style="399" customWidth="1"/>
    <col min="12033" max="12034" width="25.54296875" style="399" customWidth="1"/>
    <col min="12035" max="12035" width="13.7265625" style="399" customWidth="1"/>
    <col min="12036" max="12036" width="15.54296875" style="399" customWidth="1"/>
    <col min="12037" max="12037" width="30.7265625" style="399" customWidth="1"/>
    <col min="12038" max="12038" width="32.26953125" style="399" customWidth="1"/>
    <col min="12039" max="12287" width="9.1796875" style="399"/>
    <col min="12288" max="12288" width="5.453125" style="399" customWidth="1"/>
    <col min="12289" max="12290" width="25.54296875" style="399" customWidth="1"/>
    <col min="12291" max="12291" width="13.7265625" style="399" customWidth="1"/>
    <col min="12292" max="12292" width="15.54296875" style="399" customWidth="1"/>
    <col min="12293" max="12293" width="30.7265625" style="399" customWidth="1"/>
    <col min="12294" max="12294" width="32.26953125" style="399" customWidth="1"/>
    <col min="12295" max="12543" width="9.1796875" style="399"/>
    <col min="12544" max="12544" width="5.453125" style="399" customWidth="1"/>
    <col min="12545" max="12546" width="25.54296875" style="399" customWidth="1"/>
    <col min="12547" max="12547" width="13.7265625" style="399" customWidth="1"/>
    <col min="12548" max="12548" width="15.54296875" style="399" customWidth="1"/>
    <col min="12549" max="12549" width="30.7265625" style="399" customWidth="1"/>
    <col min="12550" max="12550" width="32.26953125" style="399" customWidth="1"/>
    <col min="12551" max="12799" width="9.1796875" style="399"/>
    <col min="12800" max="12800" width="5.453125" style="399" customWidth="1"/>
    <col min="12801" max="12802" width="25.54296875" style="399" customWidth="1"/>
    <col min="12803" max="12803" width="13.7265625" style="399" customWidth="1"/>
    <col min="12804" max="12804" width="15.54296875" style="399" customWidth="1"/>
    <col min="12805" max="12805" width="30.7265625" style="399" customWidth="1"/>
    <col min="12806" max="12806" width="32.26953125" style="399" customWidth="1"/>
    <col min="12807" max="13055" width="9.1796875" style="399"/>
    <col min="13056" max="13056" width="5.453125" style="399" customWidth="1"/>
    <col min="13057" max="13058" width="25.54296875" style="399" customWidth="1"/>
    <col min="13059" max="13059" width="13.7265625" style="399" customWidth="1"/>
    <col min="13060" max="13060" width="15.54296875" style="399" customWidth="1"/>
    <col min="13061" max="13061" width="30.7265625" style="399" customWidth="1"/>
    <col min="13062" max="13062" width="32.26953125" style="399" customWidth="1"/>
    <col min="13063" max="13311" width="9.1796875" style="399"/>
    <col min="13312" max="13312" width="5.453125" style="399" customWidth="1"/>
    <col min="13313" max="13314" width="25.54296875" style="399" customWidth="1"/>
    <col min="13315" max="13315" width="13.7265625" style="399" customWidth="1"/>
    <col min="13316" max="13316" width="15.54296875" style="399" customWidth="1"/>
    <col min="13317" max="13317" width="30.7265625" style="399" customWidth="1"/>
    <col min="13318" max="13318" width="32.26953125" style="399" customWidth="1"/>
    <col min="13319" max="13567" width="9.1796875" style="399"/>
    <col min="13568" max="13568" width="5.453125" style="399" customWidth="1"/>
    <col min="13569" max="13570" width="25.54296875" style="399" customWidth="1"/>
    <col min="13571" max="13571" width="13.7265625" style="399" customWidth="1"/>
    <col min="13572" max="13572" width="15.54296875" style="399" customWidth="1"/>
    <col min="13573" max="13573" width="30.7265625" style="399" customWidth="1"/>
    <col min="13574" max="13574" width="32.26953125" style="399" customWidth="1"/>
    <col min="13575" max="13823" width="9.1796875" style="399"/>
    <col min="13824" max="13824" width="5.453125" style="399" customWidth="1"/>
    <col min="13825" max="13826" width="25.54296875" style="399" customWidth="1"/>
    <col min="13827" max="13827" width="13.7265625" style="399" customWidth="1"/>
    <col min="13828" max="13828" width="15.54296875" style="399" customWidth="1"/>
    <col min="13829" max="13829" width="30.7265625" style="399" customWidth="1"/>
    <col min="13830" max="13830" width="32.26953125" style="399" customWidth="1"/>
    <col min="13831" max="14079" width="9.1796875" style="399"/>
    <col min="14080" max="14080" width="5.453125" style="399" customWidth="1"/>
    <col min="14081" max="14082" width="25.54296875" style="399" customWidth="1"/>
    <col min="14083" max="14083" width="13.7265625" style="399" customWidth="1"/>
    <col min="14084" max="14084" width="15.54296875" style="399" customWidth="1"/>
    <col min="14085" max="14085" width="30.7265625" style="399" customWidth="1"/>
    <col min="14086" max="14086" width="32.26953125" style="399" customWidth="1"/>
    <col min="14087" max="14335" width="9.1796875" style="399"/>
    <col min="14336" max="14336" width="5.453125" style="399" customWidth="1"/>
    <col min="14337" max="14338" width="25.54296875" style="399" customWidth="1"/>
    <col min="14339" max="14339" width="13.7265625" style="399" customWidth="1"/>
    <col min="14340" max="14340" width="15.54296875" style="399" customWidth="1"/>
    <col min="14341" max="14341" width="30.7265625" style="399" customWidth="1"/>
    <col min="14342" max="14342" width="32.26953125" style="399" customWidth="1"/>
    <col min="14343" max="14591" width="9.1796875" style="399"/>
    <col min="14592" max="14592" width="5.453125" style="399" customWidth="1"/>
    <col min="14593" max="14594" width="25.54296875" style="399" customWidth="1"/>
    <col min="14595" max="14595" width="13.7265625" style="399" customWidth="1"/>
    <col min="14596" max="14596" width="15.54296875" style="399" customWidth="1"/>
    <col min="14597" max="14597" width="30.7265625" style="399" customWidth="1"/>
    <col min="14598" max="14598" width="32.26953125" style="399" customWidth="1"/>
    <col min="14599" max="14847" width="9.1796875" style="399"/>
    <col min="14848" max="14848" width="5.453125" style="399" customWidth="1"/>
    <col min="14849" max="14850" width="25.54296875" style="399" customWidth="1"/>
    <col min="14851" max="14851" width="13.7265625" style="399" customWidth="1"/>
    <col min="14852" max="14852" width="15.54296875" style="399" customWidth="1"/>
    <col min="14853" max="14853" width="30.7265625" style="399" customWidth="1"/>
    <col min="14854" max="14854" width="32.26953125" style="399" customWidth="1"/>
    <col min="14855" max="15103" width="9.1796875" style="399"/>
    <col min="15104" max="15104" width="5.453125" style="399" customWidth="1"/>
    <col min="15105" max="15106" width="25.54296875" style="399" customWidth="1"/>
    <col min="15107" max="15107" width="13.7265625" style="399" customWidth="1"/>
    <col min="15108" max="15108" width="15.54296875" style="399" customWidth="1"/>
    <col min="15109" max="15109" width="30.7265625" style="399" customWidth="1"/>
    <col min="15110" max="15110" width="32.26953125" style="399" customWidth="1"/>
    <col min="15111" max="15359" width="9.1796875" style="399"/>
    <col min="15360" max="15360" width="5.453125" style="399" customWidth="1"/>
    <col min="15361" max="15362" width="25.54296875" style="399" customWidth="1"/>
    <col min="15363" max="15363" width="13.7265625" style="399" customWidth="1"/>
    <col min="15364" max="15364" width="15.54296875" style="399" customWidth="1"/>
    <col min="15365" max="15365" width="30.7265625" style="399" customWidth="1"/>
    <col min="15366" max="15366" width="32.26953125" style="399" customWidth="1"/>
    <col min="15367" max="15615" width="9.1796875" style="399"/>
    <col min="15616" max="15616" width="5.453125" style="399" customWidth="1"/>
    <col min="15617" max="15618" width="25.54296875" style="399" customWidth="1"/>
    <col min="15619" max="15619" width="13.7265625" style="399" customWidth="1"/>
    <col min="15620" max="15620" width="15.54296875" style="399" customWidth="1"/>
    <col min="15621" max="15621" width="30.7265625" style="399" customWidth="1"/>
    <col min="15622" max="15622" width="32.26953125" style="399" customWidth="1"/>
    <col min="15623" max="15871" width="9.1796875" style="399"/>
    <col min="15872" max="15872" width="5.453125" style="399" customWidth="1"/>
    <col min="15873" max="15874" width="25.54296875" style="399" customWidth="1"/>
    <col min="15875" max="15875" width="13.7265625" style="399" customWidth="1"/>
    <col min="15876" max="15876" width="15.54296875" style="399" customWidth="1"/>
    <col min="15877" max="15877" width="30.7265625" style="399" customWidth="1"/>
    <col min="15878" max="15878" width="32.26953125" style="399" customWidth="1"/>
    <col min="15879" max="16127" width="9.1796875" style="399"/>
    <col min="16128" max="16128" width="5.453125" style="399" customWidth="1"/>
    <col min="16129" max="16130" width="25.54296875" style="399" customWidth="1"/>
    <col min="16131" max="16131" width="13.7265625" style="399" customWidth="1"/>
    <col min="16132" max="16132" width="15.54296875" style="399" customWidth="1"/>
    <col min="16133" max="16133" width="30.7265625" style="399" customWidth="1"/>
    <col min="16134" max="16134" width="32.26953125" style="399" customWidth="1"/>
    <col min="16135" max="16383" width="9.1796875" style="399"/>
    <col min="16384" max="16384" width="8.7265625" style="399" customWidth="1"/>
  </cols>
  <sheetData>
    <row r="1" spans="1:8" x14ac:dyDescent="0.35">
      <c r="A1" s="1" t="s">
        <v>1392</v>
      </c>
      <c r="B1" s="264"/>
      <c r="C1" s="264"/>
      <c r="D1" s="264"/>
      <c r="E1" s="264"/>
      <c r="F1" s="264"/>
    </row>
    <row r="2" spans="1:8" x14ac:dyDescent="0.35">
      <c r="A2" s="264"/>
      <c r="B2" s="264"/>
      <c r="C2" s="264"/>
      <c r="D2" s="264"/>
      <c r="E2" s="264"/>
      <c r="F2" s="264"/>
    </row>
    <row r="3" spans="1:8" x14ac:dyDescent="0.35">
      <c r="A3" s="1901" t="s">
        <v>1393</v>
      </c>
      <c r="B3" s="1901"/>
      <c r="C3" s="1901"/>
      <c r="D3" s="1901"/>
      <c r="E3" s="1901"/>
      <c r="F3" s="1901"/>
      <c r="G3" s="1901"/>
      <c r="H3" s="1901"/>
    </row>
    <row r="4" spans="1:8" x14ac:dyDescent="0.35">
      <c r="A4" s="262"/>
      <c r="B4" s="262"/>
      <c r="C4" s="262"/>
      <c r="D4" s="262"/>
      <c r="E4" s="28" t="str">
        <f>'[3]1'!$E$5</f>
        <v>KABUPATEN/KOTA</v>
      </c>
      <c r="F4" s="7" t="s">
        <v>117</v>
      </c>
      <c r="G4" s="262"/>
      <c r="H4" s="262"/>
    </row>
    <row r="5" spans="1:8" x14ac:dyDescent="0.35">
      <c r="A5" s="262"/>
      <c r="B5" s="262"/>
      <c r="C5" s="262"/>
      <c r="D5" s="262"/>
      <c r="E5" s="28" t="str">
        <f>'[3]1'!$E$6</f>
        <v>TAHUN</v>
      </c>
      <c r="F5" s="7">
        <v>2024</v>
      </c>
      <c r="G5" s="262"/>
      <c r="H5" s="262"/>
    </row>
    <row r="6" spans="1:8" x14ac:dyDescent="0.35">
      <c r="A6" s="264"/>
      <c r="B6" s="264"/>
      <c r="C6" s="264"/>
      <c r="D6" s="264"/>
      <c r="E6" s="264"/>
      <c r="F6" s="264"/>
    </row>
    <row r="7" spans="1:8" ht="48.65" customHeight="1" x14ac:dyDescent="0.35">
      <c r="A7" s="1766" t="s">
        <v>5</v>
      </c>
      <c r="B7" s="1766" t="s">
        <v>6</v>
      </c>
      <c r="C7" s="1554" t="s">
        <v>1615</v>
      </c>
      <c r="D7" s="1766" t="s">
        <v>61</v>
      </c>
      <c r="E7" s="1766" t="s">
        <v>1394</v>
      </c>
      <c r="F7" s="1766" t="s">
        <v>1395</v>
      </c>
      <c r="G7" s="1801" t="s">
        <v>1396</v>
      </c>
      <c r="H7" s="1802"/>
    </row>
    <row r="8" spans="1:8" ht="20.25" customHeight="1" x14ac:dyDescent="0.35">
      <c r="A8" s="1721"/>
      <c r="B8" s="1721"/>
      <c r="C8" s="815"/>
      <c r="D8" s="1721"/>
      <c r="E8" s="1721"/>
      <c r="F8" s="1721"/>
      <c r="G8" s="125" t="s">
        <v>8</v>
      </c>
      <c r="H8" s="125" t="s">
        <v>65</v>
      </c>
    </row>
    <row r="9" spans="1:8" s="401" customFormat="1" ht="11.5" x14ac:dyDescent="0.25">
      <c r="A9" s="266">
        <v>1</v>
      </c>
      <c r="B9" s="266">
        <v>2</v>
      </c>
      <c r="C9" s="266"/>
      <c r="D9" s="266">
        <v>3</v>
      </c>
      <c r="E9" s="266">
        <v>4</v>
      </c>
      <c r="F9" s="266">
        <v>5</v>
      </c>
      <c r="G9" s="848">
        <v>6</v>
      </c>
      <c r="H9" s="848">
        <v>7</v>
      </c>
    </row>
    <row r="10" spans="1:8" x14ac:dyDescent="0.35">
      <c r="A10" s="1431">
        <v>1</v>
      </c>
      <c r="B10" s="1442" t="s">
        <v>110</v>
      </c>
      <c r="C10" s="1570" t="s">
        <v>1596</v>
      </c>
      <c r="D10" s="1440" t="s">
        <v>592</v>
      </c>
      <c r="E10" s="1439">
        <v>12</v>
      </c>
      <c r="F10" s="1436">
        <v>7</v>
      </c>
      <c r="G10" s="1436">
        <v>6</v>
      </c>
      <c r="H10" s="1432">
        <f>G10/F10*100</f>
        <v>85.714285714285708</v>
      </c>
    </row>
    <row r="11" spans="1:8" x14ac:dyDescent="0.35">
      <c r="A11" s="695">
        <v>2</v>
      </c>
      <c r="B11" s="1442" t="s">
        <v>109</v>
      </c>
      <c r="C11" s="1571" t="s">
        <v>1597</v>
      </c>
      <c r="D11" s="1440" t="s">
        <v>109</v>
      </c>
      <c r="E11" s="1439">
        <v>8</v>
      </c>
      <c r="F11" s="1436">
        <v>4</v>
      </c>
      <c r="G11" s="1436">
        <v>4</v>
      </c>
      <c r="H11" s="1433">
        <f t="shared" ref="H11:H29" si="0">G11/F11*100</f>
        <v>100</v>
      </c>
    </row>
    <row r="12" spans="1:8" x14ac:dyDescent="0.35">
      <c r="A12" s="695">
        <v>3</v>
      </c>
      <c r="B12" s="1442" t="s">
        <v>114</v>
      </c>
      <c r="C12" s="1571" t="s">
        <v>1599</v>
      </c>
      <c r="D12" s="1440" t="s">
        <v>114</v>
      </c>
      <c r="E12" s="1439">
        <v>6</v>
      </c>
      <c r="F12" s="1436">
        <v>5</v>
      </c>
      <c r="G12" s="1436">
        <v>5</v>
      </c>
      <c r="H12" s="1433">
        <f t="shared" si="0"/>
        <v>100</v>
      </c>
    </row>
    <row r="13" spans="1:8" x14ac:dyDescent="0.35">
      <c r="A13" s="695">
        <v>4</v>
      </c>
      <c r="B13" s="1442" t="s">
        <v>113</v>
      </c>
      <c r="C13" s="1571" t="s">
        <v>1601</v>
      </c>
      <c r="D13" s="1440" t="s">
        <v>113</v>
      </c>
      <c r="E13" s="1439">
        <v>6</v>
      </c>
      <c r="F13" s="1436">
        <v>2</v>
      </c>
      <c r="G13" s="1436">
        <v>2</v>
      </c>
      <c r="H13" s="1433">
        <f t="shared" si="0"/>
        <v>100</v>
      </c>
    </row>
    <row r="14" spans="1:8" x14ac:dyDescent="0.35">
      <c r="A14" s="695">
        <v>5</v>
      </c>
      <c r="B14" s="1442" t="s">
        <v>111</v>
      </c>
      <c r="C14" s="1571" t="s">
        <v>1598</v>
      </c>
      <c r="D14" s="1440" t="s">
        <v>111</v>
      </c>
      <c r="E14" s="1439">
        <v>7</v>
      </c>
      <c r="F14" s="1436">
        <v>5</v>
      </c>
      <c r="G14" s="1436">
        <v>5</v>
      </c>
      <c r="H14" s="1433">
        <f t="shared" si="0"/>
        <v>100</v>
      </c>
    </row>
    <row r="15" spans="1:8" x14ac:dyDescent="0.35">
      <c r="A15" s="695">
        <v>6</v>
      </c>
      <c r="B15" s="1442" t="s">
        <v>112</v>
      </c>
      <c r="C15" s="1571" t="s">
        <v>1600</v>
      </c>
      <c r="D15" s="1440" t="s">
        <v>112</v>
      </c>
      <c r="E15" s="1439">
        <v>5</v>
      </c>
      <c r="F15" s="1436">
        <v>0</v>
      </c>
      <c r="G15" s="1436">
        <v>0</v>
      </c>
      <c r="H15" s="1433"/>
    </row>
    <row r="16" spans="1:8" x14ac:dyDescent="0.35">
      <c r="A16" s="695">
        <v>7</v>
      </c>
      <c r="B16" s="1442" t="s">
        <v>98</v>
      </c>
      <c r="C16" s="1571" t="s">
        <v>1602</v>
      </c>
      <c r="D16" s="1440" t="s">
        <v>98</v>
      </c>
      <c r="E16" s="1439">
        <v>13</v>
      </c>
      <c r="F16" s="1437">
        <v>19</v>
      </c>
      <c r="G16" s="1437">
        <v>9</v>
      </c>
      <c r="H16" s="1432">
        <f t="shared" si="0"/>
        <v>47.368421052631575</v>
      </c>
    </row>
    <row r="17" spans="1:8" x14ac:dyDescent="0.35">
      <c r="A17" s="695">
        <v>8</v>
      </c>
      <c r="B17" s="1442" t="s">
        <v>99</v>
      </c>
      <c r="C17" s="1571" t="s">
        <v>1603</v>
      </c>
      <c r="D17" s="1440" t="s">
        <v>593</v>
      </c>
      <c r="E17" s="1439">
        <v>6</v>
      </c>
      <c r="F17" s="1436">
        <v>4</v>
      </c>
      <c r="G17" s="1436">
        <v>4</v>
      </c>
      <c r="H17" s="1433">
        <f t="shared" si="0"/>
        <v>100</v>
      </c>
    </row>
    <row r="18" spans="1:8" x14ac:dyDescent="0.35">
      <c r="A18" s="695">
        <v>9</v>
      </c>
      <c r="B18" s="1442" t="s">
        <v>587</v>
      </c>
      <c r="C18" s="1571" t="s">
        <v>1604</v>
      </c>
      <c r="D18" s="1440" t="s">
        <v>587</v>
      </c>
      <c r="E18" s="1439">
        <v>6</v>
      </c>
      <c r="F18" s="1436">
        <v>7</v>
      </c>
      <c r="G18" s="1436">
        <v>7</v>
      </c>
      <c r="H18" s="1433">
        <f t="shared" si="0"/>
        <v>100</v>
      </c>
    </row>
    <row r="19" spans="1:8" x14ac:dyDescent="0.35">
      <c r="A19" s="695">
        <v>10</v>
      </c>
      <c r="B19" s="1442" t="s">
        <v>108</v>
      </c>
      <c r="C19" s="1571" t="s">
        <v>1606</v>
      </c>
      <c r="D19" s="1440" t="s">
        <v>589</v>
      </c>
      <c r="E19" s="1439">
        <v>7</v>
      </c>
      <c r="F19" s="1436">
        <v>2</v>
      </c>
      <c r="G19" s="1436">
        <v>2</v>
      </c>
      <c r="H19" s="1433">
        <f t="shared" si="0"/>
        <v>100</v>
      </c>
    </row>
    <row r="20" spans="1:8" x14ac:dyDescent="0.35">
      <c r="A20" s="695">
        <v>11</v>
      </c>
      <c r="B20" s="1442" t="s">
        <v>106</v>
      </c>
      <c r="C20" s="1571" t="s">
        <v>1605</v>
      </c>
      <c r="D20" s="1440" t="s">
        <v>590</v>
      </c>
      <c r="E20" s="1439">
        <v>8</v>
      </c>
      <c r="F20" s="1436">
        <v>4</v>
      </c>
      <c r="G20" s="1436">
        <v>4</v>
      </c>
      <c r="H20" s="1433">
        <f t="shared" si="0"/>
        <v>100</v>
      </c>
    </row>
    <row r="21" spans="1:8" x14ac:dyDescent="0.35">
      <c r="A21" s="695">
        <v>12</v>
      </c>
      <c r="B21" s="1442" t="s">
        <v>101</v>
      </c>
      <c r="C21" s="1571" t="s">
        <v>1607</v>
      </c>
      <c r="D21" s="1440" t="s">
        <v>101</v>
      </c>
      <c r="E21" s="1439">
        <v>11</v>
      </c>
      <c r="F21" s="1436">
        <v>6</v>
      </c>
      <c r="G21" s="1436">
        <v>6</v>
      </c>
      <c r="H21" s="1433">
        <f t="shared" si="0"/>
        <v>100</v>
      </c>
    </row>
    <row r="22" spans="1:8" x14ac:dyDescent="0.35">
      <c r="A22" s="695">
        <v>13</v>
      </c>
      <c r="B22" s="1442" t="s">
        <v>100</v>
      </c>
      <c r="C22" s="1571" t="s">
        <v>1609</v>
      </c>
      <c r="D22" s="1440" t="s">
        <v>100</v>
      </c>
      <c r="E22" s="1439">
        <v>5</v>
      </c>
      <c r="F22" s="1436">
        <v>3</v>
      </c>
      <c r="G22" s="1436">
        <v>3</v>
      </c>
      <c r="H22" s="1433">
        <f t="shared" si="0"/>
        <v>100</v>
      </c>
    </row>
    <row r="23" spans="1:8" x14ac:dyDescent="0.35">
      <c r="A23" s="695">
        <v>14</v>
      </c>
      <c r="B23" s="1442" t="s">
        <v>1397</v>
      </c>
      <c r="C23" s="1571" t="s">
        <v>1608</v>
      </c>
      <c r="D23" s="1440" t="s">
        <v>599</v>
      </c>
      <c r="E23" s="1439">
        <v>11</v>
      </c>
      <c r="F23" s="1436">
        <v>2</v>
      </c>
      <c r="G23" s="1436">
        <v>2</v>
      </c>
      <c r="H23" s="1433">
        <f t="shared" si="0"/>
        <v>100</v>
      </c>
    </row>
    <row r="24" spans="1:8" x14ac:dyDescent="0.35">
      <c r="A24" s="695">
        <v>15</v>
      </c>
      <c r="B24" s="1442" t="s">
        <v>104</v>
      </c>
      <c r="C24" s="1571" t="s">
        <v>1610</v>
      </c>
      <c r="D24" s="1440" t="s">
        <v>104</v>
      </c>
      <c r="E24" s="1439">
        <v>8</v>
      </c>
      <c r="F24" s="1436">
        <v>4</v>
      </c>
      <c r="G24" s="1436">
        <v>4</v>
      </c>
      <c r="H24" s="1433">
        <f t="shared" si="0"/>
        <v>100</v>
      </c>
    </row>
    <row r="25" spans="1:8" x14ac:dyDescent="0.35">
      <c r="A25" s="695">
        <v>16</v>
      </c>
      <c r="B25" s="1442" t="s">
        <v>105</v>
      </c>
      <c r="C25" s="1571" t="s">
        <v>1611</v>
      </c>
      <c r="D25" s="1440" t="s">
        <v>591</v>
      </c>
      <c r="E25" s="1439">
        <v>9</v>
      </c>
      <c r="F25" s="1436">
        <v>4</v>
      </c>
      <c r="G25" s="1436">
        <v>4</v>
      </c>
      <c r="H25" s="1433">
        <f t="shared" si="0"/>
        <v>100</v>
      </c>
    </row>
    <row r="26" spans="1:8" x14ac:dyDescent="0.35">
      <c r="A26" s="695">
        <v>17</v>
      </c>
      <c r="B26" s="1442" t="s">
        <v>103</v>
      </c>
      <c r="C26" s="1571" t="s">
        <v>1612</v>
      </c>
      <c r="D26" s="1440" t="s">
        <v>103</v>
      </c>
      <c r="E26" s="1439">
        <v>15</v>
      </c>
      <c r="F26" s="1436">
        <v>6</v>
      </c>
      <c r="G26" s="1436">
        <v>6</v>
      </c>
      <c r="H26" s="1433">
        <f t="shared" si="0"/>
        <v>100</v>
      </c>
    </row>
    <row r="27" spans="1:8" x14ac:dyDescent="0.35">
      <c r="A27" s="695">
        <v>18</v>
      </c>
      <c r="B27" s="1430" t="s">
        <v>115</v>
      </c>
      <c r="C27" s="1571" t="s">
        <v>1613</v>
      </c>
      <c r="D27" s="1440" t="s">
        <v>594</v>
      </c>
      <c r="E27" s="1439">
        <v>3</v>
      </c>
      <c r="F27" s="1436">
        <v>1</v>
      </c>
      <c r="G27" s="1436">
        <v>1</v>
      </c>
      <c r="H27" s="1433">
        <f t="shared" si="0"/>
        <v>100</v>
      </c>
    </row>
    <row r="28" spans="1:8" x14ac:dyDescent="0.35">
      <c r="A28" s="695">
        <v>19</v>
      </c>
      <c r="B28" s="1430" t="s">
        <v>115</v>
      </c>
      <c r="C28" s="1571" t="s">
        <v>1613</v>
      </c>
      <c r="D28" s="1440" t="s">
        <v>595</v>
      </c>
      <c r="E28" s="1439">
        <v>1</v>
      </c>
      <c r="F28" s="1436">
        <v>0</v>
      </c>
      <c r="G28" s="1436">
        <v>0</v>
      </c>
      <c r="H28" s="1433"/>
    </row>
    <row r="29" spans="1:8" x14ac:dyDescent="0.35">
      <c r="A29" s="695">
        <v>20</v>
      </c>
      <c r="B29" s="1430" t="s">
        <v>115</v>
      </c>
      <c r="C29" s="1571" t="s">
        <v>1613</v>
      </c>
      <c r="D29" s="1441" t="s">
        <v>597</v>
      </c>
      <c r="E29" s="1439">
        <v>5</v>
      </c>
      <c r="F29" s="1436">
        <v>0</v>
      </c>
      <c r="G29" s="1436">
        <v>0</v>
      </c>
      <c r="H29" s="1433"/>
    </row>
    <row r="30" spans="1:8" x14ac:dyDescent="0.35">
      <c r="A30" s="695">
        <v>21</v>
      </c>
      <c r="B30" s="1443" t="s">
        <v>116</v>
      </c>
      <c r="C30" s="1571" t="s">
        <v>1614</v>
      </c>
      <c r="D30" s="1441" t="s">
        <v>116</v>
      </c>
      <c r="E30" s="1439">
        <v>1</v>
      </c>
      <c r="F30" s="1438">
        <v>1</v>
      </c>
      <c r="G30" s="1438">
        <v>1</v>
      </c>
      <c r="H30" s="1433">
        <v>100</v>
      </c>
    </row>
    <row r="31" spans="1:8" x14ac:dyDescent="0.35">
      <c r="A31" s="695"/>
      <c r="B31" s="269"/>
      <c r="C31" s="269"/>
      <c r="D31" s="1238"/>
      <c r="E31" s="1238"/>
      <c r="F31" s="1238"/>
      <c r="G31" s="1434"/>
      <c r="H31" s="1434"/>
    </row>
    <row r="32" spans="1:8" x14ac:dyDescent="0.35">
      <c r="A32" s="695"/>
      <c r="B32" s="269"/>
      <c r="C32" s="269"/>
      <c r="D32" s="1238"/>
      <c r="E32" s="1238"/>
      <c r="F32" s="1238"/>
      <c r="G32" s="1434"/>
      <c r="H32" s="1434"/>
    </row>
    <row r="33" spans="1:8" x14ac:dyDescent="0.35">
      <c r="A33" s="695"/>
      <c r="B33" s="269"/>
      <c r="C33" s="269"/>
      <c r="D33" s="1238"/>
      <c r="E33" s="1238"/>
      <c r="F33" s="1238"/>
      <c r="G33" s="1434"/>
      <c r="H33" s="1434"/>
    </row>
    <row r="34" spans="1:8" x14ac:dyDescent="0.35">
      <c r="A34" s="272"/>
      <c r="B34" s="273"/>
      <c r="C34" s="273"/>
      <c r="D34" s="1238"/>
      <c r="E34" s="1238"/>
      <c r="F34" s="1238"/>
      <c r="G34" s="1434"/>
      <c r="H34" s="1435"/>
    </row>
    <row r="35" spans="1:8" x14ac:dyDescent="0.35">
      <c r="A35" s="849" t="s">
        <v>713</v>
      </c>
      <c r="B35" s="273"/>
      <c r="C35" s="273"/>
      <c r="D35" s="720"/>
      <c r="E35" s="692">
        <f>SUM(E10:E29)</f>
        <v>152</v>
      </c>
      <c r="F35" s="692">
        <f t="shared" ref="F35:G35" si="1">SUM(F10:F29)</f>
        <v>85</v>
      </c>
      <c r="G35" s="692">
        <f t="shared" si="1"/>
        <v>74</v>
      </c>
      <c r="H35" s="850">
        <f>G35/F35*100</f>
        <v>87.058823529411768</v>
      </c>
    </row>
    <row r="37" spans="1:8" x14ac:dyDescent="0.35">
      <c r="A37" s="27" t="s">
        <v>1049</v>
      </c>
    </row>
  </sheetData>
  <sheetProtection algorithmName="SHA-512" hashValue="MsY0dllqnQXOQE2vRkHzojNrSaB5TEyK1nRd9EX7/7gtBCzdDpOQOYSZ5/x8kE1vSvRYB7TUsiBipG5uJMYlBw==" saltValue="4i/6svFVBwwwMyr5Ecv9Og==" spinCount="100000" sheet="1" objects="1" scenarios="1" sort="0" autoFilter="0" pivotTables="0"/>
  <mergeCells count="7">
    <mergeCell ref="A3:H3"/>
    <mergeCell ref="A7:A8"/>
    <mergeCell ref="B7:B8"/>
    <mergeCell ref="D7:D8"/>
    <mergeCell ref="E7:E8"/>
    <mergeCell ref="F7:F8"/>
    <mergeCell ref="G7:H7"/>
  </mergeCells>
  <pageMargins left="0.7" right="0.7" top="0.75" bottom="0.75" header="0.3" footer="0.3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60"/>
  <sheetViews>
    <sheetView topLeftCell="A10" zoomScale="70" zoomScaleNormal="70" workbookViewId="0">
      <selection activeCell="G27" sqref="G27"/>
    </sheetView>
  </sheetViews>
  <sheetFormatPr defaultColWidth="9.1796875" defaultRowHeight="12.5" x14ac:dyDescent="0.25"/>
  <cols>
    <col min="1" max="1" width="6.7265625" style="853" customWidth="1"/>
    <col min="2" max="2" width="18.26953125" style="853" customWidth="1"/>
    <col min="3" max="3" width="17.81640625" style="853" customWidth="1"/>
    <col min="4" max="4" width="12" style="853" customWidth="1"/>
    <col min="5" max="5" width="14.54296875" style="853" customWidth="1"/>
    <col min="6" max="7" width="11.7265625" style="853" customWidth="1"/>
    <col min="8" max="8" width="11.1796875" style="853" customWidth="1"/>
    <col min="9" max="9" width="9.1796875" style="853"/>
    <col min="10" max="10" width="10.81640625" style="853" customWidth="1"/>
    <col min="11" max="11" width="10" style="853" customWidth="1"/>
    <col min="12" max="15" width="9.1796875" style="853"/>
    <col min="16" max="16" width="15" style="853" customWidth="1"/>
    <col min="17" max="16384" width="9.1796875" style="853"/>
  </cols>
  <sheetData>
    <row r="1" spans="1:16" x14ac:dyDescent="0.25">
      <c r="A1" s="851" t="s">
        <v>1398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52"/>
    </row>
    <row r="2" spans="1:16" x14ac:dyDescent="0.25">
      <c r="A2" s="854"/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</row>
    <row r="3" spans="1:16" x14ac:dyDescent="0.25">
      <c r="A3" s="1904" t="s">
        <v>1399</v>
      </c>
      <c r="B3" s="1904"/>
      <c r="C3" s="1904"/>
      <c r="D3" s="1904"/>
      <c r="E3" s="1904"/>
      <c r="F3" s="1904"/>
      <c r="G3" s="1904"/>
      <c r="H3" s="1904"/>
      <c r="I3" s="1904"/>
      <c r="J3" s="1904"/>
      <c r="K3" s="1904"/>
      <c r="L3" s="1904"/>
      <c r="M3" s="1904"/>
      <c r="N3" s="1904"/>
      <c r="O3" s="1904"/>
      <c r="P3" s="1904"/>
    </row>
    <row r="4" spans="1:16" x14ac:dyDescent="0.25">
      <c r="A4" s="1904" t="s">
        <v>561</v>
      </c>
      <c r="B4" s="1904"/>
      <c r="C4" s="1904"/>
      <c r="D4" s="1904"/>
      <c r="E4" s="1904"/>
      <c r="F4" s="1904"/>
      <c r="G4" s="1904"/>
      <c r="H4" s="1904"/>
      <c r="I4" s="1904"/>
      <c r="J4" s="1904"/>
      <c r="K4" s="1904"/>
      <c r="L4" s="1904"/>
      <c r="M4" s="1904"/>
      <c r="N4" s="1904"/>
      <c r="O4" s="1904"/>
      <c r="P4" s="1904"/>
    </row>
    <row r="5" spans="1:16" x14ac:dyDescent="0.25">
      <c r="A5" s="1904" t="s">
        <v>762</v>
      </c>
      <c r="B5" s="1904"/>
      <c r="C5" s="1904"/>
      <c r="D5" s="1904"/>
      <c r="E5" s="1904"/>
      <c r="F5" s="1904"/>
      <c r="G5" s="1904"/>
      <c r="H5" s="1904"/>
      <c r="I5" s="1904"/>
      <c r="J5" s="1904"/>
      <c r="K5" s="1904"/>
      <c r="L5" s="1904"/>
      <c r="M5" s="1904"/>
      <c r="N5" s="1904"/>
      <c r="O5" s="1904"/>
      <c r="P5" s="1904"/>
    </row>
    <row r="6" spans="1:16" x14ac:dyDescent="0.25">
      <c r="A6" s="852"/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852"/>
      <c r="P6" s="852"/>
    </row>
    <row r="7" spans="1:16" ht="13" x14ac:dyDescent="0.25">
      <c r="A7" s="1903" t="s">
        <v>5</v>
      </c>
      <c r="B7" s="1903" t="s">
        <v>6</v>
      </c>
      <c r="C7" s="855"/>
      <c r="D7" s="1903" t="s">
        <v>61</v>
      </c>
      <c r="E7" s="1903" t="s">
        <v>1400</v>
      </c>
      <c r="F7" s="1903" t="s">
        <v>1401</v>
      </c>
      <c r="G7" s="1903"/>
      <c r="H7" s="1903"/>
      <c r="I7" s="1903"/>
      <c r="J7" s="1903"/>
      <c r="K7" s="1903"/>
      <c r="L7" s="1903" t="s">
        <v>1402</v>
      </c>
      <c r="M7" s="1903"/>
      <c r="N7" s="1902" t="s">
        <v>1403</v>
      </c>
      <c r="O7" s="1902"/>
      <c r="P7" s="1905" t="s">
        <v>1404</v>
      </c>
    </row>
    <row r="8" spans="1:16" ht="34.5" customHeight="1" x14ac:dyDescent="0.25">
      <c r="A8" s="1903"/>
      <c r="B8" s="1903"/>
      <c r="C8" s="855" t="s">
        <v>1595</v>
      </c>
      <c r="D8" s="1903"/>
      <c r="E8" s="1903"/>
      <c r="F8" s="1903"/>
      <c r="G8" s="1903"/>
      <c r="H8" s="1903"/>
      <c r="I8" s="1903"/>
      <c r="J8" s="1903"/>
      <c r="K8" s="1903"/>
      <c r="L8" s="1903"/>
      <c r="M8" s="1903"/>
      <c r="N8" s="1902"/>
      <c r="O8" s="1902"/>
      <c r="P8" s="1906"/>
    </row>
    <row r="9" spans="1:16" ht="33.75" customHeight="1" x14ac:dyDescent="0.25">
      <c r="A9" s="1903"/>
      <c r="B9" s="1903"/>
      <c r="C9" s="855" t="s">
        <v>6</v>
      </c>
      <c r="D9" s="1903"/>
      <c r="E9" s="1903"/>
      <c r="F9" s="1902" t="s">
        <v>1405</v>
      </c>
      <c r="G9" s="1902" t="s">
        <v>1406</v>
      </c>
      <c r="H9" s="1902" t="s">
        <v>1407</v>
      </c>
      <c r="I9" s="1902" t="s">
        <v>1408</v>
      </c>
      <c r="J9" s="1902" t="s">
        <v>1409</v>
      </c>
      <c r="K9" s="1902" t="s">
        <v>1410</v>
      </c>
      <c r="L9" s="1903" t="s">
        <v>8</v>
      </c>
      <c r="M9" s="1903" t="s">
        <v>65</v>
      </c>
      <c r="N9" s="1902"/>
      <c r="O9" s="1902"/>
      <c r="P9" s="1906"/>
    </row>
    <row r="10" spans="1:16" ht="49.5" customHeight="1" x14ac:dyDescent="0.25">
      <c r="A10" s="1903"/>
      <c r="B10" s="1903"/>
      <c r="C10" s="855"/>
      <c r="D10" s="1903"/>
      <c r="E10" s="1903"/>
      <c r="F10" s="1902"/>
      <c r="G10" s="1902"/>
      <c r="H10" s="1902"/>
      <c r="I10" s="1902"/>
      <c r="J10" s="1902"/>
      <c r="K10" s="1902"/>
      <c r="L10" s="1903"/>
      <c r="M10" s="1903"/>
      <c r="N10" s="855" t="s">
        <v>8</v>
      </c>
      <c r="O10" s="855" t="s">
        <v>65</v>
      </c>
      <c r="P10" s="1907"/>
    </row>
    <row r="11" spans="1:16" ht="13" x14ac:dyDescent="0.25">
      <c r="A11" s="856">
        <v>1</v>
      </c>
      <c r="B11" s="1454">
        <v>2</v>
      </c>
      <c r="C11" s="1454"/>
      <c r="D11" s="1454">
        <v>3</v>
      </c>
      <c r="E11" s="1454">
        <v>4</v>
      </c>
      <c r="F11" s="856">
        <v>5</v>
      </c>
      <c r="G11" s="856">
        <v>6</v>
      </c>
      <c r="H11" s="856">
        <v>7</v>
      </c>
      <c r="I11" s="856">
        <v>8</v>
      </c>
      <c r="J11" s="856">
        <v>9</v>
      </c>
      <c r="K11" s="856">
        <v>10</v>
      </c>
      <c r="L11" s="856">
        <v>11</v>
      </c>
      <c r="M11" s="856">
        <v>12</v>
      </c>
      <c r="N11" s="856">
        <v>13</v>
      </c>
      <c r="O11" s="856">
        <v>14</v>
      </c>
      <c r="P11" s="856">
        <v>15</v>
      </c>
    </row>
    <row r="12" spans="1:16" ht="16" x14ac:dyDescent="0.35">
      <c r="A12" s="1445">
        <v>1</v>
      </c>
      <c r="B12" s="1457" t="s">
        <v>110</v>
      </c>
      <c r="C12" s="1570" t="s">
        <v>1596</v>
      </c>
      <c r="D12" s="1457" t="s">
        <v>592</v>
      </c>
      <c r="E12" s="1460">
        <v>1691</v>
      </c>
      <c r="F12" s="1450"/>
      <c r="G12" s="859">
        <v>1528</v>
      </c>
      <c r="H12" s="858"/>
      <c r="I12" s="858"/>
      <c r="J12" s="858"/>
      <c r="K12" s="858"/>
      <c r="L12" s="858">
        <f>SUM(F12:I12)</f>
        <v>1528</v>
      </c>
      <c r="M12" s="860">
        <f>L12/E12*100</f>
        <v>90.360733293908936</v>
      </c>
      <c r="N12" s="858">
        <f>SUM(F12:H12)</f>
        <v>1528</v>
      </c>
      <c r="O12" s="860">
        <f>N12/E12*100</f>
        <v>90.360733293908936</v>
      </c>
      <c r="P12" s="858">
        <f>F12/E12*100</f>
        <v>0</v>
      </c>
    </row>
    <row r="13" spans="1:16" ht="16" x14ac:dyDescent="0.35">
      <c r="A13" s="1446">
        <v>2</v>
      </c>
      <c r="B13" s="1458" t="s">
        <v>109</v>
      </c>
      <c r="C13" s="1571" t="s">
        <v>1597</v>
      </c>
      <c r="D13" s="1458" t="s">
        <v>109</v>
      </c>
      <c r="E13" s="1461">
        <v>1277</v>
      </c>
      <c r="F13" s="1451"/>
      <c r="G13" s="859">
        <v>1225</v>
      </c>
      <c r="H13" s="862"/>
      <c r="I13" s="862"/>
      <c r="J13" s="862"/>
      <c r="K13" s="862"/>
      <c r="L13" s="862">
        <f>SUM(F13:I13)</f>
        <v>1225</v>
      </c>
      <c r="M13" s="863">
        <f t="shared" ref="M13:M31" si="0">L13/E13*100</f>
        <v>95.927956147220044</v>
      </c>
      <c r="N13" s="862">
        <f t="shared" ref="N13:N31" si="1">SUM(F13:H13)</f>
        <v>1225</v>
      </c>
      <c r="O13" s="863">
        <f t="shared" ref="O13:O31" si="2">N13/E13*100</f>
        <v>95.927956147220044</v>
      </c>
      <c r="P13" s="862">
        <f t="shared" ref="P13:P31" si="3">F13/E13*100</f>
        <v>0</v>
      </c>
    </row>
    <row r="14" spans="1:16" ht="16" x14ac:dyDescent="0.35">
      <c r="A14" s="1446">
        <v>3</v>
      </c>
      <c r="B14" s="1458" t="s">
        <v>114</v>
      </c>
      <c r="C14" s="1571" t="s">
        <v>1599</v>
      </c>
      <c r="D14" s="1458" t="s">
        <v>114</v>
      </c>
      <c r="E14" s="1461">
        <v>1794</v>
      </c>
      <c r="F14" s="1451"/>
      <c r="G14" s="859">
        <v>1570</v>
      </c>
      <c r="H14" s="862"/>
      <c r="I14" s="862"/>
      <c r="J14" s="862"/>
      <c r="K14" s="862"/>
      <c r="L14" s="862">
        <f t="shared" ref="L14:L31" si="4">SUM(F14:I14)</f>
        <v>1570</v>
      </c>
      <c r="M14" s="863">
        <f t="shared" si="0"/>
        <v>87.5139353400223</v>
      </c>
      <c r="N14" s="862">
        <f t="shared" si="1"/>
        <v>1570</v>
      </c>
      <c r="O14" s="863">
        <f t="shared" si="2"/>
        <v>87.5139353400223</v>
      </c>
      <c r="P14" s="862">
        <f t="shared" si="3"/>
        <v>0</v>
      </c>
    </row>
    <row r="15" spans="1:16" ht="16" x14ac:dyDescent="0.35">
      <c r="A15" s="1446">
        <v>4</v>
      </c>
      <c r="B15" s="1458" t="s">
        <v>113</v>
      </c>
      <c r="C15" s="1571" t="s">
        <v>1601</v>
      </c>
      <c r="D15" s="1458" t="s">
        <v>113</v>
      </c>
      <c r="E15" s="1461">
        <v>3714</v>
      </c>
      <c r="F15" s="1451"/>
      <c r="G15" s="859">
        <v>2197</v>
      </c>
      <c r="H15" s="862"/>
      <c r="I15" s="862"/>
      <c r="J15" s="862"/>
      <c r="K15" s="862"/>
      <c r="L15" s="862">
        <f t="shared" si="4"/>
        <v>2197</v>
      </c>
      <c r="M15" s="863">
        <f t="shared" si="0"/>
        <v>59.154550350026923</v>
      </c>
      <c r="N15" s="862">
        <f t="shared" si="1"/>
        <v>2197</v>
      </c>
      <c r="O15" s="863">
        <f t="shared" si="2"/>
        <v>59.154550350026923</v>
      </c>
      <c r="P15" s="862">
        <f t="shared" si="3"/>
        <v>0</v>
      </c>
    </row>
    <row r="16" spans="1:16" ht="16" x14ac:dyDescent="0.35">
      <c r="A16" s="1446">
        <v>5</v>
      </c>
      <c r="B16" s="1458" t="s">
        <v>111</v>
      </c>
      <c r="C16" s="1571" t="s">
        <v>1598</v>
      </c>
      <c r="D16" s="1458" t="s">
        <v>111</v>
      </c>
      <c r="E16" s="1461">
        <v>1686</v>
      </c>
      <c r="F16" s="1451"/>
      <c r="G16" s="859">
        <v>1219</v>
      </c>
      <c r="H16" s="862"/>
      <c r="I16" s="862"/>
      <c r="J16" s="862"/>
      <c r="K16" s="862"/>
      <c r="L16" s="862">
        <f t="shared" si="4"/>
        <v>1219</v>
      </c>
      <c r="M16" s="863">
        <f t="shared" si="0"/>
        <v>72.301304863582445</v>
      </c>
      <c r="N16" s="862">
        <f t="shared" si="1"/>
        <v>1219</v>
      </c>
      <c r="O16" s="863">
        <f t="shared" si="2"/>
        <v>72.301304863582445</v>
      </c>
      <c r="P16" s="862">
        <f t="shared" si="3"/>
        <v>0</v>
      </c>
    </row>
    <row r="17" spans="1:16" ht="16" x14ac:dyDescent="0.35">
      <c r="A17" s="1446">
        <v>6</v>
      </c>
      <c r="B17" s="1458" t="s">
        <v>112</v>
      </c>
      <c r="C17" s="1571" t="s">
        <v>1600</v>
      </c>
      <c r="D17" s="1458" t="s">
        <v>112</v>
      </c>
      <c r="E17" s="1461">
        <v>1038</v>
      </c>
      <c r="F17" s="1451"/>
      <c r="G17" s="859">
        <v>874</v>
      </c>
      <c r="H17" s="862"/>
      <c r="I17" s="862"/>
      <c r="J17" s="862"/>
      <c r="K17" s="862"/>
      <c r="L17" s="862">
        <f t="shared" si="4"/>
        <v>874</v>
      </c>
      <c r="M17" s="863">
        <f t="shared" si="0"/>
        <v>84.200385356454717</v>
      </c>
      <c r="N17" s="862">
        <f t="shared" si="1"/>
        <v>874</v>
      </c>
      <c r="O17" s="863">
        <f t="shared" si="2"/>
        <v>84.200385356454717</v>
      </c>
      <c r="P17" s="862">
        <f t="shared" si="3"/>
        <v>0</v>
      </c>
    </row>
    <row r="18" spans="1:16" ht="15" customHeight="1" x14ac:dyDescent="0.35">
      <c r="A18" s="1446">
        <v>7</v>
      </c>
      <c r="B18" s="1458" t="s">
        <v>98</v>
      </c>
      <c r="C18" s="1571" t="s">
        <v>1602</v>
      </c>
      <c r="D18" s="1458" t="s">
        <v>98</v>
      </c>
      <c r="E18" s="1461">
        <v>2839</v>
      </c>
      <c r="F18" s="1451"/>
      <c r="G18" s="859">
        <v>2342</v>
      </c>
      <c r="H18" s="862"/>
      <c r="I18" s="862"/>
      <c r="J18" s="862"/>
      <c r="K18" s="862"/>
      <c r="L18" s="862">
        <f t="shared" si="4"/>
        <v>2342</v>
      </c>
      <c r="M18" s="863">
        <f t="shared" si="0"/>
        <v>82.493835857696368</v>
      </c>
      <c r="N18" s="862">
        <f t="shared" si="1"/>
        <v>2342</v>
      </c>
      <c r="O18" s="863">
        <f t="shared" si="2"/>
        <v>82.493835857696368</v>
      </c>
      <c r="P18" s="862">
        <f t="shared" si="3"/>
        <v>0</v>
      </c>
    </row>
    <row r="19" spans="1:16" ht="18" customHeight="1" x14ac:dyDescent="0.35">
      <c r="A19" s="1446">
        <v>8</v>
      </c>
      <c r="B19" s="1458" t="s">
        <v>99</v>
      </c>
      <c r="C19" s="1571" t="s">
        <v>1603</v>
      </c>
      <c r="D19" s="1458" t="s">
        <v>593</v>
      </c>
      <c r="E19" s="1461">
        <v>1016</v>
      </c>
      <c r="F19" s="1451"/>
      <c r="G19" s="859">
        <v>901</v>
      </c>
      <c r="H19" s="862"/>
      <c r="I19" s="862"/>
      <c r="J19" s="862"/>
      <c r="K19" s="862"/>
      <c r="L19" s="862">
        <f t="shared" si="4"/>
        <v>901</v>
      </c>
      <c r="M19" s="863">
        <f t="shared" si="0"/>
        <v>88.681102362204726</v>
      </c>
      <c r="N19" s="862">
        <f t="shared" si="1"/>
        <v>901</v>
      </c>
      <c r="O19" s="863">
        <f t="shared" si="2"/>
        <v>88.681102362204726</v>
      </c>
      <c r="P19" s="862">
        <f t="shared" si="3"/>
        <v>0</v>
      </c>
    </row>
    <row r="20" spans="1:16" ht="16" x14ac:dyDescent="0.35">
      <c r="A20" s="1446">
        <v>9</v>
      </c>
      <c r="B20" s="1458" t="s">
        <v>587</v>
      </c>
      <c r="C20" s="1571" t="s">
        <v>1604</v>
      </c>
      <c r="D20" s="1458" t="s">
        <v>587</v>
      </c>
      <c r="E20" s="1461">
        <v>1587</v>
      </c>
      <c r="F20" s="1451"/>
      <c r="G20" s="859">
        <v>1472</v>
      </c>
      <c r="H20" s="862"/>
      <c r="I20" s="862"/>
      <c r="J20" s="862"/>
      <c r="K20" s="862"/>
      <c r="L20" s="862">
        <f t="shared" si="4"/>
        <v>1472</v>
      </c>
      <c r="M20" s="863">
        <f t="shared" si="0"/>
        <v>92.753623188405797</v>
      </c>
      <c r="N20" s="862">
        <f t="shared" si="1"/>
        <v>1472</v>
      </c>
      <c r="O20" s="863">
        <f t="shared" si="2"/>
        <v>92.753623188405797</v>
      </c>
      <c r="P20" s="862">
        <f t="shared" si="3"/>
        <v>0</v>
      </c>
    </row>
    <row r="21" spans="1:16" ht="16.5" customHeight="1" x14ac:dyDescent="0.35">
      <c r="A21" s="1446">
        <v>10</v>
      </c>
      <c r="B21" s="1458" t="s">
        <v>108</v>
      </c>
      <c r="C21" s="1571" t="s">
        <v>1606</v>
      </c>
      <c r="D21" s="1458" t="s">
        <v>589</v>
      </c>
      <c r="E21" s="1461">
        <v>996</v>
      </c>
      <c r="F21" s="1451"/>
      <c r="G21" s="859">
        <v>711</v>
      </c>
      <c r="H21" s="862"/>
      <c r="I21" s="862"/>
      <c r="J21" s="862"/>
      <c r="K21" s="862"/>
      <c r="L21" s="862">
        <f t="shared" si="4"/>
        <v>711</v>
      </c>
      <c r="M21" s="863">
        <f t="shared" si="0"/>
        <v>71.385542168674704</v>
      </c>
      <c r="N21" s="862">
        <f t="shared" si="1"/>
        <v>711</v>
      </c>
      <c r="O21" s="863">
        <f t="shared" si="2"/>
        <v>71.385542168674704</v>
      </c>
      <c r="P21" s="862">
        <f t="shared" si="3"/>
        <v>0</v>
      </c>
    </row>
    <row r="22" spans="1:16" ht="18.75" customHeight="1" x14ac:dyDescent="0.35">
      <c r="A22" s="1446">
        <v>11</v>
      </c>
      <c r="B22" s="1458" t="s">
        <v>106</v>
      </c>
      <c r="C22" s="1571" t="s">
        <v>1605</v>
      </c>
      <c r="D22" s="1458" t="s">
        <v>590</v>
      </c>
      <c r="E22" s="1461">
        <v>4200</v>
      </c>
      <c r="F22" s="1451"/>
      <c r="G22" s="859">
        <v>4063</v>
      </c>
      <c r="H22" s="862"/>
      <c r="I22" s="862"/>
      <c r="J22" s="862"/>
      <c r="K22" s="862"/>
      <c r="L22" s="862">
        <f t="shared" si="4"/>
        <v>4063</v>
      </c>
      <c r="M22" s="863">
        <f t="shared" si="0"/>
        <v>96.738095238095241</v>
      </c>
      <c r="N22" s="862">
        <f t="shared" si="1"/>
        <v>4063</v>
      </c>
      <c r="O22" s="863">
        <f t="shared" si="2"/>
        <v>96.738095238095241</v>
      </c>
      <c r="P22" s="862">
        <f t="shared" si="3"/>
        <v>0</v>
      </c>
    </row>
    <row r="23" spans="1:16" ht="16" x14ac:dyDescent="0.35">
      <c r="A23" s="1446">
        <v>12</v>
      </c>
      <c r="B23" s="1458" t="s">
        <v>101</v>
      </c>
      <c r="C23" s="1571" t="s">
        <v>1607</v>
      </c>
      <c r="D23" s="1458" t="s">
        <v>101</v>
      </c>
      <c r="E23" s="1461">
        <v>6768</v>
      </c>
      <c r="F23" s="1451"/>
      <c r="G23" s="859">
        <v>5758</v>
      </c>
      <c r="H23" s="862"/>
      <c r="I23" s="862"/>
      <c r="J23" s="862"/>
      <c r="K23" s="862"/>
      <c r="L23" s="862">
        <f t="shared" si="4"/>
        <v>5758</v>
      </c>
      <c r="M23" s="863">
        <f t="shared" si="0"/>
        <v>85.076832151300238</v>
      </c>
      <c r="N23" s="862">
        <f t="shared" si="1"/>
        <v>5758</v>
      </c>
      <c r="O23" s="863">
        <f t="shared" si="2"/>
        <v>85.076832151300238</v>
      </c>
      <c r="P23" s="862">
        <f t="shared" si="3"/>
        <v>0</v>
      </c>
    </row>
    <row r="24" spans="1:16" ht="16" x14ac:dyDescent="0.35">
      <c r="A24" s="1446">
        <v>13</v>
      </c>
      <c r="B24" s="1458" t="s">
        <v>100</v>
      </c>
      <c r="C24" s="1571" t="s">
        <v>1609</v>
      </c>
      <c r="D24" s="1458" t="s">
        <v>100</v>
      </c>
      <c r="E24" s="1461">
        <v>2297</v>
      </c>
      <c r="F24" s="1451"/>
      <c r="G24" s="859">
        <v>1759</v>
      </c>
      <c r="H24" s="862"/>
      <c r="I24" s="862"/>
      <c r="J24" s="862"/>
      <c r="K24" s="862"/>
      <c r="L24" s="862">
        <f t="shared" si="4"/>
        <v>1759</v>
      </c>
      <c r="M24" s="863">
        <f t="shared" si="0"/>
        <v>76.578145407052673</v>
      </c>
      <c r="N24" s="862">
        <f t="shared" si="1"/>
        <v>1759</v>
      </c>
      <c r="O24" s="863">
        <f t="shared" si="2"/>
        <v>76.578145407052673</v>
      </c>
      <c r="P24" s="862">
        <f t="shared" si="3"/>
        <v>0</v>
      </c>
    </row>
    <row r="25" spans="1:16" ht="16.5" customHeight="1" x14ac:dyDescent="0.35">
      <c r="A25" s="1446">
        <v>14</v>
      </c>
      <c r="B25" s="1458" t="s">
        <v>1397</v>
      </c>
      <c r="C25" s="1571" t="s">
        <v>1608</v>
      </c>
      <c r="D25" s="1458" t="s">
        <v>599</v>
      </c>
      <c r="E25" s="1461">
        <v>1825</v>
      </c>
      <c r="F25" s="1451"/>
      <c r="G25" s="859">
        <v>1810</v>
      </c>
      <c r="H25" s="862"/>
      <c r="I25" s="862"/>
      <c r="J25" s="862"/>
      <c r="K25" s="862"/>
      <c r="L25" s="862">
        <f t="shared" si="4"/>
        <v>1810</v>
      </c>
      <c r="M25" s="863">
        <f t="shared" si="0"/>
        <v>99.178082191780831</v>
      </c>
      <c r="N25" s="862">
        <f t="shared" si="1"/>
        <v>1810</v>
      </c>
      <c r="O25" s="863">
        <f t="shared" si="2"/>
        <v>99.178082191780831</v>
      </c>
      <c r="P25" s="862">
        <f t="shared" si="3"/>
        <v>0</v>
      </c>
    </row>
    <row r="26" spans="1:16" ht="16" x14ac:dyDescent="0.35">
      <c r="A26" s="1446">
        <v>15</v>
      </c>
      <c r="B26" s="1458" t="s">
        <v>104</v>
      </c>
      <c r="C26" s="1571" t="s">
        <v>1610</v>
      </c>
      <c r="D26" s="1458" t="s">
        <v>104</v>
      </c>
      <c r="E26" s="1462">
        <v>1228</v>
      </c>
      <c r="F26" s="1451"/>
      <c r="G26" s="859">
        <v>1117</v>
      </c>
      <c r="H26" s="862"/>
      <c r="I26" s="862"/>
      <c r="J26" s="862"/>
      <c r="K26" s="862"/>
      <c r="L26" s="862">
        <f t="shared" si="4"/>
        <v>1117</v>
      </c>
      <c r="M26" s="863">
        <f t="shared" si="0"/>
        <v>90.960912052117266</v>
      </c>
      <c r="N26" s="862">
        <f t="shared" si="1"/>
        <v>1117</v>
      </c>
      <c r="O26" s="863">
        <f t="shared" si="2"/>
        <v>90.960912052117266</v>
      </c>
      <c r="P26" s="862">
        <f t="shared" si="3"/>
        <v>0</v>
      </c>
    </row>
    <row r="27" spans="1:16" ht="18.75" customHeight="1" x14ac:dyDescent="0.35">
      <c r="A27" s="1446">
        <v>16</v>
      </c>
      <c r="B27" s="1458" t="s">
        <v>105</v>
      </c>
      <c r="C27" s="1571" t="s">
        <v>1611</v>
      </c>
      <c r="D27" s="1458" t="s">
        <v>591</v>
      </c>
      <c r="E27" s="1462">
        <v>3926</v>
      </c>
      <c r="F27" s="1451"/>
      <c r="G27" s="859">
        <v>3873</v>
      </c>
      <c r="H27" s="862"/>
      <c r="I27" s="862"/>
      <c r="J27" s="862"/>
      <c r="K27" s="862"/>
      <c r="L27" s="862">
        <f t="shared" si="4"/>
        <v>3873</v>
      </c>
      <c r="M27" s="863">
        <f t="shared" si="0"/>
        <v>98.650025471217532</v>
      </c>
      <c r="N27" s="862">
        <f t="shared" si="1"/>
        <v>3873</v>
      </c>
      <c r="O27" s="863">
        <f t="shared" si="2"/>
        <v>98.650025471217532</v>
      </c>
      <c r="P27" s="862">
        <f t="shared" si="3"/>
        <v>0</v>
      </c>
    </row>
    <row r="28" spans="1:16" ht="16" x14ac:dyDescent="0.35">
      <c r="A28" s="1446">
        <v>17</v>
      </c>
      <c r="B28" s="1458" t="s">
        <v>103</v>
      </c>
      <c r="C28" s="1571" t="s">
        <v>1612</v>
      </c>
      <c r="D28" s="1458" t="s">
        <v>103</v>
      </c>
      <c r="E28" s="1461">
        <v>1505</v>
      </c>
      <c r="F28" s="1451"/>
      <c r="G28" s="859">
        <v>1388</v>
      </c>
      <c r="H28" s="862"/>
      <c r="I28" s="862"/>
      <c r="J28" s="862"/>
      <c r="K28" s="862"/>
      <c r="L28" s="862">
        <f t="shared" si="4"/>
        <v>1388</v>
      </c>
      <c r="M28" s="863">
        <f t="shared" si="0"/>
        <v>92.22591362126245</v>
      </c>
      <c r="N28" s="862">
        <f t="shared" si="1"/>
        <v>1388</v>
      </c>
      <c r="O28" s="863">
        <f t="shared" si="2"/>
        <v>92.22591362126245</v>
      </c>
      <c r="P28" s="862">
        <f t="shared" si="3"/>
        <v>0</v>
      </c>
    </row>
    <row r="29" spans="1:16" ht="16" x14ac:dyDescent="0.35">
      <c r="A29" s="1446">
        <v>18</v>
      </c>
      <c r="B29" s="1444" t="s">
        <v>115</v>
      </c>
      <c r="C29" s="1571" t="s">
        <v>1613</v>
      </c>
      <c r="D29" s="1458" t="s">
        <v>594</v>
      </c>
      <c r="E29" s="1461">
        <v>422</v>
      </c>
      <c r="F29" s="1451"/>
      <c r="G29" s="859">
        <v>412</v>
      </c>
      <c r="H29" s="862"/>
      <c r="I29" s="862"/>
      <c r="J29" s="862"/>
      <c r="K29" s="862"/>
      <c r="L29" s="862">
        <f t="shared" si="4"/>
        <v>412</v>
      </c>
      <c r="M29" s="863">
        <f t="shared" si="0"/>
        <v>97.630331753554501</v>
      </c>
      <c r="N29" s="862">
        <f t="shared" si="1"/>
        <v>412</v>
      </c>
      <c r="O29" s="863">
        <f t="shared" si="2"/>
        <v>97.630331753554501</v>
      </c>
      <c r="P29" s="862">
        <f t="shared" si="3"/>
        <v>0</v>
      </c>
    </row>
    <row r="30" spans="1:16" ht="16" x14ac:dyDescent="0.35">
      <c r="A30" s="1446">
        <v>19</v>
      </c>
      <c r="B30" s="1444" t="s">
        <v>115</v>
      </c>
      <c r="C30" s="1571" t="s">
        <v>1613</v>
      </c>
      <c r="D30" s="1458" t="s">
        <v>595</v>
      </c>
      <c r="E30" s="1461">
        <v>215</v>
      </c>
      <c r="F30" s="1451"/>
      <c r="G30" s="859">
        <v>205</v>
      </c>
      <c r="H30" s="862"/>
      <c r="I30" s="862"/>
      <c r="J30" s="862"/>
      <c r="K30" s="862"/>
      <c r="L30" s="862">
        <f t="shared" si="4"/>
        <v>205</v>
      </c>
      <c r="M30" s="863">
        <f t="shared" si="0"/>
        <v>95.348837209302332</v>
      </c>
      <c r="N30" s="862">
        <f t="shared" si="1"/>
        <v>205</v>
      </c>
      <c r="O30" s="863">
        <f t="shared" si="2"/>
        <v>95.348837209302332</v>
      </c>
      <c r="P30" s="862">
        <f t="shared" si="3"/>
        <v>0</v>
      </c>
    </row>
    <row r="31" spans="1:16" ht="16" x14ac:dyDescent="0.35">
      <c r="A31" s="1446">
        <v>20</v>
      </c>
      <c r="B31" s="1444" t="s">
        <v>115</v>
      </c>
      <c r="C31" s="1571" t="s">
        <v>1613</v>
      </c>
      <c r="D31" s="1459" t="s">
        <v>597</v>
      </c>
      <c r="E31" s="1461">
        <v>484</v>
      </c>
      <c r="F31" s="1451"/>
      <c r="G31" s="864">
        <v>400</v>
      </c>
      <c r="H31" s="862"/>
      <c r="I31" s="862"/>
      <c r="J31" s="862"/>
      <c r="K31" s="862"/>
      <c r="L31" s="862">
        <f t="shared" si="4"/>
        <v>400</v>
      </c>
      <c r="M31" s="863">
        <f t="shared" si="0"/>
        <v>82.644628099173559</v>
      </c>
      <c r="N31" s="862">
        <f t="shared" si="1"/>
        <v>400</v>
      </c>
      <c r="O31" s="863">
        <f t="shared" si="2"/>
        <v>82.644628099173559</v>
      </c>
      <c r="P31" s="862">
        <f t="shared" si="3"/>
        <v>0</v>
      </c>
    </row>
    <row r="32" spans="1:16" ht="15.5" x14ac:dyDescent="0.35">
      <c r="A32" s="1446">
        <v>21</v>
      </c>
      <c r="B32" s="1459" t="s">
        <v>116</v>
      </c>
      <c r="C32" s="1571" t="s">
        <v>1614</v>
      </c>
      <c r="D32" s="1459" t="s">
        <v>116</v>
      </c>
      <c r="E32" s="1463">
        <v>923</v>
      </c>
      <c r="F32" s="1451"/>
      <c r="G32" s="864">
        <v>771</v>
      </c>
      <c r="H32" s="862"/>
      <c r="I32" s="862"/>
      <c r="J32" s="862"/>
      <c r="K32" s="862"/>
      <c r="L32" s="862"/>
      <c r="M32" s="863"/>
      <c r="N32" s="862"/>
      <c r="O32" s="863"/>
      <c r="P32" s="862"/>
    </row>
    <row r="33" spans="1:16" x14ac:dyDescent="0.25">
      <c r="A33" s="1447"/>
      <c r="B33" s="862"/>
      <c r="C33" s="862"/>
      <c r="D33" s="862"/>
      <c r="E33" s="862"/>
      <c r="F33" s="1451"/>
      <c r="G33" s="862"/>
      <c r="H33" s="862"/>
      <c r="I33" s="862"/>
      <c r="J33" s="862"/>
      <c r="K33" s="862"/>
      <c r="L33" s="862"/>
      <c r="M33" s="863"/>
      <c r="N33" s="862"/>
      <c r="O33" s="863"/>
      <c r="P33" s="862"/>
    </row>
    <row r="34" spans="1:16" x14ac:dyDescent="0.25">
      <c r="A34" s="1448"/>
      <c r="B34" s="865"/>
      <c r="C34" s="865"/>
      <c r="D34" s="865"/>
      <c r="E34" s="865"/>
      <c r="F34" s="1452"/>
      <c r="G34" s="865"/>
      <c r="H34" s="865"/>
      <c r="I34" s="865"/>
      <c r="J34" s="865"/>
      <c r="K34" s="865"/>
      <c r="L34" s="865"/>
      <c r="M34" s="866"/>
      <c r="N34" s="865"/>
      <c r="O34" s="866"/>
      <c r="P34" s="865"/>
    </row>
    <row r="35" spans="1:16" x14ac:dyDescent="0.25">
      <c r="A35" s="1448"/>
      <c r="B35" s="865"/>
      <c r="C35" s="865"/>
      <c r="D35" s="865"/>
      <c r="E35" s="865"/>
      <c r="F35" s="1452"/>
      <c r="G35" s="865"/>
      <c r="H35" s="865"/>
      <c r="I35" s="865"/>
      <c r="J35" s="865"/>
      <c r="K35" s="865"/>
      <c r="L35" s="865"/>
      <c r="M35" s="866"/>
      <c r="N35" s="865"/>
      <c r="O35" s="866"/>
      <c r="P35" s="865"/>
    </row>
    <row r="36" spans="1:16" x14ac:dyDescent="0.25">
      <c r="A36" s="1449"/>
      <c r="B36" s="867"/>
      <c r="C36" s="867"/>
      <c r="D36" s="867"/>
      <c r="E36" s="867"/>
      <c r="F36" s="1453"/>
      <c r="G36" s="867"/>
      <c r="H36" s="867"/>
      <c r="I36" s="867"/>
      <c r="J36" s="867"/>
      <c r="K36" s="867"/>
      <c r="L36" s="867"/>
      <c r="M36" s="868"/>
      <c r="N36" s="867"/>
      <c r="O36" s="868"/>
      <c r="P36" s="867"/>
    </row>
    <row r="37" spans="1:16" x14ac:dyDescent="0.25">
      <c r="A37" s="869" t="s">
        <v>713</v>
      </c>
      <c r="B37" s="867"/>
      <c r="C37" s="867"/>
      <c r="D37" s="867"/>
      <c r="E37" s="867">
        <f>SUM(E12:E36)</f>
        <v>41431</v>
      </c>
      <c r="F37" s="870">
        <f t="shared" ref="F37:K37" si="5">SUM(F12:F36)</f>
        <v>0</v>
      </c>
      <c r="G37" s="870">
        <f t="shared" si="5"/>
        <v>35595</v>
      </c>
      <c r="H37" s="870">
        <f t="shared" si="5"/>
        <v>0</v>
      </c>
      <c r="I37" s="870">
        <f t="shared" si="5"/>
        <v>0</v>
      </c>
      <c r="J37" s="870">
        <f t="shared" si="5"/>
        <v>0</v>
      </c>
      <c r="K37" s="870">
        <f t="shared" si="5"/>
        <v>0</v>
      </c>
      <c r="L37" s="867">
        <f t="shared" ref="L37" si="6">SUM(F37:I37)</f>
        <v>35595</v>
      </c>
      <c r="M37" s="871">
        <f>L37/E37*100</f>
        <v>85.913929183461661</v>
      </c>
      <c r="N37" s="867">
        <f t="shared" ref="N37" si="7">SUM(F37:H37)</f>
        <v>35595</v>
      </c>
      <c r="O37" s="871">
        <f>N37/E37*100</f>
        <v>85.913929183461661</v>
      </c>
      <c r="P37" s="870">
        <f>F37/E37*100</f>
        <v>0</v>
      </c>
    </row>
    <row r="38" spans="1:16" x14ac:dyDescent="0.25">
      <c r="A38" s="852"/>
      <c r="B38" s="852"/>
      <c r="C38" s="852"/>
      <c r="D38" s="852"/>
      <c r="E38" s="852"/>
      <c r="F38" s="852"/>
      <c r="G38" s="852"/>
      <c r="H38" s="852"/>
      <c r="I38" s="852"/>
      <c r="J38" s="852"/>
      <c r="K38" s="852"/>
      <c r="L38" s="852"/>
      <c r="M38" s="852"/>
      <c r="N38" s="852"/>
      <c r="O38" s="852"/>
      <c r="P38" s="852"/>
    </row>
    <row r="39" spans="1:16" x14ac:dyDescent="0.25">
      <c r="A39" s="852" t="s">
        <v>1049</v>
      </c>
      <c r="B39" s="852"/>
      <c r="C39" s="852"/>
      <c r="D39" s="852"/>
      <c r="E39" s="852"/>
      <c r="F39" s="852"/>
      <c r="G39" s="852"/>
      <c r="H39" s="852"/>
      <c r="I39" s="852"/>
      <c r="J39" s="852"/>
      <c r="K39" s="852"/>
      <c r="L39" s="852"/>
      <c r="M39" s="852"/>
      <c r="N39" s="852"/>
      <c r="O39" s="852"/>
      <c r="P39" s="852"/>
    </row>
    <row r="40" spans="1:16" x14ac:dyDescent="0.25">
      <c r="A40" s="872" t="s">
        <v>1411</v>
      </c>
      <c r="B40" s="852"/>
      <c r="C40" s="852"/>
      <c r="D40" s="852"/>
      <c r="E40" s="852"/>
      <c r="F40" s="852"/>
      <c r="G40" s="852"/>
      <c r="H40" s="852"/>
      <c r="I40" s="852"/>
      <c r="J40" s="852"/>
      <c r="K40" s="852"/>
      <c r="L40" s="852"/>
      <c r="M40" s="852"/>
      <c r="N40" s="852"/>
      <c r="O40" s="852"/>
      <c r="P40" s="852"/>
    </row>
    <row r="41" spans="1:16" x14ac:dyDescent="0.25">
      <c r="A41" s="852"/>
      <c r="B41" s="852"/>
      <c r="C41" s="852"/>
      <c r="D41" s="852"/>
      <c r="E41" s="852"/>
      <c r="F41" s="852"/>
      <c r="G41" s="852"/>
      <c r="H41" s="873"/>
      <c r="I41" s="852"/>
      <c r="J41" s="852"/>
      <c r="K41" s="852"/>
      <c r="L41" s="852"/>
      <c r="M41" s="852"/>
      <c r="N41" s="852"/>
      <c r="O41" s="852"/>
      <c r="P41" s="852"/>
    </row>
    <row r="42" spans="1:16" x14ac:dyDescent="0.25">
      <c r="A42" s="852"/>
      <c r="B42" s="852"/>
      <c r="C42" s="852"/>
      <c r="D42" s="852"/>
      <c r="E42" s="852"/>
      <c r="F42" s="852"/>
      <c r="G42" s="852"/>
      <c r="H42" s="852"/>
      <c r="I42" s="852"/>
      <c r="J42" s="852"/>
      <c r="K42" s="852"/>
      <c r="L42" s="852"/>
      <c r="M42" s="852"/>
      <c r="N42" s="852"/>
      <c r="O42" s="852"/>
      <c r="P42" s="852"/>
    </row>
    <row r="43" spans="1:16" x14ac:dyDescent="0.25">
      <c r="A43" s="852"/>
      <c r="B43" s="852"/>
      <c r="C43" s="852"/>
      <c r="D43" s="852"/>
      <c r="E43" s="852"/>
      <c r="F43" s="852"/>
      <c r="G43" s="852"/>
      <c r="H43" s="852"/>
      <c r="I43" s="852"/>
      <c r="J43" s="852"/>
      <c r="K43" s="852"/>
      <c r="L43" s="852"/>
      <c r="M43" s="852"/>
      <c r="N43" s="852"/>
      <c r="O43" s="852"/>
      <c r="P43" s="852"/>
    </row>
    <row r="44" spans="1:16" x14ac:dyDescent="0.25">
      <c r="A44" s="852"/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2"/>
      <c r="N44" s="852"/>
      <c r="O44" s="852"/>
      <c r="P44" s="852"/>
    </row>
    <row r="45" spans="1:16" x14ac:dyDescent="0.25">
      <c r="A45" s="852"/>
      <c r="B45" s="852"/>
      <c r="C45" s="852"/>
      <c r="D45" s="852"/>
      <c r="E45" s="852"/>
      <c r="F45" s="852"/>
      <c r="G45" s="852"/>
      <c r="H45" s="852"/>
      <c r="I45" s="852"/>
      <c r="J45" s="852"/>
      <c r="K45" s="852"/>
      <c r="L45" s="852"/>
      <c r="M45" s="852"/>
      <c r="N45" s="852"/>
      <c r="O45" s="852"/>
      <c r="P45" s="852"/>
    </row>
    <row r="46" spans="1:16" x14ac:dyDescent="0.25">
      <c r="A46" s="852"/>
      <c r="B46" s="852"/>
      <c r="C46" s="852"/>
      <c r="D46" s="852"/>
      <c r="E46" s="852"/>
      <c r="F46" s="852"/>
      <c r="G46" s="852"/>
      <c r="H46" s="852"/>
      <c r="I46" s="852"/>
      <c r="J46" s="852"/>
      <c r="K46" s="852"/>
      <c r="L46" s="852"/>
      <c r="M46" s="852"/>
      <c r="N46" s="852"/>
      <c r="O46" s="852"/>
      <c r="P46" s="852"/>
    </row>
    <row r="47" spans="1:16" x14ac:dyDescent="0.25">
      <c r="A47" s="852"/>
      <c r="B47" s="852"/>
      <c r="C47" s="852"/>
      <c r="D47" s="852"/>
      <c r="E47" s="852"/>
      <c r="F47" s="852"/>
      <c r="G47" s="852"/>
      <c r="H47" s="852"/>
      <c r="I47" s="852"/>
      <c r="J47" s="852"/>
      <c r="K47" s="852"/>
      <c r="L47" s="852"/>
      <c r="M47" s="852"/>
      <c r="N47" s="852"/>
      <c r="O47" s="852"/>
      <c r="P47" s="852"/>
    </row>
    <row r="48" spans="1:16" x14ac:dyDescent="0.25">
      <c r="A48" s="852"/>
      <c r="B48" s="852"/>
      <c r="C48" s="852"/>
      <c r="D48" s="852"/>
      <c r="E48" s="852"/>
      <c r="F48" s="852"/>
      <c r="G48" s="852"/>
      <c r="H48" s="852"/>
      <c r="I48" s="852"/>
      <c r="J48" s="852"/>
      <c r="K48" s="852"/>
      <c r="L48" s="852"/>
      <c r="M48" s="852"/>
      <c r="N48" s="852"/>
      <c r="O48" s="852"/>
      <c r="P48" s="852"/>
    </row>
    <row r="49" spans="1:16" x14ac:dyDescent="0.25">
      <c r="A49" s="852"/>
      <c r="B49" s="852"/>
      <c r="C49" s="852"/>
      <c r="D49" s="852"/>
      <c r="E49" s="852"/>
      <c r="F49" s="852"/>
      <c r="G49" s="852"/>
      <c r="H49" s="852"/>
      <c r="I49" s="852"/>
      <c r="J49" s="852"/>
      <c r="K49" s="852"/>
      <c r="L49" s="852"/>
      <c r="M49" s="852"/>
      <c r="N49" s="852"/>
      <c r="O49" s="852"/>
      <c r="P49" s="852"/>
    </row>
    <row r="50" spans="1:16" x14ac:dyDescent="0.25">
      <c r="A50" s="852"/>
      <c r="B50" s="852"/>
      <c r="C50" s="852"/>
      <c r="D50" s="852"/>
      <c r="E50" s="852"/>
      <c r="F50" s="852"/>
      <c r="G50" s="852"/>
      <c r="H50" s="852"/>
      <c r="I50" s="852"/>
      <c r="J50" s="852"/>
      <c r="K50" s="852"/>
      <c r="L50" s="852"/>
      <c r="M50" s="852"/>
      <c r="N50" s="852"/>
      <c r="O50" s="852"/>
      <c r="P50" s="852"/>
    </row>
    <row r="51" spans="1:16" x14ac:dyDescent="0.25">
      <c r="A51" s="852"/>
      <c r="B51" s="852"/>
      <c r="C51" s="852"/>
      <c r="D51" s="852"/>
      <c r="E51" s="852"/>
      <c r="F51" s="852"/>
      <c r="G51" s="852"/>
      <c r="H51" s="852"/>
      <c r="I51" s="852"/>
      <c r="J51" s="852"/>
      <c r="K51" s="852"/>
      <c r="L51" s="852"/>
      <c r="M51" s="852"/>
      <c r="N51" s="852"/>
      <c r="O51" s="852"/>
      <c r="P51" s="852"/>
    </row>
    <row r="52" spans="1:16" x14ac:dyDescent="0.25">
      <c r="A52" s="852"/>
      <c r="B52" s="852"/>
      <c r="C52" s="852"/>
      <c r="D52" s="852"/>
      <c r="E52" s="852"/>
      <c r="F52" s="852"/>
      <c r="G52" s="852"/>
      <c r="H52" s="852"/>
      <c r="I52" s="852"/>
      <c r="J52" s="852"/>
      <c r="K52" s="852"/>
      <c r="L52" s="852"/>
      <c r="M52" s="852"/>
      <c r="N52" s="852"/>
      <c r="O52" s="852"/>
      <c r="P52" s="852"/>
    </row>
    <row r="53" spans="1:16" x14ac:dyDescent="0.25">
      <c r="A53" s="852"/>
      <c r="B53" s="852"/>
      <c r="C53" s="852"/>
      <c r="D53" s="852"/>
      <c r="E53" s="852"/>
      <c r="F53" s="852"/>
      <c r="G53" s="852"/>
      <c r="H53" s="852"/>
      <c r="I53" s="852"/>
      <c r="J53" s="852"/>
      <c r="K53" s="852"/>
      <c r="L53" s="852"/>
      <c r="M53" s="852"/>
      <c r="N53" s="852"/>
      <c r="O53" s="852"/>
      <c r="P53" s="852"/>
    </row>
    <row r="54" spans="1:16" x14ac:dyDescent="0.25">
      <c r="A54" s="852"/>
      <c r="B54" s="852"/>
      <c r="C54" s="852"/>
      <c r="D54" s="852"/>
      <c r="E54" s="852"/>
      <c r="F54" s="852"/>
      <c r="G54" s="852"/>
      <c r="H54" s="852"/>
      <c r="I54" s="852"/>
      <c r="J54" s="852"/>
      <c r="K54" s="852"/>
      <c r="L54" s="852"/>
      <c r="M54" s="852"/>
      <c r="N54" s="852"/>
      <c r="O54" s="852"/>
      <c r="P54" s="852"/>
    </row>
    <row r="55" spans="1:16" x14ac:dyDescent="0.25">
      <c r="A55" s="852"/>
      <c r="B55" s="852"/>
      <c r="C55" s="852"/>
      <c r="D55" s="852"/>
      <c r="E55" s="852"/>
      <c r="F55" s="852"/>
      <c r="G55" s="852"/>
      <c r="H55" s="852"/>
      <c r="I55" s="852"/>
      <c r="J55" s="852"/>
      <c r="K55" s="852"/>
      <c r="L55" s="852"/>
      <c r="M55" s="852"/>
      <c r="N55" s="852"/>
      <c r="O55" s="852"/>
      <c r="P55" s="852"/>
    </row>
    <row r="56" spans="1:16" x14ac:dyDescent="0.25">
      <c r="A56" s="852"/>
      <c r="B56" s="852"/>
      <c r="C56" s="852"/>
      <c r="D56" s="852"/>
      <c r="E56" s="852"/>
      <c r="F56" s="852"/>
      <c r="G56" s="852"/>
      <c r="H56" s="852"/>
      <c r="I56" s="852"/>
      <c r="J56" s="852"/>
      <c r="K56" s="852"/>
      <c r="L56" s="852"/>
      <c r="M56" s="852"/>
      <c r="N56" s="852"/>
      <c r="O56" s="852"/>
      <c r="P56" s="852"/>
    </row>
    <row r="57" spans="1:16" x14ac:dyDescent="0.25">
      <c r="A57" s="852"/>
      <c r="B57" s="852"/>
      <c r="C57" s="852"/>
      <c r="D57" s="852"/>
      <c r="E57" s="852"/>
      <c r="F57" s="852"/>
      <c r="G57" s="852"/>
      <c r="H57" s="852"/>
      <c r="I57" s="852"/>
      <c r="J57" s="852"/>
      <c r="K57" s="852"/>
      <c r="L57" s="852"/>
      <c r="M57" s="852"/>
      <c r="N57" s="852"/>
      <c r="O57" s="852"/>
      <c r="P57" s="852"/>
    </row>
    <row r="58" spans="1:16" x14ac:dyDescent="0.25">
      <c r="A58" s="852"/>
      <c r="B58" s="852"/>
      <c r="C58" s="852"/>
      <c r="D58" s="852"/>
      <c r="E58" s="852"/>
      <c r="F58" s="852"/>
      <c r="G58" s="852"/>
      <c r="H58" s="852"/>
      <c r="I58" s="852"/>
      <c r="J58" s="852"/>
      <c r="K58" s="852"/>
      <c r="L58" s="852"/>
      <c r="M58" s="852"/>
      <c r="N58" s="852"/>
      <c r="O58" s="852"/>
      <c r="P58" s="852"/>
    </row>
    <row r="59" spans="1:16" x14ac:dyDescent="0.25">
      <c r="A59" s="852"/>
      <c r="B59" s="852"/>
      <c r="C59" s="852"/>
      <c r="D59" s="852"/>
      <c r="E59" s="852"/>
      <c r="F59" s="852"/>
      <c r="G59" s="852"/>
      <c r="H59" s="852"/>
      <c r="I59" s="852"/>
      <c r="J59" s="852"/>
      <c r="K59" s="852"/>
      <c r="L59" s="852"/>
      <c r="M59" s="852"/>
      <c r="N59" s="852"/>
      <c r="O59" s="852"/>
      <c r="P59" s="852"/>
    </row>
    <row r="60" spans="1:16" x14ac:dyDescent="0.25">
      <c r="A60" s="852"/>
      <c r="B60" s="852"/>
      <c r="C60" s="852"/>
      <c r="D60" s="852"/>
      <c r="E60" s="852"/>
      <c r="F60" s="852"/>
      <c r="G60" s="852"/>
      <c r="H60" s="852"/>
      <c r="I60" s="852"/>
      <c r="J60" s="852"/>
      <c r="K60" s="852"/>
      <c r="L60" s="852"/>
      <c r="M60" s="852"/>
      <c r="N60" s="852"/>
      <c r="O60" s="852"/>
      <c r="P60" s="852"/>
    </row>
  </sheetData>
  <sheetProtection algorithmName="SHA-512" hashValue="T8yQzobWHYxG/ymYRP0fp9/rQpPsBCAYGkxyuXJl7cVcOOuOOtXADLHkRSdtLS/Xk3bmWKzJg880GnKIld0bag==" saltValue="fFmTDBIu+cK86RoOoPmk1w==" spinCount="100000" sheet="1" objects="1" scenarios="1" sort="0" autoFilter="0" pivotTables="0"/>
  <mergeCells count="19">
    <mergeCell ref="M9:M10"/>
    <mergeCell ref="A3:P3"/>
    <mergeCell ref="A4:P4"/>
    <mergeCell ref="A5:P5"/>
    <mergeCell ref="A7:A10"/>
    <mergeCell ref="B7:B10"/>
    <mergeCell ref="D7:D10"/>
    <mergeCell ref="E7:E10"/>
    <mergeCell ref="F7:K8"/>
    <mergeCell ref="L7:M8"/>
    <mergeCell ref="N7:O9"/>
    <mergeCell ref="P7:P10"/>
    <mergeCell ref="F9:F10"/>
    <mergeCell ref="G9:G10"/>
    <mergeCell ref="H9:H10"/>
    <mergeCell ref="I9:I10"/>
    <mergeCell ref="J9:J10"/>
    <mergeCell ref="K9:K10"/>
    <mergeCell ref="L9:L10"/>
  </mergeCells>
  <pageMargins left="0.7" right="0.7" top="0.75" bottom="0.75" header="0.3" footer="0.3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1"/>
  <sheetViews>
    <sheetView topLeftCell="A17" zoomScale="70" zoomScaleNormal="70" workbookViewId="0">
      <selection activeCell="C11" sqref="C11:C31"/>
    </sheetView>
  </sheetViews>
  <sheetFormatPr defaultColWidth="9.1796875" defaultRowHeight="12.5" x14ac:dyDescent="0.25"/>
  <cols>
    <col min="1" max="1" width="9.1796875" style="853"/>
    <col min="2" max="3" width="19.453125" style="853" customWidth="1"/>
    <col min="4" max="4" width="15.453125" style="853" customWidth="1"/>
    <col min="5" max="5" width="14.54296875" style="853" customWidth="1"/>
    <col min="6" max="6" width="10.7265625" style="853" customWidth="1"/>
    <col min="7" max="7" width="10.81640625" style="853" customWidth="1"/>
    <col min="8" max="16384" width="9.1796875" style="853"/>
  </cols>
  <sheetData>
    <row r="1" spans="1:22" ht="15.5" x14ac:dyDescent="0.25">
      <c r="A1" s="851" t="s">
        <v>1412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5">
      <c r="A2" s="852"/>
      <c r="B2" s="852"/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</row>
    <row r="3" spans="1:22" x14ac:dyDescent="0.25">
      <c r="A3" s="1909" t="s">
        <v>1413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  <c r="O3" s="1909"/>
      <c r="P3" s="1909"/>
      <c r="Q3" s="1909"/>
      <c r="R3" s="1909"/>
      <c r="S3" s="1909"/>
      <c r="T3" s="1909"/>
      <c r="U3" s="1909"/>
      <c r="V3" s="1909"/>
    </row>
    <row r="4" spans="1:22" x14ac:dyDescent="0.25">
      <c r="A4" s="854"/>
      <c r="B4" s="854"/>
      <c r="C4" s="854"/>
      <c r="D4" s="1904" t="s">
        <v>561</v>
      </c>
      <c r="E4" s="1904"/>
      <c r="F4" s="1904"/>
      <c r="G4" s="1904"/>
      <c r="H4" s="1904"/>
      <c r="I4" s="1904"/>
      <c r="J4" s="1904"/>
      <c r="K4" s="1904"/>
      <c r="L4" s="1904"/>
      <c r="M4" s="1904"/>
      <c r="N4" s="1904"/>
      <c r="O4" s="1904"/>
      <c r="P4" s="1904"/>
      <c r="Q4" s="1904"/>
      <c r="R4" s="1904"/>
      <c r="S4" s="1904"/>
      <c r="T4" s="1904"/>
      <c r="U4" s="1904"/>
      <c r="V4" s="1904"/>
    </row>
    <row r="5" spans="1:22" x14ac:dyDescent="0.25">
      <c r="A5" s="854"/>
      <c r="B5" s="854"/>
      <c r="C5" s="854"/>
      <c r="D5" s="1904" t="s">
        <v>762</v>
      </c>
      <c r="E5" s="1904"/>
      <c r="F5" s="1904"/>
      <c r="G5" s="1904"/>
      <c r="H5" s="1904"/>
      <c r="I5" s="1904"/>
      <c r="J5" s="1904"/>
      <c r="K5" s="1904"/>
      <c r="L5" s="1904"/>
      <c r="M5" s="1904"/>
      <c r="N5" s="1904"/>
      <c r="O5" s="1904"/>
      <c r="P5" s="1904"/>
      <c r="Q5" s="1904"/>
      <c r="R5" s="1904"/>
      <c r="S5" s="1904"/>
      <c r="T5" s="1904"/>
      <c r="U5" s="1904"/>
      <c r="V5" s="1904"/>
    </row>
    <row r="6" spans="1:22" x14ac:dyDescent="0.25">
      <c r="A6" s="1910"/>
      <c r="B6" s="1910"/>
      <c r="C6" s="1910"/>
      <c r="D6" s="1910"/>
      <c r="E6" s="1910"/>
      <c r="F6" s="1910"/>
      <c r="G6" s="1910"/>
      <c r="H6" s="1910"/>
      <c r="I6" s="1910"/>
      <c r="J6" s="1910"/>
      <c r="K6" s="1910"/>
      <c r="L6" s="1910"/>
      <c r="M6" s="1910"/>
      <c r="N6" s="1910"/>
      <c r="O6" s="1910"/>
      <c r="P6" s="1910"/>
      <c r="Q6" s="1910"/>
      <c r="R6" s="1910"/>
      <c r="S6" s="1910"/>
      <c r="T6" s="1910"/>
      <c r="U6" s="1910"/>
      <c r="V6" s="1910"/>
    </row>
    <row r="7" spans="1:22" x14ac:dyDescent="0.25">
      <c r="A7" s="1911" t="s">
        <v>5</v>
      </c>
      <c r="B7" s="1911" t="s">
        <v>6</v>
      </c>
      <c r="C7" s="874"/>
      <c r="D7" s="1911" t="s">
        <v>61</v>
      </c>
      <c r="E7" s="1908" t="s">
        <v>1414</v>
      </c>
      <c r="F7" s="1908" t="s">
        <v>1400</v>
      </c>
      <c r="G7" s="1911" t="s">
        <v>1415</v>
      </c>
      <c r="H7" s="1911"/>
      <c r="I7" s="1911"/>
      <c r="J7" s="1911"/>
      <c r="K7" s="1911"/>
      <c r="L7" s="1911"/>
      <c r="M7" s="1911"/>
      <c r="N7" s="1911"/>
      <c r="O7" s="1911"/>
      <c r="P7" s="1911"/>
      <c r="Q7" s="1911"/>
      <c r="R7" s="1911"/>
      <c r="S7" s="1911"/>
      <c r="T7" s="1911"/>
      <c r="U7" s="1911"/>
      <c r="V7" s="1911"/>
    </row>
    <row r="8" spans="1:22" ht="87.75" customHeight="1" x14ac:dyDescent="0.25">
      <c r="A8" s="1911"/>
      <c r="B8" s="1911"/>
      <c r="C8" s="874" t="s">
        <v>1615</v>
      </c>
      <c r="D8" s="1911"/>
      <c r="E8" s="1908"/>
      <c r="F8" s="1908"/>
      <c r="G8" s="1908" t="s">
        <v>1416</v>
      </c>
      <c r="H8" s="1908"/>
      <c r="I8" s="1908" t="s">
        <v>1417</v>
      </c>
      <c r="J8" s="1908"/>
      <c r="K8" s="1908" t="s">
        <v>1418</v>
      </c>
      <c r="L8" s="1908"/>
      <c r="M8" s="1908" t="s">
        <v>1419</v>
      </c>
      <c r="N8" s="1908"/>
      <c r="O8" s="1908" t="s">
        <v>1420</v>
      </c>
      <c r="P8" s="1908"/>
      <c r="Q8" s="1908" t="s">
        <v>1421</v>
      </c>
      <c r="R8" s="1908"/>
      <c r="S8" s="1908" t="s">
        <v>1422</v>
      </c>
      <c r="T8" s="1908"/>
      <c r="U8" s="1908" t="s">
        <v>1423</v>
      </c>
      <c r="V8" s="1908"/>
    </row>
    <row r="9" spans="1:22" ht="34.5" customHeight="1" x14ac:dyDescent="0.25">
      <c r="A9" s="1911"/>
      <c r="B9" s="1911"/>
      <c r="C9" s="874"/>
      <c r="D9" s="1911"/>
      <c r="E9" s="1908"/>
      <c r="F9" s="1908"/>
      <c r="G9" s="874" t="s">
        <v>8</v>
      </c>
      <c r="H9" s="874" t="s">
        <v>65</v>
      </c>
      <c r="I9" s="874" t="s">
        <v>8</v>
      </c>
      <c r="J9" s="874" t="s">
        <v>65</v>
      </c>
      <c r="K9" s="874" t="s">
        <v>8</v>
      </c>
      <c r="L9" s="874" t="s">
        <v>65</v>
      </c>
      <c r="M9" s="874" t="s">
        <v>8</v>
      </c>
      <c r="N9" s="874" t="s">
        <v>65</v>
      </c>
      <c r="O9" s="874" t="s">
        <v>8</v>
      </c>
      <c r="P9" s="874" t="s">
        <v>65</v>
      </c>
      <c r="Q9" s="874" t="s">
        <v>8</v>
      </c>
      <c r="R9" s="874" t="s">
        <v>65</v>
      </c>
      <c r="S9" s="874" t="s">
        <v>8</v>
      </c>
      <c r="T9" s="874" t="s">
        <v>65</v>
      </c>
      <c r="U9" s="874" t="s">
        <v>8</v>
      </c>
      <c r="V9" s="874" t="s">
        <v>65</v>
      </c>
    </row>
    <row r="10" spans="1:22" x14ac:dyDescent="0.25">
      <c r="A10" s="875">
        <v>1</v>
      </c>
      <c r="B10" s="1467">
        <v>2</v>
      </c>
      <c r="C10" s="1467"/>
      <c r="D10" s="1467">
        <v>3</v>
      </c>
      <c r="E10" s="1467">
        <v>4</v>
      </c>
      <c r="F10" s="1467">
        <v>5</v>
      </c>
      <c r="G10" s="875">
        <v>6</v>
      </c>
      <c r="H10" s="875">
        <v>7</v>
      </c>
      <c r="I10" s="875">
        <v>8</v>
      </c>
      <c r="J10" s="875">
        <v>9</v>
      </c>
      <c r="K10" s="875">
        <v>10</v>
      </c>
      <c r="L10" s="875">
        <v>11</v>
      </c>
      <c r="M10" s="875">
        <v>12</v>
      </c>
      <c r="N10" s="875">
        <v>13</v>
      </c>
      <c r="O10" s="875">
        <v>14</v>
      </c>
      <c r="P10" s="875">
        <v>15</v>
      </c>
      <c r="Q10" s="875">
        <v>16</v>
      </c>
      <c r="R10" s="875">
        <v>17</v>
      </c>
      <c r="S10" s="875">
        <v>18</v>
      </c>
      <c r="T10" s="875">
        <v>19</v>
      </c>
      <c r="U10" s="875">
        <v>20</v>
      </c>
      <c r="V10" s="875">
        <v>21</v>
      </c>
    </row>
    <row r="11" spans="1:22" ht="16" x14ac:dyDescent="0.35">
      <c r="A11" s="1445">
        <v>1</v>
      </c>
      <c r="B11" s="1457" t="s">
        <v>110</v>
      </c>
      <c r="C11" s="1570" t="s">
        <v>1596</v>
      </c>
      <c r="D11" s="1457" t="s">
        <v>592</v>
      </c>
      <c r="E11" s="1470">
        <v>12</v>
      </c>
      <c r="F11" s="1527">
        <v>1691</v>
      </c>
      <c r="G11" s="1470">
        <v>9</v>
      </c>
      <c r="H11" s="1464">
        <f>G11/E11*100</f>
        <v>75</v>
      </c>
      <c r="I11" s="876"/>
      <c r="J11" s="876">
        <f>I11/F11*100</f>
        <v>0</v>
      </c>
      <c r="K11" s="876"/>
      <c r="L11" s="876">
        <f>K11/F11*100</f>
        <v>0</v>
      </c>
      <c r="M11" s="876"/>
      <c r="N11" s="876">
        <f>M11/F11*100</f>
        <v>0</v>
      </c>
      <c r="O11" s="876"/>
      <c r="P11" s="876">
        <f>O11/F11*100</f>
        <v>0</v>
      </c>
      <c r="Q11" s="876"/>
      <c r="R11" s="876">
        <f>Q11/E11*100</f>
        <v>0</v>
      </c>
      <c r="S11" s="876"/>
      <c r="T11" s="876">
        <f>S11/F11*100</f>
        <v>0</v>
      </c>
      <c r="U11" s="1471">
        <v>1528</v>
      </c>
      <c r="V11" s="877">
        <f>U11/F11*100</f>
        <v>90.360733293908936</v>
      </c>
    </row>
    <row r="12" spans="1:22" ht="16" x14ac:dyDescent="0.35">
      <c r="A12" s="1446">
        <v>2</v>
      </c>
      <c r="B12" s="1458" t="s">
        <v>109</v>
      </c>
      <c r="C12" s="1571" t="s">
        <v>1597</v>
      </c>
      <c r="D12" s="1458" t="s">
        <v>109</v>
      </c>
      <c r="E12" s="1472">
        <v>8</v>
      </c>
      <c r="F12" s="1461">
        <v>1277</v>
      </c>
      <c r="G12" s="1472">
        <v>8</v>
      </c>
      <c r="H12" s="1465">
        <f t="shared" ref="H12:H30" si="0">G12/E12*100</f>
        <v>100</v>
      </c>
      <c r="I12" s="878"/>
      <c r="J12" s="878">
        <f t="shared" ref="J12:J30" si="1">I12/F12*100</f>
        <v>0</v>
      </c>
      <c r="K12" s="878"/>
      <c r="L12" s="878">
        <f t="shared" ref="L12:L30" si="2">K12/F12*100</f>
        <v>0</v>
      </c>
      <c r="M12" s="878"/>
      <c r="N12" s="878">
        <f t="shared" ref="N12:N30" si="3">M12/F12*100</f>
        <v>0</v>
      </c>
      <c r="O12" s="878"/>
      <c r="P12" s="878">
        <f t="shared" ref="P12:P30" si="4">O12/F12*100</f>
        <v>0</v>
      </c>
      <c r="Q12" s="878"/>
      <c r="R12" s="878">
        <f t="shared" ref="R12:R30" si="5">Q12/E12*100</f>
        <v>0</v>
      </c>
      <c r="S12" s="878"/>
      <c r="T12" s="878">
        <f t="shared" ref="T12:T30" si="6">S12/F12*100</f>
        <v>0</v>
      </c>
      <c r="U12" s="1471">
        <v>1225</v>
      </c>
      <c r="V12" s="879">
        <f t="shared" ref="V12:V30" si="7">U12/F12*100</f>
        <v>95.927956147220044</v>
      </c>
    </row>
    <row r="13" spans="1:22" ht="16" x14ac:dyDescent="0.35">
      <c r="A13" s="1446">
        <v>3</v>
      </c>
      <c r="B13" s="1458" t="s">
        <v>114</v>
      </c>
      <c r="C13" s="1571" t="s">
        <v>1599</v>
      </c>
      <c r="D13" s="1458" t="s">
        <v>114</v>
      </c>
      <c r="E13" s="1472">
        <v>6</v>
      </c>
      <c r="F13" s="1461">
        <v>1794</v>
      </c>
      <c r="G13" s="1472">
        <v>6</v>
      </c>
      <c r="H13" s="1465">
        <f t="shared" si="0"/>
        <v>100</v>
      </c>
      <c r="I13" s="878"/>
      <c r="J13" s="878">
        <f t="shared" si="1"/>
        <v>0</v>
      </c>
      <c r="K13" s="878"/>
      <c r="L13" s="878">
        <f t="shared" si="2"/>
        <v>0</v>
      </c>
      <c r="M13" s="878"/>
      <c r="N13" s="878">
        <f t="shared" si="3"/>
        <v>0</v>
      </c>
      <c r="O13" s="878"/>
      <c r="P13" s="878">
        <f t="shared" si="4"/>
        <v>0</v>
      </c>
      <c r="Q13" s="878"/>
      <c r="R13" s="878">
        <f t="shared" si="5"/>
        <v>0</v>
      </c>
      <c r="S13" s="878"/>
      <c r="T13" s="878">
        <f t="shared" si="6"/>
        <v>0</v>
      </c>
      <c r="U13" s="1471">
        <v>1570</v>
      </c>
      <c r="V13" s="879">
        <f t="shared" si="7"/>
        <v>87.5139353400223</v>
      </c>
    </row>
    <row r="14" spans="1:22" ht="16" x14ac:dyDescent="0.35">
      <c r="A14" s="1446">
        <v>4</v>
      </c>
      <c r="B14" s="1458" t="s">
        <v>113</v>
      </c>
      <c r="C14" s="1571" t="s">
        <v>1601</v>
      </c>
      <c r="D14" s="1458" t="s">
        <v>113</v>
      </c>
      <c r="E14" s="1472">
        <v>6</v>
      </c>
      <c r="F14" s="1461">
        <v>3714</v>
      </c>
      <c r="G14" s="1472">
        <v>6</v>
      </c>
      <c r="H14" s="1465">
        <f t="shared" si="0"/>
        <v>100</v>
      </c>
      <c r="I14" s="878"/>
      <c r="J14" s="878">
        <f t="shared" si="1"/>
        <v>0</v>
      </c>
      <c r="K14" s="878"/>
      <c r="L14" s="878">
        <f t="shared" si="2"/>
        <v>0</v>
      </c>
      <c r="M14" s="878"/>
      <c r="N14" s="878">
        <f t="shared" si="3"/>
        <v>0</v>
      </c>
      <c r="O14" s="878"/>
      <c r="P14" s="878">
        <f t="shared" si="4"/>
        <v>0</v>
      </c>
      <c r="Q14" s="878"/>
      <c r="R14" s="878">
        <f t="shared" si="5"/>
        <v>0</v>
      </c>
      <c r="S14" s="878"/>
      <c r="T14" s="878">
        <f t="shared" si="6"/>
        <v>0</v>
      </c>
      <c r="U14" s="1471">
        <v>2197</v>
      </c>
      <c r="V14" s="879">
        <f t="shared" si="7"/>
        <v>59.154550350026923</v>
      </c>
    </row>
    <row r="15" spans="1:22" ht="16" x14ac:dyDescent="0.35">
      <c r="A15" s="1446">
        <v>5</v>
      </c>
      <c r="B15" s="1458" t="s">
        <v>111</v>
      </c>
      <c r="C15" s="1571" t="s">
        <v>1598</v>
      </c>
      <c r="D15" s="1458" t="s">
        <v>111</v>
      </c>
      <c r="E15" s="1472">
        <v>7</v>
      </c>
      <c r="F15" s="1461">
        <v>1686</v>
      </c>
      <c r="G15" s="1472">
        <v>5</v>
      </c>
      <c r="H15" s="1465">
        <f t="shared" si="0"/>
        <v>71.428571428571431</v>
      </c>
      <c r="I15" s="878"/>
      <c r="J15" s="878">
        <f t="shared" si="1"/>
        <v>0</v>
      </c>
      <c r="K15" s="878"/>
      <c r="L15" s="878">
        <f t="shared" si="2"/>
        <v>0</v>
      </c>
      <c r="M15" s="878"/>
      <c r="N15" s="878">
        <f t="shared" si="3"/>
        <v>0</v>
      </c>
      <c r="O15" s="878"/>
      <c r="P15" s="878">
        <f t="shared" si="4"/>
        <v>0</v>
      </c>
      <c r="Q15" s="878"/>
      <c r="R15" s="878">
        <f t="shared" si="5"/>
        <v>0</v>
      </c>
      <c r="S15" s="878"/>
      <c r="T15" s="878">
        <f t="shared" si="6"/>
        <v>0</v>
      </c>
      <c r="U15" s="1471">
        <v>1219</v>
      </c>
      <c r="V15" s="879">
        <f t="shared" si="7"/>
        <v>72.301304863582445</v>
      </c>
    </row>
    <row r="16" spans="1:22" ht="16" x14ac:dyDescent="0.35">
      <c r="A16" s="1446">
        <v>6</v>
      </c>
      <c r="B16" s="1458" t="s">
        <v>112</v>
      </c>
      <c r="C16" s="1571" t="s">
        <v>1600</v>
      </c>
      <c r="D16" s="1458" t="s">
        <v>112</v>
      </c>
      <c r="E16" s="1472">
        <v>5</v>
      </c>
      <c r="F16" s="1461">
        <v>1038</v>
      </c>
      <c r="G16" s="1472">
        <v>4</v>
      </c>
      <c r="H16" s="1465">
        <f t="shared" si="0"/>
        <v>80</v>
      </c>
      <c r="I16" s="878"/>
      <c r="J16" s="878">
        <f t="shared" si="1"/>
        <v>0</v>
      </c>
      <c r="K16" s="878"/>
      <c r="L16" s="878">
        <f t="shared" si="2"/>
        <v>0</v>
      </c>
      <c r="M16" s="878"/>
      <c r="N16" s="878">
        <f t="shared" si="3"/>
        <v>0</v>
      </c>
      <c r="O16" s="878"/>
      <c r="P16" s="878">
        <f t="shared" si="4"/>
        <v>0</v>
      </c>
      <c r="Q16" s="878"/>
      <c r="R16" s="878">
        <f t="shared" si="5"/>
        <v>0</v>
      </c>
      <c r="S16" s="878"/>
      <c r="T16" s="878">
        <f t="shared" si="6"/>
        <v>0</v>
      </c>
      <c r="U16" s="1471">
        <v>874</v>
      </c>
      <c r="V16" s="879">
        <f t="shared" si="7"/>
        <v>84.200385356454717</v>
      </c>
    </row>
    <row r="17" spans="1:22" ht="16" x14ac:dyDescent="0.35">
      <c r="A17" s="1446">
        <v>7</v>
      </c>
      <c r="B17" s="1458" t="s">
        <v>98</v>
      </c>
      <c r="C17" s="1571" t="s">
        <v>1602</v>
      </c>
      <c r="D17" s="1458" t="s">
        <v>98</v>
      </c>
      <c r="E17" s="1472">
        <v>13</v>
      </c>
      <c r="F17" s="1461">
        <v>2839</v>
      </c>
      <c r="G17" s="1472">
        <v>12</v>
      </c>
      <c r="H17" s="1465">
        <f t="shared" si="0"/>
        <v>92.307692307692307</v>
      </c>
      <c r="I17" s="878"/>
      <c r="J17" s="878">
        <f t="shared" si="1"/>
        <v>0</v>
      </c>
      <c r="K17" s="878"/>
      <c r="L17" s="878">
        <f t="shared" si="2"/>
        <v>0</v>
      </c>
      <c r="M17" s="878"/>
      <c r="N17" s="878">
        <f t="shared" si="3"/>
        <v>0</v>
      </c>
      <c r="O17" s="878"/>
      <c r="P17" s="878">
        <f t="shared" si="4"/>
        <v>0</v>
      </c>
      <c r="Q17" s="878"/>
      <c r="R17" s="878">
        <f t="shared" si="5"/>
        <v>0</v>
      </c>
      <c r="S17" s="878"/>
      <c r="T17" s="878">
        <f t="shared" si="6"/>
        <v>0</v>
      </c>
      <c r="U17" s="1471">
        <v>2342</v>
      </c>
      <c r="V17" s="879">
        <f t="shared" si="7"/>
        <v>82.493835857696368</v>
      </c>
    </row>
    <row r="18" spans="1:22" ht="16" x14ac:dyDescent="0.35">
      <c r="A18" s="1446">
        <v>8</v>
      </c>
      <c r="B18" s="1458" t="s">
        <v>99</v>
      </c>
      <c r="C18" s="1571" t="s">
        <v>1603</v>
      </c>
      <c r="D18" s="1458" t="s">
        <v>593</v>
      </c>
      <c r="E18" s="1472">
        <v>6</v>
      </c>
      <c r="F18" s="1461">
        <v>1016</v>
      </c>
      <c r="G18" s="1472">
        <v>6</v>
      </c>
      <c r="H18" s="1465">
        <f t="shared" si="0"/>
        <v>100</v>
      </c>
      <c r="I18" s="878"/>
      <c r="J18" s="878">
        <f t="shared" si="1"/>
        <v>0</v>
      </c>
      <c r="K18" s="878"/>
      <c r="L18" s="878">
        <f t="shared" si="2"/>
        <v>0</v>
      </c>
      <c r="M18" s="878"/>
      <c r="N18" s="878">
        <f t="shared" si="3"/>
        <v>0</v>
      </c>
      <c r="O18" s="878"/>
      <c r="P18" s="878">
        <f t="shared" si="4"/>
        <v>0</v>
      </c>
      <c r="Q18" s="878"/>
      <c r="R18" s="878">
        <f t="shared" si="5"/>
        <v>0</v>
      </c>
      <c r="S18" s="878"/>
      <c r="T18" s="878">
        <f t="shared" si="6"/>
        <v>0</v>
      </c>
      <c r="U18" s="1471">
        <v>901</v>
      </c>
      <c r="V18" s="879">
        <f t="shared" si="7"/>
        <v>88.681102362204726</v>
      </c>
    </row>
    <row r="19" spans="1:22" ht="16" x14ac:dyDescent="0.35">
      <c r="A19" s="1446">
        <v>9</v>
      </c>
      <c r="B19" s="1458" t="s">
        <v>587</v>
      </c>
      <c r="C19" s="1571" t="s">
        <v>1604</v>
      </c>
      <c r="D19" s="1458" t="s">
        <v>587</v>
      </c>
      <c r="E19" s="1472">
        <v>6</v>
      </c>
      <c r="F19" s="1461">
        <v>1587</v>
      </c>
      <c r="G19" s="1472">
        <v>6</v>
      </c>
      <c r="H19" s="1465">
        <f t="shared" si="0"/>
        <v>100</v>
      </c>
      <c r="I19" s="878"/>
      <c r="J19" s="878">
        <f t="shared" si="1"/>
        <v>0</v>
      </c>
      <c r="K19" s="878"/>
      <c r="L19" s="878">
        <f t="shared" si="2"/>
        <v>0</v>
      </c>
      <c r="M19" s="878"/>
      <c r="N19" s="878">
        <f t="shared" si="3"/>
        <v>0</v>
      </c>
      <c r="O19" s="878"/>
      <c r="P19" s="878">
        <f t="shared" si="4"/>
        <v>0</v>
      </c>
      <c r="Q19" s="878"/>
      <c r="R19" s="878">
        <f t="shared" si="5"/>
        <v>0</v>
      </c>
      <c r="S19" s="878"/>
      <c r="T19" s="878">
        <f t="shared" si="6"/>
        <v>0</v>
      </c>
      <c r="U19" s="1471">
        <v>1472</v>
      </c>
      <c r="V19" s="879">
        <f t="shared" si="7"/>
        <v>92.753623188405797</v>
      </c>
    </row>
    <row r="20" spans="1:22" ht="16" x14ac:dyDescent="0.35">
      <c r="A20" s="1446">
        <v>10</v>
      </c>
      <c r="B20" s="1458" t="s">
        <v>108</v>
      </c>
      <c r="C20" s="1571" t="s">
        <v>1606</v>
      </c>
      <c r="D20" s="1458" t="s">
        <v>589</v>
      </c>
      <c r="E20" s="1472">
        <v>7</v>
      </c>
      <c r="F20" s="1461">
        <v>996</v>
      </c>
      <c r="G20" s="1472">
        <v>5</v>
      </c>
      <c r="H20" s="1465">
        <f t="shared" si="0"/>
        <v>71.428571428571431</v>
      </c>
      <c r="I20" s="878"/>
      <c r="J20" s="878">
        <f t="shared" si="1"/>
        <v>0</v>
      </c>
      <c r="K20" s="878"/>
      <c r="L20" s="878">
        <f t="shared" si="2"/>
        <v>0</v>
      </c>
      <c r="M20" s="878"/>
      <c r="N20" s="878">
        <f t="shared" si="3"/>
        <v>0</v>
      </c>
      <c r="O20" s="878"/>
      <c r="P20" s="878">
        <f t="shared" si="4"/>
        <v>0</v>
      </c>
      <c r="Q20" s="878"/>
      <c r="R20" s="878">
        <f t="shared" si="5"/>
        <v>0</v>
      </c>
      <c r="S20" s="878"/>
      <c r="T20" s="878">
        <f t="shared" si="6"/>
        <v>0</v>
      </c>
      <c r="U20" s="1471">
        <v>711</v>
      </c>
      <c r="V20" s="879">
        <f t="shared" si="7"/>
        <v>71.385542168674704</v>
      </c>
    </row>
    <row r="21" spans="1:22" ht="16" x14ac:dyDescent="0.35">
      <c r="A21" s="1446">
        <v>11</v>
      </c>
      <c r="B21" s="1458" t="s">
        <v>106</v>
      </c>
      <c r="C21" s="1571" t="s">
        <v>1605</v>
      </c>
      <c r="D21" s="1458" t="s">
        <v>590</v>
      </c>
      <c r="E21" s="1472">
        <v>8</v>
      </c>
      <c r="F21" s="1461">
        <v>4200</v>
      </c>
      <c r="G21" s="1472">
        <v>8</v>
      </c>
      <c r="H21" s="1465">
        <f t="shared" si="0"/>
        <v>100</v>
      </c>
      <c r="I21" s="878"/>
      <c r="J21" s="878">
        <f t="shared" si="1"/>
        <v>0</v>
      </c>
      <c r="K21" s="878"/>
      <c r="L21" s="878">
        <f t="shared" si="2"/>
        <v>0</v>
      </c>
      <c r="M21" s="878"/>
      <c r="N21" s="878">
        <f t="shared" si="3"/>
        <v>0</v>
      </c>
      <c r="O21" s="878"/>
      <c r="P21" s="878">
        <f t="shared" si="4"/>
        <v>0</v>
      </c>
      <c r="Q21" s="878"/>
      <c r="R21" s="878">
        <f t="shared" si="5"/>
        <v>0</v>
      </c>
      <c r="S21" s="878"/>
      <c r="T21" s="878">
        <f t="shared" si="6"/>
        <v>0</v>
      </c>
      <c r="U21" s="1471">
        <v>4063</v>
      </c>
      <c r="V21" s="879">
        <f t="shared" si="7"/>
        <v>96.738095238095241</v>
      </c>
    </row>
    <row r="22" spans="1:22" ht="16" x14ac:dyDescent="0.35">
      <c r="A22" s="1446">
        <v>12</v>
      </c>
      <c r="B22" s="1458" t="s">
        <v>101</v>
      </c>
      <c r="C22" s="1571" t="s">
        <v>1607</v>
      </c>
      <c r="D22" s="1458" t="s">
        <v>101</v>
      </c>
      <c r="E22" s="1472">
        <v>11</v>
      </c>
      <c r="F22" s="1461">
        <v>6768</v>
      </c>
      <c r="G22" s="1472">
        <v>11</v>
      </c>
      <c r="H22" s="1465">
        <f t="shared" si="0"/>
        <v>100</v>
      </c>
      <c r="I22" s="878"/>
      <c r="J22" s="878">
        <f t="shared" si="1"/>
        <v>0</v>
      </c>
      <c r="K22" s="878"/>
      <c r="L22" s="878">
        <f t="shared" si="2"/>
        <v>0</v>
      </c>
      <c r="M22" s="878"/>
      <c r="N22" s="878">
        <f t="shared" si="3"/>
        <v>0</v>
      </c>
      <c r="O22" s="878"/>
      <c r="P22" s="878">
        <f t="shared" si="4"/>
        <v>0</v>
      </c>
      <c r="Q22" s="878"/>
      <c r="R22" s="878">
        <f t="shared" si="5"/>
        <v>0</v>
      </c>
      <c r="S22" s="878"/>
      <c r="T22" s="878">
        <f t="shared" si="6"/>
        <v>0</v>
      </c>
      <c r="U22" s="1471">
        <v>5758</v>
      </c>
      <c r="V22" s="879">
        <f t="shared" si="7"/>
        <v>85.076832151300238</v>
      </c>
    </row>
    <row r="23" spans="1:22" ht="16" x14ac:dyDescent="0.35">
      <c r="A23" s="1446">
        <v>13</v>
      </c>
      <c r="B23" s="1458" t="s">
        <v>100</v>
      </c>
      <c r="C23" s="1571" t="s">
        <v>1609</v>
      </c>
      <c r="D23" s="1458" t="s">
        <v>100</v>
      </c>
      <c r="E23" s="1472">
        <v>5</v>
      </c>
      <c r="F23" s="1461">
        <v>2297</v>
      </c>
      <c r="G23" s="1472">
        <v>3</v>
      </c>
      <c r="H23" s="1465">
        <f t="shared" si="0"/>
        <v>60</v>
      </c>
      <c r="I23" s="878"/>
      <c r="J23" s="878">
        <f t="shared" si="1"/>
        <v>0</v>
      </c>
      <c r="K23" s="878"/>
      <c r="L23" s="878">
        <f t="shared" si="2"/>
        <v>0</v>
      </c>
      <c r="M23" s="878"/>
      <c r="N23" s="878">
        <f t="shared" si="3"/>
        <v>0</v>
      </c>
      <c r="O23" s="878"/>
      <c r="P23" s="878">
        <f t="shared" si="4"/>
        <v>0</v>
      </c>
      <c r="Q23" s="878"/>
      <c r="R23" s="878">
        <f t="shared" si="5"/>
        <v>0</v>
      </c>
      <c r="S23" s="878"/>
      <c r="T23" s="878">
        <f t="shared" si="6"/>
        <v>0</v>
      </c>
      <c r="U23" s="1471">
        <v>1759</v>
      </c>
      <c r="V23" s="879">
        <f t="shared" si="7"/>
        <v>76.578145407052673</v>
      </c>
    </row>
    <row r="24" spans="1:22" ht="16" x14ac:dyDescent="0.35">
      <c r="A24" s="1446">
        <v>14</v>
      </c>
      <c r="B24" s="1458" t="s">
        <v>1397</v>
      </c>
      <c r="C24" s="1571" t="s">
        <v>1608</v>
      </c>
      <c r="D24" s="1458" t="s">
        <v>599</v>
      </c>
      <c r="E24" s="1472">
        <v>11</v>
      </c>
      <c r="F24" s="1461">
        <v>1825</v>
      </c>
      <c r="G24" s="1472">
        <v>9</v>
      </c>
      <c r="H24" s="1465">
        <f t="shared" si="0"/>
        <v>81.818181818181827</v>
      </c>
      <c r="I24" s="878"/>
      <c r="J24" s="878">
        <f t="shared" si="1"/>
        <v>0</v>
      </c>
      <c r="K24" s="878"/>
      <c r="L24" s="878">
        <f t="shared" si="2"/>
        <v>0</v>
      </c>
      <c r="M24" s="878"/>
      <c r="N24" s="878">
        <f t="shared" si="3"/>
        <v>0</v>
      </c>
      <c r="O24" s="878"/>
      <c r="P24" s="878">
        <f t="shared" si="4"/>
        <v>0</v>
      </c>
      <c r="Q24" s="878"/>
      <c r="R24" s="878">
        <f t="shared" si="5"/>
        <v>0</v>
      </c>
      <c r="S24" s="878"/>
      <c r="T24" s="878">
        <f t="shared" si="6"/>
        <v>0</v>
      </c>
      <c r="U24" s="1471">
        <v>1810</v>
      </c>
      <c r="V24" s="879">
        <f t="shared" si="7"/>
        <v>99.178082191780831</v>
      </c>
    </row>
    <row r="25" spans="1:22" ht="16" x14ac:dyDescent="0.35">
      <c r="A25" s="1446">
        <v>15</v>
      </c>
      <c r="B25" s="1458" t="s">
        <v>104</v>
      </c>
      <c r="C25" s="1571" t="s">
        <v>1610</v>
      </c>
      <c r="D25" s="1458" t="s">
        <v>104</v>
      </c>
      <c r="E25" s="1472">
        <v>8</v>
      </c>
      <c r="F25" s="1462">
        <v>1228</v>
      </c>
      <c r="G25" s="1472">
        <v>8</v>
      </c>
      <c r="H25" s="1465">
        <f t="shared" si="0"/>
        <v>100</v>
      </c>
      <c r="I25" s="878"/>
      <c r="J25" s="878">
        <f t="shared" si="1"/>
        <v>0</v>
      </c>
      <c r="K25" s="878"/>
      <c r="L25" s="878">
        <f t="shared" si="2"/>
        <v>0</v>
      </c>
      <c r="M25" s="878"/>
      <c r="N25" s="878">
        <f t="shared" si="3"/>
        <v>0</v>
      </c>
      <c r="O25" s="878"/>
      <c r="P25" s="878">
        <f t="shared" si="4"/>
        <v>0</v>
      </c>
      <c r="Q25" s="878"/>
      <c r="R25" s="878">
        <f t="shared" si="5"/>
        <v>0</v>
      </c>
      <c r="S25" s="878"/>
      <c r="T25" s="878">
        <f t="shared" si="6"/>
        <v>0</v>
      </c>
      <c r="U25" s="1471">
        <v>1117</v>
      </c>
      <c r="V25" s="879">
        <f t="shared" si="7"/>
        <v>90.960912052117266</v>
      </c>
    </row>
    <row r="26" spans="1:22" ht="16" x14ac:dyDescent="0.35">
      <c r="A26" s="1446">
        <v>16</v>
      </c>
      <c r="B26" s="1458" t="s">
        <v>105</v>
      </c>
      <c r="C26" s="1571" t="s">
        <v>1611</v>
      </c>
      <c r="D26" s="1458" t="s">
        <v>591</v>
      </c>
      <c r="E26" s="1472">
        <v>9</v>
      </c>
      <c r="F26" s="1462">
        <v>3926</v>
      </c>
      <c r="G26" s="1472">
        <v>7</v>
      </c>
      <c r="H26" s="1465">
        <f t="shared" si="0"/>
        <v>77.777777777777786</v>
      </c>
      <c r="I26" s="878"/>
      <c r="J26" s="878">
        <f t="shared" si="1"/>
        <v>0</v>
      </c>
      <c r="K26" s="878"/>
      <c r="L26" s="878">
        <f t="shared" si="2"/>
        <v>0</v>
      </c>
      <c r="M26" s="878"/>
      <c r="N26" s="878">
        <f t="shared" si="3"/>
        <v>0</v>
      </c>
      <c r="O26" s="878"/>
      <c r="P26" s="878">
        <f t="shared" si="4"/>
        <v>0</v>
      </c>
      <c r="Q26" s="878"/>
      <c r="R26" s="878">
        <f t="shared" si="5"/>
        <v>0</v>
      </c>
      <c r="S26" s="878"/>
      <c r="T26" s="878">
        <f t="shared" si="6"/>
        <v>0</v>
      </c>
      <c r="U26" s="1471">
        <v>3873</v>
      </c>
      <c r="V26" s="879">
        <f t="shared" si="7"/>
        <v>98.650025471217532</v>
      </c>
    </row>
    <row r="27" spans="1:22" ht="16" x14ac:dyDescent="0.35">
      <c r="A27" s="1446">
        <v>17</v>
      </c>
      <c r="B27" s="1458" t="s">
        <v>103</v>
      </c>
      <c r="C27" s="1571" t="s">
        <v>1612</v>
      </c>
      <c r="D27" s="1458" t="s">
        <v>103</v>
      </c>
      <c r="E27" s="1472">
        <v>15</v>
      </c>
      <c r="F27" s="1461">
        <v>1505</v>
      </c>
      <c r="G27" s="1472">
        <v>13</v>
      </c>
      <c r="H27" s="1465">
        <f t="shared" si="0"/>
        <v>86.666666666666671</v>
      </c>
      <c r="I27" s="878"/>
      <c r="J27" s="878">
        <f t="shared" si="1"/>
        <v>0</v>
      </c>
      <c r="K27" s="878"/>
      <c r="L27" s="878">
        <f t="shared" si="2"/>
        <v>0</v>
      </c>
      <c r="M27" s="878"/>
      <c r="N27" s="878">
        <f t="shared" si="3"/>
        <v>0</v>
      </c>
      <c r="O27" s="878"/>
      <c r="P27" s="878">
        <f t="shared" si="4"/>
        <v>0</v>
      </c>
      <c r="Q27" s="878"/>
      <c r="R27" s="878">
        <f t="shared" si="5"/>
        <v>0</v>
      </c>
      <c r="S27" s="878"/>
      <c r="T27" s="878">
        <f t="shared" si="6"/>
        <v>0</v>
      </c>
      <c r="U27" s="1471">
        <v>1388</v>
      </c>
      <c r="V27" s="879">
        <f t="shared" si="7"/>
        <v>92.22591362126245</v>
      </c>
    </row>
    <row r="28" spans="1:22" ht="16" x14ac:dyDescent="0.35">
      <c r="A28" s="1446">
        <v>18</v>
      </c>
      <c r="B28" s="1444" t="s">
        <v>115</v>
      </c>
      <c r="C28" s="1571" t="s">
        <v>1613</v>
      </c>
      <c r="D28" s="1458" t="s">
        <v>594</v>
      </c>
      <c r="E28" s="1472">
        <v>3</v>
      </c>
      <c r="F28" s="1461">
        <v>422</v>
      </c>
      <c r="G28" s="1472">
        <v>3</v>
      </c>
      <c r="H28" s="1465">
        <f t="shared" si="0"/>
        <v>100</v>
      </c>
      <c r="I28" s="878"/>
      <c r="J28" s="878">
        <f t="shared" si="1"/>
        <v>0</v>
      </c>
      <c r="K28" s="878"/>
      <c r="L28" s="878">
        <f t="shared" si="2"/>
        <v>0</v>
      </c>
      <c r="M28" s="878"/>
      <c r="N28" s="878">
        <f t="shared" si="3"/>
        <v>0</v>
      </c>
      <c r="O28" s="878"/>
      <c r="P28" s="878">
        <f t="shared" si="4"/>
        <v>0</v>
      </c>
      <c r="Q28" s="878"/>
      <c r="R28" s="878">
        <f t="shared" si="5"/>
        <v>0</v>
      </c>
      <c r="S28" s="878"/>
      <c r="T28" s="878">
        <f t="shared" si="6"/>
        <v>0</v>
      </c>
      <c r="U28" s="1471">
        <v>412</v>
      </c>
      <c r="V28" s="879">
        <f t="shared" si="7"/>
        <v>97.630331753554501</v>
      </c>
    </row>
    <row r="29" spans="1:22" ht="16" x14ac:dyDescent="0.35">
      <c r="A29" s="1446">
        <v>19</v>
      </c>
      <c r="B29" s="1444"/>
      <c r="C29" s="1571" t="s">
        <v>1613</v>
      </c>
      <c r="D29" s="1458" t="s">
        <v>595</v>
      </c>
      <c r="E29" s="1472">
        <v>1</v>
      </c>
      <c r="F29" s="1461">
        <v>215</v>
      </c>
      <c r="G29" s="1472">
        <v>0</v>
      </c>
      <c r="H29" s="1465">
        <f t="shared" si="0"/>
        <v>0</v>
      </c>
      <c r="I29" s="878"/>
      <c r="J29" s="878">
        <f t="shared" si="1"/>
        <v>0</v>
      </c>
      <c r="K29" s="878"/>
      <c r="L29" s="878">
        <f t="shared" si="2"/>
        <v>0</v>
      </c>
      <c r="M29" s="878"/>
      <c r="N29" s="878">
        <f t="shared" si="3"/>
        <v>0</v>
      </c>
      <c r="O29" s="878"/>
      <c r="P29" s="878">
        <f t="shared" si="4"/>
        <v>0</v>
      </c>
      <c r="Q29" s="878"/>
      <c r="R29" s="878">
        <f t="shared" si="5"/>
        <v>0</v>
      </c>
      <c r="S29" s="878"/>
      <c r="T29" s="878">
        <f t="shared" si="6"/>
        <v>0</v>
      </c>
      <c r="U29" s="1471">
        <v>205</v>
      </c>
      <c r="V29" s="879">
        <f t="shared" si="7"/>
        <v>95.348837209302332</v>
      </c>
    </row>
    <row r="30" spans="1:22" ht="16" x14ac:dyDescent="0.35">
      <c r="A30" s="1446">
        <v>20</v>
      </c>
      <c r="B30" s="1444"/>
      <c r="C30" s="1571" t="s">
        <v>1613</v>
      </c>
      <c r="D30" s="1459" t="s">
        <v>597</v>
      </c>
      <c r="E30" s="1472">
        <v>5</v>
      </c>
      <c r="F30" s="1461">
        <v>484</v>
      </c>
      <c r="G30" s="1472">
        <v>4</v>
      </c>
      <c r="H30" s="1465">
        <f t="shared" si="0"/>
        <v>80</v>
      </c>
      <c r="I30" s="878"/>
      <c r="J30" s="878">
        <f t="shared" si="1"/>
        <v>0</v>
      </c>
      <c r="K30" s="878"/>
      <c r="L30" s="878">
        <f t="shared" si="2"/>
        <v>0</v>
      </c>
      <c r="M30" s="878"/>
      <c r="N30" s="878">
        <f t="shared" si="3"/>
        <v>0</v>
      </c>
      <c r="O30" s="878"/>
      <c r="P30" s="878">
        <f t="shared" si="4"/>
        <v>0</v>
      </c>
      <c r="Q30" s="878"/>
      <c r="R30" s="878">
        <f t="shared" si="5"/>
        <v>0</v>
      </c>
      <c r="S30" s="878"/>
      <c r="T30" s="878">
        <f t="shared" si="6"/>
        <v>0</v>
      </c>
      <c r="U30" s="1473">
        <v>400</v>
      </c>
      <c r="V30" s="879">
        <f t="shared" si="7"/>
        <v>82.644628099173559</v>
      </c>
    </row>
    <row r="31" spans="1:22" ht="15.5" x14ac:dyDescent="0.35">
      <c r="A31" s="1446">
        <v>21</v>
      </c>
      <c r="B31" s="1459" t="s">
        <v>116</v>
      </c>
      <c r="C31" s="1571" t="s">
        <v>1614</v>
      </c>
      <c r="D31" s="1459" t="s">
        <v>116</v>
      </c>
      <c r="E31" s="1472">
        <v>1</v>
      </c>
      <c r="F31" s="1463">
        <v>923</v>
      </c>
      <c r="G31" s="1472">
        <v>0</v>
      </c>
      <c r="H31" s="1465"/>
      <c r="I31" s="878"/>
      <c r="J31" s="878"/>
      <c r="K31" s="878"/>
      <c r="L31" s="878"/>
      <c r="M31" s="878"/>
      <c r="N31" s="878"/>
      <c r="O31" s="878"/>
      <c r="P31" s="878"/>
      <c r="Q31" s="878"/>
      <c r="R31" s="878"/>
      <c r="S31" s="878"/>
      <c r="T31" s="878"/>
      <c r="U31" s="1473">
        <v>771</v>
      </c>
      <c r="V31" s="879"/>
    </row>
    <row r="32" spans="1:22" ht="15.5" x14ac:dyDescent="0.25">
      <c r="A32" s="1447"/>
      <c r="B32" s="862"/>
      <c r="C32" s="17"/>
      <c r="D32" s="862"/>
      <c r="E32" s="878"/>
      <c r="F32" s="878"/>
      <c r="G32" s="878"/>
      <c r="H32" s="1465"/>
      <c r="I32" s="878"/>
      <c r="J32" s="878"/>
      <c r="K32" s="878"/>
      <c r="L32" s="878"/>
      <c r="M32" s="878"/>
      <c r="N32" s="878"/>
      <c r="O32" s="878"/>
      <c r="P32" s="878"/>
      <c r="Q32" s="878"/>
      <c r="R32" s="878"/>
      <c r="S32" s="878"/>
      <c r="T32" s="878"/>
      <c r="U32" s="878"/>
      <c r="V32" s="879"/>
    </row>
    <row r="33" spans="1:22" x14ac:dyDescent="0.25">
      <c r="A33" s="1448"/>
      <c r="B33" s="865"/>
      <c r="C33" s="865"/>
      <c r="D33" s="865"/>
      <c r="E33" s="865"/>
      <c r="F33" s="865"/>
      <c r="G33" s="878"/>
      <c r="H33" s="1465"/>
      <c r="I33" s="878"/>
      <c r="J33" s="878"/>
      <c r="K33" s="878"/>
      <c r="L33" s="878"/>
      <c r="M33" s="865"/>
      <c r="N33" s="865"/>
      <c r="O33" s="865"/>
      <c r="P33" s="865"/>
      <c r="Q33" s="865"/>
      <c r="R33" s="865"/>
      <c r="S33" s="865"/>
      <c r="T33" s="865"/>
      <c r="U33" s="865"/>
      <c r="V33" s="880"/>
    </row>
    <row r="34" spans="1:22" x14ac:dyDescent="0.25">
      <c r="A34" s="1448"/>
      <c r="B34" s="865"/>
      <c r="C34" s="865"/>
      <c r="D34" s="865"/>
      <c r="E34" s="865"/>
      <c r="F34" s="865"/>
      <c r="G34" s="878"/>
      <c r="H34" s="1465"/>
      <c r="I34" s="878"/>
      <c r="J34" s="878"/>
      <c r="K34" s="878"/>
      <c r="L34" s="878"/>
      <c r="M34" s="865"/>
      <c r="N34" s="865"/>
      <c r="O34" s="865"/>
      <c r="P34" s="865"/>
      <c r="Q34" s="865"/>
      <c r="R34" s="865"/>
      <c r="S34" s="865"/>
      <c r="T34" s="865"/>
      <c r="U34" s="865"/>
      <c r="V34" s="880"/>
    </row>
    <row r="35" spans="1:22" x14ac:dyDescent="0.25">
      <c r="A35" s="1449"/>
      <c r="B35" s="867"/>
      <c r="C35" s="867"/>
      <c r="D35" s="867"/>
      <c r="E35" s="867"/>
      <c r="F35" s="867"/>
      <c r="G35" s="881"/>
      <c r="H35" s="1466"/>
      <c r="I35" s="881"/>
      <c r="J35" s="881"/>
      <c r="K35" s="881"/>
      <c r="L35" s="881"/>
      <c r="M35" s="867"/>
      <c r="N35" s="867"/>
      <c r="O35" s="867"/>
      <c r="P35" s="867"/>
      <c r="Q35" s="867"/>
      <c r="R35" s="867"/>
      <c r="S35" s="867"/>
      <c r="T35" s="867"/>
      <c r="U35" s="867"/>
      <c r="V35" s="882"/>
    </row>
    <row r="36" spans="1:22" ht="13" thickBot="1" x14ac:dyDescent="0.3">
      <c r="A36" s="883" t="s">
        <v>713</v>
      </c>
      <c r="B36" s="1468"/>
      <c r="C36" s="1468"/>
      <c r="D36" s="1468"/>
      <c r="E36" s="1468">
        <f>SUM(E11:E31)</f>
        <v>153</v>
      </c>
      <c r="F36" s="1469">
        <f>SUM(F11:F31)</f>
        <v>41431</v>
      </c>
      <c r="G36" s="1468">
        <f t="shared" ref="G36:S36" si="8">SUM(G11:G30)</f>
        <v>133</v>
      </c>
      <c r="H36" s="885">
        <f t="shared" ref="H36" si="9">G36/E36*100</f>
        <v>86.928104575163403</v>
      </c>
      <c r="I36" s="883">
        <f t="shared" si="8"/>
        <v>0</v>
      </c>
      <c r="J36" s="886">
        <f t="shared" ref="J36" si="10">I36/F36*100</f>
        <v>0</v>
      </c>
      <c r="K36" s="883">
        <f t="shared" si="8"/>
        <v>0</v>
      </c>
      <c r="L36" s="886">
        <f t="shared" ref="L36" si="11">K36/F36*100</f>
        <v>0</v>
      </c>
      <c r="M36" s="883">
        <f t="shared" si="8"/>
        <v>0</v>
      </c>
      <c r="N36" s="886">
        <f t="shared" ref="N36" si="12">M36/F36*100</f>
        <v>0</v>
      </c>
      <c r="O36" s="883">
        <f t="shared" si="8"/>
        <v>0</v>
      </c>
      <c r="P36" s="886">
        <f t="shared" ref="P36" si="13">O36/F36*100</f>
        <v>0</v>
      </c>
      <c r="Q36" s="883">
        <f t="shared" si="8"/>
        <v>0</v>
      </c>
      <c r="R36" s="886">
        <f t="shared" ref="R36" si="14">Q36/E36*100</f>
        <v>0</v>
      </c>
      <c r="S36" s="883">
        <f t="shared" si="8"/>
        <v>0</v>
      </c>
      <c r="T36" s="886">
        <f t="shared" ref="T36" si="15">S36/F36*100</f>
        <v>0</v>
      </c>
      <c r="U36" s="884">
        <f>SUM(U11:U31)</f>
        <v>35595</v>
      </c>
      <c r="V36" s="887">
        <f t="shared" ref="V36" si="16">U36/F36*100</f>
        <v>85.913929183461661</v>
      </c>
    </row>
    <row r="37" spans="1:22" x14ac:dyDescent="0.25">
      <c r="A37" s="852"/>
      <c r="B37" s="852"/>
      <c r="C37" s="852"/>
      <c r="D37" s="852"/>
      <c r="E37" s="852"/>
      <c r="F37" s="852"/>
      <c r="G37" s="888"/>
      <c r="H37" s="888"/>
      <c r="I37" s="888"/>
      <c r="J37" s="888"/>
      <c r="K37" s="888"/>
      <c r="L37" s="888"/>
      <c r="M37" s="852"/>
      <c r="N37" s="852"/>
      <c r="O37" s="852"/>
      <c r="P37" s="852"/>
      <c r="Q37" s="852"/>
      <c r="R37" s="852"/>
      <c r="S37" s="852"/>
      <c r="T37" s="852"/>
      <c r="U37" s="852"/>
      <c r="V37" s="852"/>
    </row>
    <row r="38" spans="1:22" x14ac:dyDescent="0.25">
      <c r="A38" s="852"/>
      <c r="B38" s="852"/>
      <c r="C38" s="852"/>
      <c r="D38" s="852"/>
      <c r="E38" s="852"/>
      <c r="F38" s="852"/>
      <c r="G38" s="852"/>
      <c r="H38" s="852"/>
      <c r="I38" s="852"/>
      <c r="J38" s="852"/>
      <c r="K38" s="852"/>
      <c r="L38" s="852"/>
      <c r="M38" s="852"/>
      <c r="N38" s="852"/>
      <c r="O38" s="852"/>
      <c r="P38" s="852"/>
      <c r="Q38" s="852"/>
      <c r="R38" s="852"/>
      <c r="S38" s="852"/>
      <c r="T38" s="852"/>
      <c r="U38" s="852"/>
      <c r="V38" s="852"/>
    </row>
    <row r="39" spans="1:22" ht="15.5" x14ac:dyDescent="0.25">
      <c r="A39" s="27" t="s">
        <v>1049</v>
      </c>
      <c r="B39" s="27"/>
      <c r="C39" s="27"/>
      <c r="D39" s="2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5.5" x14ac:dyDescent="0.25">
      <c r="A40" s="27" t="s">
        <v>1424</v>
      </c>
      <c r="B40" s="27"/>
      <c r="C40" s="27"/>
      <c r="D40" s="2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15.5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</sheetData>
  <sheetProtection algorithmName="SHA-512" hashValue="c0ng5Yr9hG1bqNjT8METFM4dLQ1sV4579DC5kEDvbn6O0OpSj3p0BabkW+up0Xptd3H3wWVdSrWkKTvtXzC4Rg==" saltValue="uCMUO93Io4jKPveIrk2mkQ==" spinCount="100000" sheet="1" objects="1" scenarios="1" sort="0" autoFilter="0" pivotTables="0"/>
  <mergeCells count="18">
    <mergeCell ref="G8:H8"/>
    <mergeCell ref="I8:J8"/>
    <mergeCell ref="K8:L8"/>
    <mergeCell ref="M8:N8"/>
    <mergeCell ref="A3:V3"/>
    <mergeCell ref="D4:V4"/>
    <mergeCell ref="D5:V5"/>
    <mergeCell ref="A6:V6"/>
    <mergeCell ref="A7:A9"/>
    <mergeCell ref="B7:B9"/>
    <mergeCell ref="D7:D9"/>
    <mergeCell ref="E7:E9"/>
    <mergeCell ref="F7:F9"/>
    <mergeCell ref="G7:V7"/>
    <mergeCell ref="S8:T8"/>
    <mergeCell ref="U8:V8"/>
    <mergeCell ref="O8:P8"/>
    <mergeCell ref="Q8:R8"/>
  </mergeCells>
  <pageMargins left="0.7" right="0.7" top="0.75" bottom="0.75" header="0.3" footer="0.3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S108"/>
  <sheetViews>
    <sheetView topLeftCell="A4" zoomScale="80" zoomScaleNormal="80" workbookViewId="0">
      <selection activeCell="O27" sqref="O27"/>
    </sheetView>
  </sheetViews>
  <sheetFormatPr defaultColWidth="9.1796875" defaultRowHeight="12.5" x14ac:dyDescent="0.25"/>
  <cols>
    <col min="1" max="1" width="5.453125" style="853" customWidth="1"/>
    <col min="2" max="2" width="19.1796875" style="853" customWidth="1"/>
    <col min="3" max="3" width="16.1796875" style="853" customWidth="1"/>
    <col min="4" max="4" width="12.54296875" style="853" customWidth="1"/>
    <col min="5" max="6" width="9.1796875" style="853"/>
    <col min="7" max="7" width="10.54296875" style="853" customWidth="1"/>
    <col min="8" max="16384" width="9.1796875" style="853"/>
  </cols>
  <sheetData>
    <row r="1" spans="1:19" x14ac:dyDescent="0.25">
      <c r="A1" s="854" t="s">
        <v>1425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52"/>
      <c r="Q1" s="852"/>
      <c r="R1" s="852"/>
      <c r="S1" s="852"/>
    </row>
    <row r="2" spans="1:19" x14ac:dyDescent="0.25">
      <c r="A2" s="852"/>
      <c r="B2" s="852"/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</row>
    <row r="3" spans="1:19" x14ac:dyDescent="0.25">
      <c r="A3" s="1904" t="s">
        <v>1426</v>
      </c>
      <c r="B3" s="1904"/>
      <c r="C3" s="1904"/>
      <c r="D3" s="1904"/>
      <c r="E3" s="1904"/>
      <c r="F3" s="1904"/>
      <c r="G3" s="1904"/>
      <c r="H3" s="1904"/>
      <c r="I3" s="1904"/>
      <c r="J3" s="1904"/>
      <c r="K3" s="1904"/>
      <c r="L3" s="1904"/>
      <c r="M3" s="1904"/>
      <c r="N3" s="1904"/>
      <c r="O3" s="1904"/>
      <c r="P3" s="1904"/>
      <c r="Q3" s="1904"/>
      <c r="R3" s="1904"/>
      <c r="S3" s="1904"/>
    </row>
    <row r="4" spans="1:19" x14ac:dyDescent="0.25">
      <c r="A4" s="854"/>
      <c r="B4" s="854"/>
      <c r="C4" s="854"/>
      <c r="D4" s="854"/>
      <c r="E4" s="854"/>
      <c r="F4" s="854"/>
      <c r="G4" s="854"/>
      <c r="H4" s="854"/>
      <c r="I4" s="889" t="str">
        <f>'[12]1'!$E$5</f>
        <v>KABUPATEN/KOTA</v>
      </c>
      <c r="J4" s="890" t="str">
        <f>'[12]1'!$F$5</f>
        <v>KEPULAUAN TALAUD</v>
      </c>
      <c r="K4" s="854"/>
      <c r="L4" s="854"/>
      <c r="M4" s="854"/>
      <c r="N4" s="854"/>
      <c r="O4" s="854"/>
      <c r="P4" s="854"/>
      <c r="Q4" s="854"/>
      <c r="R4" s="854"/>
      <c r="S4" s="854"/>
    </row>
    <row r="5" spans="1:19" x14ac:dyDescent="0.25">
      <c r="A5" s="854"/>
      <c r="B5" s="854"/>
      <c r="C5" s="854"/>
      <c r="D5" s="854"/>
      <c r="E5" s="854"/>
      <c r="F5" s="854"/>
      <c r="G5" s="854"/>
      <c r="H5" s="854"/>
      <c r="I5" s="889" t="str">
        <f>'[12]1'!$E$6</f>
        <v>TAHUN</v>
      </c>
      <c r="J5" s="890">
        <v>2024</v>
      </c>
      <c r="K5" s="854"/>
      <c r="L5" s="854"/>
      <c r="M5" s="854"/>
      <c r="N5" s="854"/>
      <c r="O5" s="854"/>
      <c r="P5" s="854"/>
      <c r="Q5" s="854"/>
      <c r="R5" s="854"/>
      <c r="S5" s="854"/>
    </row>
    <row r="6" spans="1:19" ht="13" thickBot="1" x14ac:dyDescent="0.3">
      <c r="A6" s="891"/>
      <c r="B6" s="891"/>
      <c r="C6" s="891"/>
      <c r="D6" s="891"/>
      <c r="E6" s="891"/>
      <c r="F6" s="891"/>
      <c r="G6" s="891"/>
      <c r="H6" s="891"/>
      <c r="I6" s="891"/>
      <c r="J6" s="891"/>
      <c r="K6" s="891"/>
      <c r="L6" s="891"/>
      <c r="M6" s="891"/>
      <c r="N6" s="891"/>
      <c r="O6" s="891"/>
      <c r="P6" s="891"/>
      <c r="Q6" s="891"/>
      <c r="R6" s="891"/>
      <c r="S6" s="891"/>
    </row>
    <row r="7" spans="1:19" x14ac:dyDescent="0.25">
      <c r="A7" s="1912" t="s">
        <v>5</v>
      </c>
      <c r="B7" s="1912" t="s">
        <v>6</v>
      </c>
      <c r="C7" s="1565"/>
      <c r="D7" s="1912" t="s">
        <v>61</v>
      </c>
      <c r="E7" s="1915" t="s">
        <v>1427</v>
      </c>
      <c r="F7" s="1916"/>
      <c r="G7" s="1916"/>
      <c r="H7" s="1916"/>
      <c r="I7" s="1917"/>
      <c r="J7" s="1918" t="s">
        <v>1428</v>
      </c>
      <c r="K7" s="1919"/>
      <c r="L7" s="1919"/>
      <c r="M7" s="1919"/>
      <c r="N7" s="1919"/>
      <c r="O7" s="1919"/>
      <c r="P7" s="1919"/>
      <c r="Q7" s="1919"/>
      <c r="R7" s="1919"/>
      <c r="S7" s="1920"/>
    </row>
    <row r="8" spans="1:19" x14ac:dyDescent="0.25">
      <c r="A8" s="1913"/>
      <c r="B8" s="1913"/>
      <c r="C8" s="1566" t="s">
        <v>1595</v>
      </c>
      <c r="D8" s="1913"/>
      <c r="E8" s="1921" t="s">
        <v>1336</v>
      </c>
      <c r="F8" s="1922"/>
      <c r="G8" s="1923" t="s">
        <v>61</v>
      </c>
      <c r="H8" s="1923" t="s">
        <v>1429</v>
      </c>
      <c r="I8" s="1923" t="s">
        <v>670</v>
      </c>
      <c r="J8" s="1908" t="s">
        <v>1430</v>
      </c>
      <c r="K8" s="1908"/>
      <c r="L8" s="1908"/>
      <c r="M8" s="1908"/>
      <c r="N8" s="1921" t="s">
        <v>61</v>
      </c>
      <c r="O8" s="1924"/>
      <c r="P8" s="1921" t="s">
        <v>1429</v>
      </c>
      <c r="Q8" s="1924"/>
      <c r="R8" s="1921" t="s">
        <v>670</v>
      </c>
      <c r="S8" s="1924"/>
    </row>
    <row r="9" spans="1:19" x14ac:dyDescent="0.25">
      <c r="A9" s="1913"/>
      <c r="B9" s="1913"/>
      <c r="C9" s="1566" t="s">
        <v>6</v>
      </c>
      <c r="D9" s="1913"/>
      <c r="E9" s="1915"/>
      <c r="F9" s="1916"/>
      <c r="G9" s="1913"/>
      <c r="H9" s="1913"/>
      <c r="I9" s="1913"/>
      <c r="J9" s="1925" t="s">
        <v>1431</v>
      </c>
      <c r="K9" s="1926"/>
      <c r="L9" s="1925" t="s">
        <v>1432</v>
      </c>
      <c r="M9" s="1926"/>
      <c r="N9" s="1915"/>
      <c r="O9" s="1917"/>
      <c r="P9" s="1915"/>
      <c r="Q9" s="1917"/>
      <c r="R9" s="1915"/>
      <c r="S9" s="1917"/>
    </row>
    <row r="10" spans="1:19" x14ac:dyDescent="0.25">
      <c r="A10" s="1914"/>
      <c r="B10" s="1914"/>
      <c r="C10" s="1567"/>
      <c r="D10" s="1914"/>
      <c r="E10" s="892" t="s">
        <v>1431</v>
      </c>
      <c r="F10" s="892" t="s">
        <v>1432</v>
      </c>
      <c r="G10" s="1914"/>
      <c r="H10" s="1914"/>
      <c r="I10" s="1914"/>
      <c r="J10" s="893" t="s">
        <v>1433</v>
      </c>
      <c r="K10" s="892" t="s">
        <v>65</v>
      </c>
      <c r="L10" s="893" t="s">
        <v>1433</v>
      </c>
      <c r="M10" s="892" t="s">
        <v>65</v>
      </c>
      <c r="N10" s="893" t="s">
        <v>1433</v>
      </c>
      <c r="O10" s="892" t="s">
        <v>65</v>
      </c>
      <c r="P10" s="893" t="s">
        <v>1433</v>
      </c>
      <c r="Q10" s="892" t="s">
        <v>65</v>
      </c>
      <c r="R10" s="893" t="s">
        <v>1433</v>
      </c>
      <c r="S10" s="892" t="s">
        <v>65</v>
      </c>
    </row>
    <row r="11" spans="1:19" x14ac:dyDescent="0.25">
      <c r="A11" s="875">
        <v>1</v>
      </c>
      <c r="B11" s="1467">
        <v>2</v>
      </c>
      <c r="C11" s="1467"/>
      <c r="D11" s="1467">
        <v>3</v>
      </c>
      <c r="E11" s="1467">
        <v>4</v>
      </c>
      <c r="F11" s="1467">
        <v>5</v>
      </c>
      <c r="G11" s="1467">
        <v>6</v>
      </c>
      <c r="H11" s="1467">
        <v>7</v>
      </c>
      <c r="I11" s="1467">
        <v>8</v>
      </c>
      <c r="J11" s="1467">
        <v>9</v>
      </c>
      <c r="K11" s="1467">
        <v>10</v>
      </c>
      <c r="L11" s="1467">
        <v>11</v>
      </c>
      <c r="M11" s="1467">
        <v>12</v>
      </c>
      <c r="N11" s="1467">
        <v>13</v>
      </c>
      <c r="O11" s="875">
        <v>14</v>
      </c>
      <c r="P11" s="875">
        <v>15</v>
      </c>
      <c r="Q11" s="875">
        <v>16</v>
      </c>
      <c r="R11" s="875">
        <v>17</v>
      </c>
      <c r="S11" s="875">
        <v>18</v>
      </c>
    </row>
    <row r="12" spans="1:19" ht="15.5" x14ac:dyDescent="0.35">
      <c r="A12" s="1445">
        <v>1</v>
      </c>
      <c r="B12" s="1457" t="s">
        <v>110</v>
      </c>
      <c r="C12" s="1570" t="s">
        <v>1596</v>
      </c>
      <c r="D12" s="1457" t="s">
        <v>592</v>
      </c>
      <c r="E12" s="1479">
        <v>10</v>
      </c>
      <c r="F12" s="1479">
        <v>4</v>
      </c>
      <c r="G12" s="1479">
        <v>1</v>
      </c>
      <c r="H12" s="1483">
        <v>4</v>
      </c>
      <c r="I12" s="1485">
        <f>E12+F12+G12+H12</f>
        <v>19</v>
      </c>
      <c r="J12" s="1479">
        <v>5</v>
      </c>
      <c r="K12" s="1486">
        <f>J12/E12*100</f>
        <v>50</v>
      </c>
      <c r="L12" s="1479">
        <v>2</v>
      </c>
      <c r="M12" s="1486">
        <f>L12/F12*100</f>
        <v>50</v>
      </c>
      <c r="N12" s="1479">
        <v>1</v>
      </c>
      <c r="O12" s="1487">
        <f>N12/G12*100</f>
        <v>100</v>
      </c>
      <c r="P12" s="1488">
        <v>1</v>
      </c>
      <c r="Q12" s="1489">
        <f>P12/H12*100</f>
        <v>25</v>
      </c>
      <c r="R12" s="1490">
        <f>SUM(J12,L12,N12,P12)</f>
        <v>9</v>
      </c>
      <c r="S12" s="1487">
        <f>R12/I12*100</f>
        <v>47.368421052631575</v>
      </c>
    </row>
    <row r="13" spans="1:19" ht="15.5" x14ac:dyDescent="0.35">
      <c r="A13" s="1446">
        <v>2</v>
      </c>
      <c r="B13" s="1458" t="s">
        <v>109</v>
      </c>
      <c r="C13" s="1571" t="s">
        <v>1597</v>
      </c>
      <c r="D13" s="1458" t="s">
        <v>109</v>
      </c>
      <c r="E13" s="1480">
        <v>9</v>
      </c>
      <c r="F13" s="1480">
        <v>2</v>
      </c>
      <c r="G13" s="1480">
        <v>1</v>
      </c>
      <c r="H13" s="1484"/>
      <c r="I13" s="1491">
        <f t="shared" ref="I13:I31" si="0">E13+F13+G13+H13</f>
        <v>12</v>
      </c>
      <c r="J13" s="1480">
        <v>5</v>
      </c>
      <c r="K13" s="1492">
        <f t="shared" ref="K13:K31" si="1">J13/E13*100</f>
        <v>55.555555555555557</v>
      </c>
      <c r="L13" s="1480">
        <v>1</v>
      </c>
      <c r="M13" s="1492">
        <f t="shared" ref="M13:M31" si="2">L13/F13*100</f>
        <v>50</v>
      </c>
      <c r="N13" s="1480">
        <v>1</v>
      </c>
      <c r="O13" s="1487">
        <f t="shared" ref="O13:O31" si="3">N13/G13*100</f>
        <v>100</v>
      </c>
      <c r="P13" s="1488"/>
      <c r="Q13" s="1489"/>
      <c r="R13" s="1490">
        <f t="shared" ref="R13:R31" si="4">SUM(J13,L13,N13,P13)</f>
        <v>7</v>
      </c>
      <c r="S13" s="1487">
        <f t="shared" ref="S13:S31" si="5">R13/I13*100</f>
        <v>58.333333333333336</v>
      </c>
    </row>
    <row r="14" spans="1:19" ht="15.5" x14ac:dyDescent="0.35">
      <c r="A14" s="1446">
        <v>3</v>
      </c>
      <c r="B14" s="1458" t="s">
        <v>114</v>
      </c>
      <c r="C14" s="1571" t="s">
        <v>1599</v>
      </c>
      <c r="D14" s="1458" t="s">
        <v>114</v>
      </c>
      <c r="E14" s="1480">
        <v>7</v>
      </c>
      <c r="F14" s="1480">
        <v>2</v>
      </c>
      <c r="G14" s="1480">
        <v>1</v>
      </c>
      <c r="H14" s="1484"/>
      <c r="I14" s="1491">
        <f t="shared" si="0"/>
        <v>10</v>
      </c>
      <c r="J14" s="1480">
        <v>4</v>
      </c>
      <c r="K14" s="1492">
        <f t="shared" si="1"/>
        <v>57.142857142857139</v>
      </c>
      <c r="L14" s="1480">
        <v>2</v>
      </c>
      <c r="M14" s="1492">
        <f t="shared" si="2"/>
        <v>100</v>
      </c>
      <c r="N14" s="1480">
        <v>1</v>
      </c>
      <c r="O14" s="1487">
        <f t="shared" si="3"/>
        <v>100</v>
      </c>
      <c r="P14" s="1488"/>
      <c r="Q14" s="1489"/>
      <c r="R14" s="1490">
        <f t="shared" si="4"/>
        <v>7</v>
      </c>
      <c r="S14" s="1487">
        <f t="shared" si="5"/>
        <v>70</v>
      </c>
    </row>
    <row r="15" spans="1:19" ht="15.5" x14ac:dyDescent="0.35">
      <c r="A15" s="1446">
        <v>4</v>
      </c>
      <c r="B15" s="1458" t="s">
        <v>113</v>
      </c>
      <c r="C15" s="1571" t="s">
        <v>1601</v>
      </c>
      <c r="D15" s="1458" t="s">
        <v>113</v>
      </c>
      <c r="E15" s="1480">
        <v>3</v>
      </c>
      <c r="F15" s="1480">
        <v>1</v>
      </c>
      <c r="G15" s="1480">
        <v>1</v>
      </c>
      <c r="H15" s="1484"/>
      <c r="I15" s="1491">
        <f t="shared" si="0"/>
        <v>5</v>
      </c>
      <c r="J15" s="1480">
        <v>3</v>
      </c>
      <c r="K15" s="1492">
        <f t="shared" si="1"/>
        <v>100</v>
      </c>
      <c r="L15" s="1480">
        <v>1</v>
      </c>
      <c r="M15" s="1492">
        <f t="shared" si="2"/>
        <v>100</v>
      </c>
      <c r="N15" s="1480">
        <v>1</v>
      </c>
      <c r="O15" s="1487">
        <f t="shared" si="3"/>
        <v>100</v>
      </c>
      <c r="P15" s="1488"/>
      <c r="Q15" s="1489"/>
      <c r="R15" s="1490">
        <f t="shared" si="4"/>
        <v>5</v>
      </c>
      <c r="S15" s="1487">
        <f t="shared" si="5"/>
        <v>100</v>
      </c>
    </row>
    <row r="16" spans="1:19" ht="15.5" x14ac:dyDescent="0.35">
      <c r="A16" s="1446">
        <v>5</v>
      </c>
      <c r="B16" s="1458" t="s">
        <v>111</v>
      </c>
      <c r="C16" s="1571" t="s">
        <v>1598</v>
      </c>
      <c r="D16" s="1458" t="s">
        <v>111</v>
      </c>
      <c r="E16" s="1480">
        <v>6</v>
      </c>
      <c r="F16" s="1480">
        <v>2</v>
      </c>
      <c r="G16" s="1480">
        <v>1</v>
      </c>
      <c r="H16" s="1484"/>
      <c r="I16" s="1491">
        <f t="shared" si="0"/>
        <v>9</v>
      </c>
      <c r="J16" s="1480">
        <v>3</v>
      </c>
      <c r="K16" s="1492">
        <f t="shared" si="1"/>
        <v>50</v>
      </c>
      <c r="L16" s="1480">
        <v>2</v>
      </c>
      <c r="M16" s="1492">
        <f t="shared" si="2"/>
        <v>100</v>
      </c>
      <c r="N16" s="1480">
        <v>1</v>
      </c>
      <c r="O16" s="1487">
        <f t="shared" si="3"/>
        <v>100</v>
      </c>
      <c r="P16" s="1488"/>
      <c r="Q16" s="1489"/>
      <c r="R16" s="1490">
        <f t="shared" si="4"/>
        <v>6</v>
      </c>
      <c r="S16" s="1487">
        <f t="shared" si="5"/>
        <v>66.666666666666657</v>
      </c>
    </row>
    <row r="17" spans="1:19" ht="15.5" x14ac:dyDescent="0.35">
      <c r="A17" s="1446">
        <v>6</v>
      </c>
      <c r="B17" s="1458" t="s">
        <v>112</v>
      </c>
      <c r="C17" s="1571" t="s">
        <v>1600</v>
      </c>
      <c r="D17" s="1458" t="s">
        <v>112</v>
      </c>
      <c r="E17" s="1480">
        <v>3</v>
      </c>
      <c r="F17" s="1480">
        <v>1</v>
      </c>
      <c r="G17" s="1480">
        <v>1</v>
      </c>
      <c r="H17" s="1484"/>
      <c r="I17" s="1491">
        <f t="shared" si="0"/>
        <v>5</v>
      </c>
      <c r="J17" s="1480">
        <v>3</v>
      </c>
      <c r="K17" s="1492">
        <f t="shared" si="1"/>
        <v>100</v>
      </c>
      <c r="L17" s="1480">
        <v>1</v>
      </c>
      <c r="M17" s="1492">
        <f t="shared" si="2"/>
        <v>100</v>
      </c>
      <c r="N17" s="1480">
        <v>1</v>
      </c>
      <c r="O17" s="1487">
        <f t="shared" si="3"/>
        <v>100</v>
      </c>
      <c r="P17" s="1488"/>
      <c r="Q17" s="1489"/>
      <c r="R17" s="1490">
        <f t="shared" si="4"/>
        <v>5</v>
      </c>
      <c r="S17" s="1487">
        <f t="shared" si="5"/>
        <v>100</v>
      </c>
    </row>
    <row r="18" spans="1:19" ht="13.5" customHeight="1" x14ac:dyDescent="0.35">
      <c r="A18" s="1446">
        <v>7</v>
      </c>
      <c r="B18" s="1458" t="s">
        <v>98</v>
      </c>
      <c r="C18" s="1571" t="s">
        <v>1602</v>
      </c>
      <c r="D18" s="1458" t="s">
        <v>98</v>
      </c>
      <c r="E18" s="1480">
        <v>7</v>
      </c>
      <c r="F18" s="1480">
        <v>3</v>
      </c>
      <c r="G18" s="1480">
        <v>1</v>
      </c>
      <c r="H18" s="1484">
        <v>2</v>
      </c>
      <c r="I18" s="1491">
        <f t="shared" si="0"/>
        <v>13</v>
      </c>
      <c r="J18" s="1480">
        <v>5</v>
      </c>
      <c r="K18" s="1492">
        <f t="shared" si="1"/>
        <v>71.428571428571431</v>
      </c>
      <c r="L18" s="1480">
        <v>2</v>
      </c>
      <c r="M18" s="1492">
        <f t="shared" si="2"/>
        <v>66.666666666666657</v>
      </c>
      <c r="N18" s="1480">
        <v>1</v>
      </c>
      <c r="O18" s="1487">
        <f t="shared" si="3"/>
        <v>100</v>
      </c>
      <c r="P18" s="1488">
        <v>1</v>
      </c>
      <c r="Q18" s="1489">
        <f t="shared" ref="Q13:Q31" si="6">P18/H18*100</f>
        <v>50</v>
      </c>
      <c r="R18" s="1490">
        <f t="shared" si="4"/>
        <v>9</v>
      </c>
      <c r="S18" s="1487">
        <f t="shared" si="5"/>
        <v>69.230769230769226</v>
      </c>
    </row>
    <row r="19" spans="1:19" ht="14.25" customHeight="1" x14ac:dyDescent="0.35">
      <c r="A19" s="1446">
        <v>8</v>
      </c>
      <c r="B19" s="1458" t="s">
        <v>99</v>
      </c>
      <c r="C19" s="1571" t="s">
        <v>1603</v>
      </c>
      <c r="D19" s="1458" t="s">
        <v>593</v>
      </c>
      <c r="E19" s="1480">
        <v>4</v>
      </c>
      <c r="F19" s="1480">
        <v>1</v>
      </c>
      <c r="G19" s="1480">
        <v>1</v>
      </c>
      <c r="H19" s="1484"/>
      <c r="I19" s="1491">
        <f t="shared" si="0"/>
        <v>6</v>
      </c>
      <c r="J19" s="1480">
        <v>4</v>
      </c>
      <c r="K19" s="1492">
        <f t="shared" si="1"/>
        <v>100</v>
      </c>
      <c r="L19" s="1480">
        <v>1</v>
      </c>
      <c r="M19" s="1492">
        <f t="shared" si="2"/>
        <v>100</v>
      </c>
      <c r="N19" s="1480">
        <v>1</v>
      </c>
      <c r="O19" s="1487">
        <f t="shared" si="3"/>
        <v>100</v>
      </c>
      <c r="P19" s="1488"/>
      <c r="Q19" s="1489"/>
      <c r="R19" s="1490">
        <f t="shared" si="4"/>
        <v>6</v>
      </c>
      <c r="S19" s="1487">
        <f t="shared" si="5"/>
        <v>100</v>
      </c>
    </row>
    <row r="20" spans="1:19" ht="15.5" x14ac:dyDescent="0.35">
      <c r="A20" s="1446">
        <v>9</v>
      </c>
      <c r="B20" s="1458" t="s">
        <v>587</v>
      </c>
      <c r="C20" s="1571" t="s">
        <v>1604</v>
      </c>
      <c r="D20" s="1458" t="s">
        <v>587</v>
      </c>
      <c r="E20" s="1480">
        <v>6</v>
      </c>
      <c r="F20" s="1480">
        <v>2</v>
      </c>
      <c r="G20" s="1480">
        <v>1</v>
      </c>
      <c r="H20" s="1484">
        <v>1</v>
      </c>
      <c r="I20" s="1491">
        <f t="shared" si="0"/>
        <v>10</v>
      </c>
      <c r="J20" s="1480">
        <v>5</v>
      </c>
      <c r="K20" s="1492">
        <f t="shared" si="1"/>
        <v>83.333333333333343</v>
      </c>
      <c r="L20" s="1480">
        <v>2</v>
      </c>
      <c r="M20" s="1492">
        <f t="shared" si="2"/>
        <v>100</v>
      </c>
      <c r="N20" s="1480">
        <v>1</v>
      </c>
      <c r="O20" s="1487">
        <f t="shared" si="3"/>
        <v>100</v>
      </c>
      <c r="P20" s="1488">
        <v>1</v>
      </c>
      <c r="Q20" s="1489">
        <f t="shared" si="6"/>
        <v>100</v>
      </c>
      <c r="R20" s="1490">
        <f t="shared" si="4"/>
        <v>9</v>
      </c>
      <c r="S20" s="1487">
        <f t="shared" si="5"/>
        <v>90</v>
      </c>
    </row>
    <row r="21" spans="1:19" ht="17.25" customHeight="1" x14ac:dyDescent="0.35">
      <c r="A21" s="1446">
        <v>10</v>
      </c>
      <c r="B21" s="1458" t="s">
        <v>108</v>
      </c>
      <c r="C21" s="1571" t="s">
        <v>1606</v>
      </c>
      <c r="D21" s="1458" t="s">
        <v>589</v>
      </c>
      <c r="E21" s="1480">
        <v>6</v>
      </c>
      <c r="F21" s="1480">
        <v>2</v>
      </c>
      <c r="G21" s="1480">
        <v>1</v>
      </c>
      <c r="H21" s="1484"/>
      <c r="I21" s="1491">
        <f t="shared" si="0"/>
        <v>9</v>
      </c>
      <c r="J21" s="1480">
        <v>4</v>
      </c>
      <c r="K21" s="1492">
        <f t="shared" si="1"/>
        <v>66.666666666666657</v>
      </c>
      <c r="L21" s="1480">
        <v>1</v>
      </c>
      <c r="M21" s="1492">
        <f t="shared" si="2"/>
        <v>50</v>
      </c>
      <c r="N21" s="1480">
        <v>1</v>
      </c>
      <c r="O21" s="1487">
        <f t="shared" si="3"/>
        <v>100</v>
      </c>
      <c r="P21" s="1488"/>
      <c r="Q21" s="1489"/>
      <c r="R21" s="1490">
        <f t="shared" si="4"/>
        <v>6</v>
      </c>
      <c r="S21" s="1487">
        <f t="shared" si="5"/>
        <v>66.666666666666657</v>
      </c>
    </row>
    <row r="22" spans="1:19" ht="16.5" customHeight="1" x14ac:dyDescent="0.35">
      <c r="A22" s="1446">
        <v>11</v>
      </c>
      <c r="B22" s="1458" t="s">
        <v>106</v>
      </c>
      <c r="C22" s="1571" t="s">
        <v>1605</v>
      </c>
      <c r="D22" s="1458" t="s">
        <v>590</v>
      </c>
      <c r="E22" s="1480">
        <v>7</v>
      </c>
      <c r="F22" s="1480">
        <v>1</v>
      </c>
      <c r="G22" s="1480">
        <v>1</v>
      </c>
      <c r="H22" s="1484"/>
      <c r="I22" s="1491">
        <f t="shared" si="0"/>
        <v>9</v>
      </c>
      <c r="J22" s="1480">
        <v>4</v>
      </c>
      <c r="K22" s="1492">
        <f t="shared" si="1"/>
        <v>57.142857142857139</v>
      </c>
      <c r="L22" s="1480">
        <v>1</v>
      </c>
      <c r="M22" s="1492">
        <f t="shared" si="2"/>
        <v>100</v>
      </c>
      <c r="N22" s="1480">
        <v>1</v>
      </c>
      <c r="O22" s="1487">
        <f t="shared" si="3"/>
        <v>100</v>
      </c>
      <c r="P22" s="1488"/>
      <c r="Q22" s="1489"/>
      <c r="R22" s="1490">
        <f t="shared" si="4"/>
        <v>6</v>
      </c>
      <c r="S22" s="1487">
        <f t="shared" si="5"/>
        <v>66.666666666666657</v>
      </c>
    </row>
    <row r="23" spans="1:19" ht="15.5" x14ac:dyDescent="0.35">
      <c r="A23" s="1446">
        <v>12</v>
      </c>
      <c r="B23" s="1458" t="s">
        <v>101</v>
      </c>
      <c r="C23" s="1571" t="s">
        <v>1607</v>
      </c>
      <c r="D23" s="1458" t="s">
        <v>101</v>
      </c>
      <c r="E23" s="1480">
        <v>9</v>
      </c>
      <c r="F23" s="1480">
        <v>3</v>
      </c>
      <c r="G23" s="1480">
        <v>1</v>
      </c>
      <c r="H23" s="1484"/>
      <c r="I23" s="1491">
        <f t="shared" si="0"/>
        <v>13</v>
      </c>
      <c r="J23" s="1480">
        <v>6</v>
      </c>
      <c r="K23" s="1492">
        <f t="shared" si="1"/>
        <v>66.666666666666657</v>
      </c>
      <c r="L23" s="1480">
        <v>2</v>
      </c>
      <c r="M23" s="1492">
        <f t="shared" si="2"/>
        <v>66.666666666666657</v>
      </c>
      <c r="N23" s="1480">
        <v>1</v>
      </c>
      <c r="O23" s="1487">
        <f t="shared" si="3"/>
        <v>100</v>
      </c>
      <c r="P23" s="1488"/>
      <c r="Q23" s="1489"/>
      <c r="R23" s="1490">
        <f t="shared" si="4"/>
        <v>9</v>
      </c>
      <c r="S23" s="1487">
        <f t="shared" si="5"/>
        <v>69.230769230769226</v>
      </c>
    </row>
    <row r="24" spans="1:19" ht="15.5" x14ac:dyDescent="0.35">
      <c r="A24" s="1446">
        <v>13</v>
      </c>
      <c r="B24" s="1458" t="s">
        <v>100</v>
      </c>
      <c r="C24" s="1571" t="s">
        <v>1609</v>
      </c>
      <c r="D24" s="1458" t="s">
        <v>100</v>
      </c>
      <c r="E24" s="1480">
        <v>3</v>
      </c>
      <c r="F24" s="1480">
        <v>1</v>
      </c>
      <c r="G24" s="1480">
        <v>1</v>
      </c>
      <c r="H24" s="1484"/>
      <c r="I24" s="1491">
        <f t="shared" si="0"/>
        <v>5</v>
      </c>
      <c r="J24" s="1480">
        <v>3</v>
      </c>
      <c r="K24" s="1492">
        <f t="shared" si="1"/>
        <v>100</v>
      </c>
      <c r="L24" s="1480">
        <v>1</v>
      </c>
      <c r="M24" s="1492">
        <f t="shared" si="2"/>
        <v>100</v>
      </c>
      <c r="N24" s="1480">
        <v>1</v>
      </c>
      <c r="O24" s="1487">
        <f t="shared" si="3"/>
        <v>100</v>
      </c>
      <c r="P24" s="1488"/>
      <c r="Q24" s="1489"/>
      <c r="R24" s="1490">
        <f t="shared" si="4"/>
        <v>5</v>
      </c>
      <c r="S24" s="1487">
        <f t="shared" si="5"/>
        <v>100</v>
      </c>
    </row>
    <row r="25" spans="1:19" ht="16.5" customHeight="1" x14ac:dyDescent="0.35">
      <c r="A25" s="1446">
        <v>14</v>
      </c>
      <c r="B25" s="1458" t="s">
        <v>1397</v>
      </c>
      <c r="C25" s="1571" t="s">
        <v>1608</v>
      </c>
      <c r="D25" s="1458" t="s">
        <v>599</v>
      </c>
      <c r="E25" s="1480">
        <v>7</v>
      </c>
      <c r="F25" s="1480">
        <v>5</v>
      </c>
      <c r="G25" s="1480">
        <v>1</v>
      </c>
      <c r="H25" s="1484"/>
      <c r="I25" s="1491">
        <f t="shared" si="0"/>
        <v>13</v>
      </c>
      <c r="J25" s="1480">
        <v>5</v>
      </c>
      <c r="K25" s="1492">
        <f t="shared" si="1"/>
        <v>71.428571428571431</v>
      </c>
      <c r="L25" s="1480">
        <v>3</v>
      </c>
      <c r="M25" s="1492">
        <f t="shared" si="2"/>
        <v>60</v>
      </c>
      <c r="N25" s="1480">
        <v>1</v>
      </c>
      <c r="O25" s="1487">
        <f t="shared" si="3"/>
        <v>100</v>
      </c>
      <c r="P25" s="1488"/>
      <c r="Q25" s="1489"/>
      <c r="R25" s="1490">
        <f t="shared" si="4"/>
        <v>9</v>
      </c>
      <c r="S25" s="1487">
        <f t="shared" si="5"/>
        <v>69.230769230769226</v>
      </c>
    </row>
    <row r="26" spans="1:19" ht="15.5" x14ac:dyDescent="0.35">
      <c r="A26" s="1446">
        <v>15</v>
      </c>
      <c r="B26" s="1458" t="s">
        <v>104</v>
      </c>
      <c r="C26" s="1571" t="s">
        <v>1610</v>
      </c>
      <c r="D26" s="1458" t="s">
        <v>104</v>
      </c>
      <c r="E26" s="1480">
        <v>5</v>
      </c>
      <c r="F26" s="1480">
        <v>2</v>
      </c>
      <c r="G26" s="1480">
        <v>1</v>
      </c>
      <c r="H26" s="1484"/>
      <c r="I26" s="1491">
        <f t="shared" si="0"/>
        <v>8</v>
      </c>
      <c r="J26" s="1480">
        <v>5</v>
      </c>
      <c r="K26" s="1492">
        <f t="shared" si="1"/>
        <v>100</v>
      </c>
      <c r="L26" s="1480">
        <v>2</v>
      </c>
      <c r="M26" s="1492">
        <f t="shared" si="2"/>
        <v>100</v>
      </c>
      <c r="N26" s="1480">
        <v>1</v>
      </c>
      <c r="O26" s="1487">
        <f t="shared" si="3"/>
        <v>100</v>
      </c>
      <c r="P26" s="1488"/>
      <c r="Q26" s="1489"/>
      <c r="R26" s="1490">
        <f t="shared" si="4"/>
        <v>8</v>
      </c>
      <c r="S26" s="1487">
        <f t="shared" si="5"/>
        <v>100</v>
      </c>
    </row>
    <row r="27" spans="1:19" ht="18.75" customHeight="1" x14ac:dyDescent="0.35">
      <c r="A27" s="1446">
        <v>16</v>
      </c>
      <c r="B27" s="1458" t="s">
        <v>105</v>
      </c>
      <c r="C27" s="1571" t="s">
        <v>1611</v>
      </c>
      <c r="D27" s="1458" t="s">
        <v>591</v>
      </c>
      <c r="E27" s="1480">
        <v>5</v>
      </c>
      <c r="F27" s="1482">
        <v>2</v>
      </c>
      <c r="G27" s="1480">
        <v>1</v>
      </c>
      <c r="H27" s="1484">
        <v>0</v>
      </c>
      <c r="I27" s="1491">
        <f t="shared" si="0"/>
        <v>8</v>
      </c>
      <c r="J27" s="1480">
        <v>5</v>
      </c>
      <c r="K27" s="1492">
        <f t="shared" si="1"/>
        <v>100</v>
      </c>
      <c r="L27" s="1482">
        <v>2</v>
      </c>
      <c r="M27" s="1492">
        <f t="shared" si="2"/>
        <v>100</v>
      </c>
      <c r="N27" s="1480">
        <v>1</v>
      </c>
      <c r="O27" s="1487">
        <f t="shared" si="3"/>
        <v>100</v>
      </c>
      <c r="P27" s="1488"/>
      <c r="Q27" s="1489"/>
      <c r="R27" s="1490">
        <f t="shared" si="4"/>
        <v>8</v>
      </c>
      <c r="S27" s="1487">
        <f t="shared" si="5"/>
        <v>100</v>
      </c>
    </row>
    <row r="28" spans="1:19" ht="15.5" x14ac:dyDescent="0.35">
      <c r="A28" s="1446">
        <v>17</v>
      </c>
      <c r="B28" s="1458" t="s">
        <v>103</v>
      </c>
      <c r="C28" s="1571" t="s">
        <v>1612</v>
      </c>
      <c r="D28" s="1458" t="s">
        <v>103</v>
      </c>
      <c r="E28" s="1480">
        <v>11</v>
      </c>
      <c r="F28" s="1480">
        <v>3</v>
      </c>
      <c r="G28" s="1480">
        <v>1</v>
      </c>
      <c r="H28" s="1484"/>
      <c r="I28" s="1491">
        <f t="shared" si="0"/>
        <v>15</v>
      </c>
      <c r="J28" s="1480">
        <v>7</v>
      </c>
      <c r="K28" s="1492">
        <f t="shared" si="1"/>
        <v>63.636363636363633</v>
      </c>
      <c r="L28" s="1480">
        <v>1</v>
      </c>
      <c r="M28" s="1492">
        <f t="shared" si="2"/>
        <v>33.333333333333329</v>
      </c>
      <c r="N28" s="1480">
        <v>1</v>
      </c>
      <c r="O28" s="1487">
        <f t="shared" si="3"/>
        <v>100</v>
      </c>
      <c r="P28" s="1488"/>
      <c r="Q28" s="1489"/>
      <c r="R28" s="1490">
        <f t="shared" si="4"/>
        <v>9</v>
      </c>
      <c r="S28" s="1487">
        <f t="shared" si="5"/>
        <v>60</v>
      </c>
    </row>
    <row r="29" spans="1:19" ht="15.5" x14ac:dyDescent="0.35">
      <c r="A29" s="1446">
        <v>18</v>
      </c>
      <c r="B29" s="1444" t="s">
        <v>115</v>
      </c>
      <c r="C29" s="1571" t="s">
        <v>1613</v>
      </c>
      <c r="D29" s="1458" t="s">
        <v>594</v>
      </c>
      <c r="E29" s="1480">
        <v>2</v>
      </c>
      <c r="F29" s="1480">
        <v>1</v>
      </c>
      <c r="G29" s="1480">
        <v>1</v>
      </c>
      <c r="H29" s="1484"/>
      <c r="I29" s="1491">
        <f t="shared" si="0"/>
        <v>4</v>
      </c>
      <c r="J29" s="1480">
        <v>2</v>
      </c>
      <c r="K29" s="1492">
        <f t="shared" si="1"/>
        <v>100</v>
      </c>
      <c r="L29" s="1480">
        <v>1</v>
      </c>
      <c r="M29" s="1492">
        <f t="shared" si="2"/>
        <v>100</v>
      </c>
      <c r="N29" s="1480">
        <v>1</v>
      </c>
      <c r="O29" s="1487">
        <f t="shared" si="3"/>
        <v>100</v>
      </c>
      <c r="P29" s="1488"/>
      <c r="Q29" s="1489"/>
      <c r="R29" s="1490">
        <f t="shared" si="4"/>
        <v>4</v>
      </c>
      <c r="S29" s="1487">
        <f t="shared" si="5"/>
        <v>100</v>
      </c>
    </row>
    <row r="30" spans="1:19" ht="19.5" customHeight="1" x14ac:dyDescent="0.35">
      <c r="A30" s="1446">
        <v>19</v>
      </c>
      <c r="B30" s="1444" t="s">
        <v>115</v>
      </c>
      <c r="C30" s="1571" t="s">
        <v>1613</v>
      </c>
      <c r="D30" s="1458" t="s">
        <v>595</v>
      </c>
      <c r="E30" s="1480">
        <v>2</v>
      </c>
      <c r="F30" s="1480">
        <v>1</v>
      </c>
      <c r="G30" s="1480">
        <v>1</v>
      </c>
      <c r="H30" s="1484"/>
      <c r="I30" s="1491">
        <f t="shared" si="0"/>
        <v>4</v>
      </c>
      <c r="J30" s="1480">
        <v>2</v>
      </c>
      <c r="K30" s="1492">
        <f t="shared" si="1"/>
        <v>100</v>
      </c>
      <c r="L30" s="1480">
        <v>1</v>
      </c>
      <c r="M30" s="1492">
        <f t="shared" si="2"/>
        <v>100</v>
      </c>
      <c r="N30" s="1480">
        <v>1</v>
      </c>
      <c r="O30" s="1487">
        <f t="shared" si="3"/>
        <v>100</v>
      </c>
      <c r="P30" s="1488"/>
      <c r="Q30" s="1489"/>
      <c r="R30" s="1490">
        <f t="shared" si="4"/>
        <v>4</v>
      </c>
      <c r="S30" s="1487">
        <f t="shared" si="5"/>
        <v>100</v>
      </c>
    </row>
    <row r="31" spans="1:19" ht="15.5" x14ac:dyDescent="0.35">
      <c r="A31" s="1446">
        <v>20</v>
      </c>
      <c r="B31" s="1444" t="s">
        <v>115</v>
      </c>
      <c r="C31" s="1571" t="s">
        <v>1613</v>
      </c>
      <c r="D31" s="1459" t="s">
        <v>597</v>
      </c>
      <c r="E31" s="1480">
        <v>3</v>
      </c>
      <c r="F31" s="1480">
        <v>1</v>
      </c>
      <c r="G31" s="1480">
        <v>1</v>
      </c>
      <c r="H31" s="1484"/>
      <c r="I31" s="1491">
        <f t="shared" si="0"/>
        <v>5</v>
      </c>
      <c r="J31" s="1480">
        <v>3</v>
      </c>
      <c r="K31" s="1492">
        <f t="shared" si="1"/>
        <v>100</v>
      </c>
      <c r="L31" s="1480">
        <v>1</v>
      </c>
      <c r="M31" s="1492">
        <f t="shared" si="2"/>
        <v>100</v>
      </c>
      <c r="N31" s="1480">
        <v>1</v>
      </c>
      <c r="O31" s="1487">
        <f t="shared" si="3"/>
        <v>100</v>
      </c>
      <c r="P31" s="1488"/>
      <c r="Q31" s="1489"/>
      <c r="R31" s="1490">
        <f t="shared" si="4"/>
        <v>5</v>
      </c>
      <c r="S31" s="1487">
        <f t="shared" si="5"/>
        <v>100</v>
      </c>
    </row>
    <row r="32" spans="1:19" ht="15.5" x14ac:dyDescent="0.35">
      <c r="A32" s="1446">
        <v>21</v>
      </c>
      <c r="B32" s="1459" t="s">
        <v>116</v>
      </c>
      <c r="C32" s="1571" t="s">
        <v>1614</v>
      </c>
      <c r="D32" s="1459" t="s">
        <v>116</v>
      </c>
      <c r="E32" s="1481">
        <v>1</v>
      </c>
      <c r="F32" s="1481">
        <v>1</v>
      </c>
      <c r="G32" s="1481">
        <v>1</v>
      </c>
      <c r="H32" s="1484"/>
      <c r="I32" s="1491"/>
      <c r="J32" s="1481">
        <v>1</v>
      </c>
      <c r="K32" s="1492"/>
      <c r="L32" s="1481">
        <v>1</v>
      </c>
      <c r="M32" s="1492"/>
      <c r="N32" s="1481">
        <v>1</v>
      </c>
      <c r="O32" s="1493"/>
      <c r="P32" s="1488"/>
      <c r="Q32" s="1494"/>
      <c r="R32" s="1488"/>
      <c r="S32" s="1495"/>
    </row>
    <row r="33" spans="1:19" x14ac:dyDescent="0.25">
      <c r="A33" s="1448"/>
      <c r="B33" s="865"/>
      <c r="C33" s="865"/>
      <c r="D33" s="865"/>
      <c r="E33" s="1496"/>
      <c r="F33" s="1496"/>
      <c r="G33" s="1491"/>
      <c r="H33" s="1496"/>
      <c r="I33" s="1491"/>
      <c r="J33" s="1496"/>
      <c r="K33" s="1492"/>
      <c r="L33" s="1492"/>
      <c r="M33" s="1492"/>
      <c r="N33" s="1497"/>
      <c r="O33" s="1493"/>
      <c r="P33" s="1488"/>
      <c r="Q33" s="1494"/>
      <c r="R33" s="1488"/>
      <c r="S33" s="1495"/>
    </row>
    <row r="34" spans="1:19" x14ac:dyDescent="0.25">
      <c r="A34" s="1448"/>
      <c r="B34" s="865"/>
      <c r="C34" s="865"/>
      <c r="D34" s="865"/>
      <c r="E34" s="1496"/>
      <c r="F34" s="1496"/>
      <c r="G34" s="1491"/>
      <c r="H34" s="1496"/>
      <c r="I34" s="1491"/>
      <c r="J34" s="1496"/>
      <c r="K34" s="1492"/>
      <c r="L34" s="1492"/>
      <c r="M34" s="1492"/>
      <c r="N34" s="1497"/>
      <c r="O34" s="1493"/>
      <c r="P34" s="1488"/>
      <c r="Q34" s="1494"/>
      <c r="R34" s="1488"/>
      <c r="S34" s="1495"/>
    </row>
    <row r="35" spans="1:19" x14ac:dyDescent="0.25">
      <c r="A35" s="1448"/>
      <c r="B35" s="865"/>
      <c r="C35" s="865"/>
      <c r="D35" s="865"/>
      <c r="E35" s="1496"/>
      <c r="F35" s="1496"/>
      <c r="G35" s="1491"/>
      <c r="H35" s="1496"/>
      <c r="I35" s="1491"/>
      <c r="J35" s="1496"/>
      <c r="K35" s="1492"/>
      <c r="L35" s="1492"/>
      <c r="M35" s="1492"/>
      <c r="N35" s="1497"/>
      <c r="O35" s="1493"/>
      <c r="P35" s="1488"/>
      <c r="Q35" s="1494"/>
      <c r="R35" s="1488"/>
      <c r="S35" s="1495"/>
    </row>
    <row r="36" spans="1:19" x14ac:dyDescent="0.25">
      <c r="A36" s="1449"/>
      <c r="B36" s="867"/>
      <c r="C36" s="867"/>
      <c r="D36" s="867"/>
      <c r="E36" s="1498"/>
      <c r="F36" s="1498"/>
      <c r="G36" s="1499"/>
      <c r="H36" s="1498"/>
      <c r="I36" s="1499"/>
      <c r="J36" s="1498"/>
      <c r="K36" s="1500"/>
      <c r="L36" s="1500"/>
      <c r="M36" s="1500"/>
      <c r="N36" s="1501"/>
      <c r="O36" s="1502"/>
      <c r="P36" s="1503"/>
      <c r="Q36" s="1504"/>
      <c r="R36" s="1503"/>
      <c r="S36" s="1505"/>
    </row>
    <row r="37" spans="1:19" ht="13" thickBot="1" x14ac:dyDescent="0.3">
      <c r="A37" s="894" t="s">
        <v>713</v>
      </c>
      <c r="B37" s="1474"/>
      <c r="C37" s="1474"/>
      <c r="D37" s="1475"/>
      <c r="E37" s="1476">
        <f>SUM(E12:E36)</f>
        <v>116</v>
      </c>
      <c r="F37" s="1476">
        <f t="shared" ref="F37:R37" si="7">SUM(F12:F36)</f>
        <v>41</v>
      </c>
      <c r="G37" s="1476">
        <f t="shared" si="7"/>
        <v>21</v>
      </c>
      <c r="H37" s="1476">
        <f t="shared" si="7"/>
        <v>7</v>
      </c>
      <c r="I37" s="1476">
        <f>SUM(I12:I36)</f>
        <v>182</v>
      </c>
      <c r="J37" s="1476">
        <f t="shared" si="7"/>
        <v>84</v>
      </c>
      <c r="K37" s="1477">
        <f t="shared" ref="K37" si="8">J37/E37*100</f>
        <v>72.41379310344827</v>
      </c>
      <c r="L37" s="1476">
        <f t="shared" si="7"/>
        <v>31</v>
      </c>
      <c r="M37" s="1478">
        <f t="shared" ref="M37" si="9">L37/F37*100</f>
        <v>75.609756097560975</v>
      </c>
      <c r="N37" s="1476">
        <f t="shared" si="7"/>
        <v>21</v>
      </c>
      <c r="O37" s="896">
        <f t="shared" ref="O37" si="10">N37/G37*100</f>
        <v>100</v>
      </c>
      <c r="P37" s="895">
        <f t="shared" si="7"/>
        <v>3</v>
      </c>
      <c r="Q37" s="897">
        <f t="shared" ref="Q37" si="11">P37/H37*100</f>
        <v>42.857142857142854</v>
      </c>
      <c r="R37" s="895">
        <f t="shared" si="7"/>
        <v>136</v>
      </c>
      <c r="S37" s="896">
        <f>R37/I37*100</f>
        <v>74.72527472527473</v>
      </c>
    </row>
    <row r="38" spans="1:19" x14ac:dyDescent="0.25">
      <c r="A38" s="898"/>
      <c r="B38" s="852"/>
      <c r="C38" s="852"/>
      <c r="D38" s="852"/>
      <c r="E38" s="852"/>
      <c r="F38" s="852"/>
      <c r="G38" s="852"/>
      <c r="H38" s="852"/>
      <c r="I38" s="852"/>
      <c r="J38" s="852"/>
      <c r="K38" s="852"/>
      <c r="L38" s="852"/>
      <c r="M38" s="852"/>
      <c r="N38" s="852"/>
      <c r="O38" s="852"/>
      <c r="P38" s="852"/>
      <c r="Q38" s="852"/>
      <c r="R38" s="852"/>
      <c r="S38" s="852"/>
    </row>
    <row r="39" spans="1:19" x14ac:dyDescent="0.25">
      <c r="A39" s="852" t="s">
        <v>1434</v>
      </c>
      <c r="B39" s="852"/>
      <c r="C39" s="852"/>
      <c r="D39" s="852"/>
      <c r="E39" s="852"/>
      <c r="F39" s="852"/>
      <c r="G39" s="852"/>
      <c r="H39" s="852"/>
      <c r="I39" s="852"/>
      <c r="J39" s="852"/>
      <c r="K39" s="852"/>
      <c r="L39" s="852"/>
      <c r="M39" s="852"/>
      <c r="N39" s="852"/>
      <c r="O39" s="852"/>
      <c r="P39" s="852"/>
      <c r="Q39" s="852"/>
      <c r="R39" s="852"/>
      <c r="S39" s="852"/>
    </row>
    <row r="40" spans="1:19" x14ac:dyDescent="0.25">
      <c r="A40" s="852"/>
      <c r="B40" s="852"/>
      <c r="C40" s="852"/>
      <c r="D40" s="852"/>
      <c r="E40" s="852"/>
      <c r="F40" s="852"/>
      <c r="G40" s="852"/>
      <c r="H40" s="852"/>
      <c r="I40" s="852"/>
      <c r="J40" s="852"/>
      <c r="K40" s="852"/>
      <c r="L40" s="852"/>
      <c r="M40" s="852"/>
      <c r="N40" s="852"/>
      <c r="O40" s="852"/>
      <c r="P40" s="852"/>
      <c r="Q40" s="852"/>
      <c r="R40" s="852"/>
      <c r="S40" s="852"/>
    </row>
    <row r="41" spans="1:19" x14ac:dyDescent="0.25">
      <c r="A41" s="852"/>
      <c r="B41" s="852"/>
      <c r="C41" s="852"/>
      <c r="D41" s="852"/>
      <c r="E41" s="852"/>
      <c r="F41" s="852"/>
      <c r="G41" s="852"/>
      <c r="H41" s="852"/>
      <c r="I41" s="852"/>
      <c r="J41" s="852"/>
      <c r="K41" s="852"/>
      <c r="L41" s="852"/>
      <c r="M41" s="852"/>
      <c r="N41" s="852"/>
      <c r="O41" s="852"/>
      <c r="P41" s="852"/>
      <c r="Q41" s="852"/>
      <c r="R41" s="852"/>
      <c r="S41" s="852"/>
    </row>
    <row r="42" spans="1:19" x14ac:dyDescent="0.25">
      <c r="A42" s="852"/>
      <c r="B42" s="852"/>
      <c r="C42" s="852"/>
      <c r="D42" s="852"/>
      <c r="E42" s="852"/>
      <c r="F42" s="852"/>
      <c r="G42" s="852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2"/>
      <c r="S42" s="852"/>
    </row>
    <row r="43" spans="1:19" x14ac:dyDescent="0.25">
      <c r="A43" s="852"/>
      <c r="B43" s="852"/>
      <c r="C43" s="852"/>
      <c r="D43" s="852"/>
      <c r="E43" s="852"/>
      <c r="F43" s="852"/>
      <c r="G43" s="852"/>
      <c r="H43" s="852"/>
      <c r="I43" s="852"/>
      <c r="J43" s="852"/>
      <c r="K43" s="852"/>
      <c r="L43" s="852"/>
      <c r="M43" s="852"/>
      <c r="N43" s="852"/>
      <c r="O43" s="852"/>
      <c r="P43" s="852"/>
      <c r="Q43" s="852"/>
      <c r="R43" s="852"/>
      <c r="S43" s="852"/>
    </row>
    <row r="44" spans="1:19" x14ac:dyDescent="0.25">
      <c r="A44" s="852"/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2"/>
      <c r="S44" s="852"/>
    </row>
    <row r="45" spans="1:19" x14ac:dyDescent="0.25">
      <c r="A45" s="852"/>
      <c r="B45" s="852"/>
      <c r="C45" s="852"/>
      <c r="D45" s="852"/>
      <c r="E45" s="852"/>
      <c r="F45" s="852"/>
      <c r="G45" s="852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2"/>
      <c r="S45" s="852"/>
    </row>
    <row r="46" spans="1:19" x14ac:dyDescent="0.25">
      <c r="A46" s="852"/>
      <c r="B46" s="852"/>
      <c r="C46" s="852"/>
      <c r="D46" s="852"/>
      <c r="E46" s="852"/>
      <c r="F46" s="852"/>
      <c r="G46" s="852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2"/>
      <c r="S46" s="852"/>
    </row>
    <row r="47" spans="1:19" x14ac:dyDescent="0.25">
      <c r="A47" s="852"/>
      <c r="B47" s="852"/>
      <c r="C47" s="852"/>
      <c r="D47" s="852"/>
      <c r="E47" s="852"/>
      <c r="F47" s="852"/>
      <c r="G47" s="852"/>
      <c r="H47" s="852"/>
      <c r="I47" s="852"/>
      <c r="J47" s="852"/>
      <c r="K47" s="852"/>
      <c r="L47" s="852"/>
      <c r="M47" s="852"/>
      <c r="N47" s="852"/>
      <c r="O47" s="852"/>
      <c r="P47" s="852"/>
      <c r="Q47" s="852"/>
      <c r="R47" s="852"/>
      <c r="S47" s="852"/>
    </row>
    <row r="48" spans="1:19" x14ac:dyDescent="0.25">
      <c r="A48" s="852"/>
      <c r="B48" s="852"/>
      <c r="C48" s="852"/>
      <c r="D48" s="852"/>
      <c r="E48" s="852"/>
      <c r="F48" s="852"/>
      <c r="G48" s="852"/>
      <c r="H48" s="852"/>
      <c r="I48" s="852"/>
      <c r="J48" s="852"/>
      <c r="K48" s="852"/>
      <c r="L48" s="852"/>
      <c r="M48" s="852"/>
      <c r="N48" s="852"/>
      <c r="O48" s="852"/>
      <c r="P48" s="852"/>
      <c r="Q48" s="852"/>
      <c r="R48" s="852"/>
      <c r="S48" s="852"/>
    </row>
    <row r="49" spans="1:19" x14ac:dyDescent="0.25">
      <c r="A49" s="852"/>
      <c r="B49" s="852"/>
      <c r="C49" s="852"/>
      <c r="D49" s="852"/>
      <c r="E49" s="852"/>
      <c r="F49" s="852"/>
      <c r="G49" s="852"/>
      <c r="H49" s="852"/>
      <c r="I49" s="852"/>
      <c r="J49" s="852"/>
      <c r="K49" s="852"/>
      <c r="L49" s="852"/>
      <c r="M49" s="852"/>
      <c r="N49" s="852"/>
      <c r="O49" s="852"/>
      <c r="P49" s="852"/>
      <c r="Q49" s="852"/>
      <c r="R49" s="852"/>
      <c r="S49" s="852"/>
    </row>
    <row r="50" spans="1:19" x14ac:dyDescent="0.25">
      <c r="A50" s="852"/>
      <c r="B50" s="852"/>
      <c r="C50" s="852"/>
      <c r="D50" s="852"/>
      <c r="E50" s="852"/>
      <c r="F50" s="852"/>
      <c r="G50" s="852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2"/>
      <c r="S50" s="852"/>
    </row>
    <row r="51" spans="1:19" x14ac:dyDescent="0.25">
      <c r="A51" s="852"/>
      <c r="B51" s="852"/>
      <c r="C51" s="852"/>
      <c r="D51" s="852"/>
      <c r="E51" s="852"/>
      <c r="F51" s="852"/>
      <c r="G51" s="852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2"/>
      <c r="S51" s="852"/>
    </row>
    <row r="52" spans="1:19" x14ac:dyDescent="0.25">
      <c r="A52" s="852"/>
      <c r="B52" s="852"/>
      <c r="C52" s="852"/>
      <c r="D52" s="852"/>
      <c r="E52" s="852"/>
      <c r="F52" s="852"/>
      <c r="G52" s="852"/>
      <c r="H52" s="852"/>
      <c r="I52" s="852"/>
      <c r="J52" s="852"/>
      <c r="K52" s="852"/>
      <c r="L52" s="852"/>
      <c r="M52" s="852"/>
      <c r="N52" s="852"/>
      <c r="O52" s="852"/>
      <c r="P52" s="852"/>
      <c r="Q52" s="852"/>
      <c r="R52" s="852"/>
      <c r="S52" s="852"/>
    </row>
    <row r="53" spans="1:19" x14ac:dyDescent="0.25">
      <c r="A53" s="852"/>
      <c r="B53" s="852"/>
      <c r="C53" s="852"/>
      <c r="D53" s="852"/>
      <c r="E53" s="852"/>
      <c r="F53" s="852"/>
      <c r="G53" s="852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2"/>
      <c r="S53" s="852"/>
    </row>
    <row r="54" spans="1:19" x14ac:dyDescent="0.25">
      <c r="A54" s="852"/>
      <c r="B54" s="852"/>
      <c r="C54" s="852"/>
      <c r="D54" s="852"/>
      <c r="E54" s="852"/>
      <c r="F54" s="852"/>
      <c r="G54" s="852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2"/>
      <c r="S54" s="852"/>
    </row>
    <row r="55" spans="1:19" x14ac:dyDescent="0.25">
      <c r="A55" s="852"/>
      <c r="B55" s="852"/>
      <c r="C55" s="852"/>
      <c r="D55" s="852"/>
      <c r="E55" s="852"/>
      <c r="F55" s="852"/>
      <c r="G55" s="852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2"/>
      <c r="S55" s="852"/>
    </row>
    <row r="56" spans="1:19" x14ac:dyDescent="0.25">
      <c r="A56" s="852"/>
      <c r="B56" s="852"/>
      <c r="C56" s="852"/>
      <c r="D56" s="852"/>
      <c r="E56" s="852"/>
      <c r="F56" s="852"/>
      <c r="G56" s="852"/>
      <c r="H56" s="852"/>
      <c r="I56" s="852"/>
      <c r="J56" s="852"/>
      <c r="K56" s="852"/>
      <c r="L56" s="852"/>
      <c r="M56" s="852"/>
      <c r="N56" s="852"/>
      <c r="O56" s="852"/>
      <c r="P56" s="852"/>
      <c r="Q56" s="852"/>
      <c r="R56" s="852"/>
      <c r="S56" s="852"/>
    </row>
    <row r="57" spans="1:19" x14ac:dyDescent="0.25">
      <c r="A57" s="852"/>
      <c r="B57" s="852"/>
      <c r="C57" s="852"/>
      <c r="D57" s="852"/>
      <c r="E57" s="852"/>
      <c r="F57" s="852"/>
      <c r="G57" s="852"/>
      <c r="H57" s="852"/>
      <c r="I57" s="852"/>
      <c r="J57" s="852"/>
      <c r="K57" s="852"/>
      <c r="L57" s="852"/>
      <c r="M57" s="852"/>
      <c r="N57" s="852"/>
      <c r="O57" s="852"/>
      <c r="P57" s="852"/>
      <c r="Q57" s="852"/>
      <c r="R57" s="852"/>
      <c r="S57" s="852"/>
    </row>
    <row r="58" spans="1:19" x14ac:dyDescent="0.25">
      <c r="A58" s="852"/>
      <c r="B58" s="852"/>
      <c r="C58" s="852"/>
      <c r="D58" s="852"/>
      <c r="E58" s="852"/>
      <c r="F58" s="852"/>
      <c r="G58" s="852"/>
      <c r="H58" s="852"/>
      <c r="I58" s="852"/>
      <c r="J58" s="852"/>
      <c r="K58" s="852"/>
      <c r="L58" s="852"/>
      <c r="M58" s="852"/>
      <c r="N58" s="852"/>
      <c r="O58" s="852"/>
      <c r="P58" s="852"/>
      <c r="Q58" s="852"/>
      <c r="R58" s="852"/>
      <c r="S58" s="852"/>
    </row>
    <row r="59" spans="1:19" x14ac:dyDescent="0.25">
      <c r="A59" s="852"/>
      <c r="B59" s="852"/>
      <c r="C59" s="852"/>
      <c r="D59" s="852"/>
      <c r="E59" s="852"/>
      <c r="F59" s="852"/>
      <c r="G59" s="852"/>
      <c r="H59" s="852"/>
      <c r="I59" s="852"/>
      <c r="J59" s="852"/>
      <c r="K59" s="852"/>
      <c r="L59" s="852"/>
      <c r="M59" s="852"/>
      <c r="N59" s="852"/>
      <c r="O59" s="852"/>
      <c r="P59" s="852"/>
      <c r="Q59" s="852"/>
      <c r="R59" s="852"/>
      <c r="S59" s="852"/>
    </row>
    <row r="60" spans="1:19" x14ac:dyDescent="0.25">
      <c r="A60" s="852"/>
      <c r="B60" s="852"/>
      <c r="C60" s="852"/>
      <c r="D60" s="852"/>
      <c r="E60" s="852"/>
      <c r="F60" s="852"/>
      <c r="G60" s="852"/>
      <c r="H60" s="852"/>
      <c r="I60" s="852"/>
      <c r="J60" s="852"/>
      <c r="K60" s="852"/>
      <c r="L60" s="852"/>
      <c r="M60" s="852"/>
      <c r="N60" s="852"/>
      <c r="O60" s="852"/>
      <c r="P60" s="852"/>
      <c r="Q60" s="852"/>
      <c r="R60" s="852"/>
      <c r="S60" s="852"/>
    </row>
    <row r="61" spans="1:19" x14ac:dyDescent="0.25">
      <c r="A61" s="852"/>
      <c r="B61" s="852"/>
      <c r="C61" s="852"/>
      <c r="D61" s="852"/>
      <c r="E61" s="852"/>
      <c r="F61" s="852"/>
      <c r="G61" s="852"/>
      <c r="H61" s="852"/>
      <c r="I61" s="852"/>
      <c r="J61" s="852"/>
      <c r="K61" s="852"/>
      <c r="L61" s="852"/>
      <c r="M61" s="852"/>
      <c r="N61" s="852"/>
      <c r="O61" s="852"/>
      <c r="P61" s="852"/>
      <c r="Q61" s="852"/>
      <c r="R61" s="852"/>
      <c r="S61" s="852"/>
    </row>
    <row r="62" spans="1:19" x14ac:dyDescent="0.25">
      <c r="A62" s="852"/>
      <c r="B62" s="852"/>
      <c r="C62" s="852"/>
      <c r="D62" s="852"/>
      <c r="E62" s="852"/>
      <c r="F62" s="852"/>
      <c r="G62" s="852"/>
      <c r="H62" s="852"/>
      <c r="I62" s="852"/>
      <c r="J62" s="852"/>
      <c r="K62" s="852"/>
      <c r="L62" s="852"/>
      <c r="M62" s="852"/>
      <c r="N62" s="852"/>
      <c r="O62" s="852"/>
      <c r="P62" s="852"/>
      <c r="Q62" s="852"/>
      <c r="R62" s="852"/>
      <c r="S62" s="852"/>
    </row>
    <row r="63" spans="1:19" x14ac:dyDescent="0.25">
      <c r="A63" s="852"/>
      <c r="B63" s="852"/>
      <c r="C63" s="852"/>
      <c r="D63" s="852"/>
      <c r="E63" s="852"/>
      <c r="F63" s="852"/>
      <c r="G63" s="852"/>
      <c r="H63" s="852"/>
      <c r="I63" s="852"/>
      <c r="J63" s="852"/>
      <c r="K63" s="852"/>
      <c r="L63" s="852"/>
      <c r="M63" s="852"/>
      <c r="N63" s="852"/>
      <c r="O63" s="852"/>
      <c r="P63" s="852"/>
      <c r="Q63" s="852"/>
      <c r="R63" s="852"/>
      <c r="S63" s="852"/>
    </row>
    <row r="64" spans="1:19" x14ac:dyDescent="0.25">
      <c r="A64" s="852"/>
      <c r="B64" s="852"/>
      <c r="C64" s="852"/>
      <c r="D64" s="852"/>
      <c r="E64" s="852"/>
      <c r="F64" s="852"/>
      <c r="G64" s="852"/>
      <c r="H64" s="852"/>
      <c r="I64" s="852"/>
      <c r="J64" s="852"/>
      <c r="K64" s="852"/>
      <c r="L64" s="852"/>
      <c r="M64" s="852"/>
      <c r="N64" s="852"/>
      <c r="O64" s="852"/>
      <c r="P64" s="852"/>
      <c r="Q64" s="852"/>
      <c r="R64" s="852"/>
      <c r="S64" s="852"/>
    </row>
    <row r="65" spans="1:19" x14ac:dyDescent="0.25">
      <c r="A65" s="852"/>
      <c r="B65" s="852"/>
      <c r="C65" s="852"/>
      <c r="D65" s="852"/>
      <c r="E65" s="852"/>
      <c r="F65" s="852"/>
      <c r="G65" s="852"/>
      <c r="H65" s="852"/>
      <c r="I65" s="852"/>
      <c r="J65" s="852"/>
      <c r="K65" s="852"/>
      <c r="L65" s="852"/>
      <c r="M65" s="852"/>
      <c r="N65" s="852"/>
      <c r="O65" s="852"/>
      <c r="P65" s="852"/>
      <c r="Q65" s="852"/>
      <c r="R65" s="852"/>
      <c r="S65" s="852"/>
    </row>
    <row r="66" spans="1:19" x14ac:dyDescent="0.25">
      <c r="A66" s="852"/>
      <c r="B66" s="852"/>
      <c r="C66" s="852"/>
      <c r="D66" s="852"/>
      <c r="E66" s="852"/>
      <c r="F66" s="852"/>
      <c r="G66" s="852"/>
      <c r="H66" s="852"/>
      <c r="I66" s="852"/>
      <c r="J66" s="852"/>
      <c r="K66" s="852"/>
      <c r="L66" s="852"/>
      <c r="M66" s="852"/>
      <c r="N66" s="852"/>
      <c r="O66" s="852"/>
      <c r="P66" s="852"/>
      <c r="Q66" s="852"/>
      <c r="R66" s="852"/>
      <c r="S66" s="852"/>
    </row>
    <row r="67" spans="1:19" x14ac:dyDescent="0.25">
      <c r="A67" s="852"/>
      <c r="B67" s="852"/>
      <c r="C67" s="852"/>
      <c r="D67" s="852"/>
      <c r="E67" s="852"/>
      <c r="F67" s="852"/>
      <c r="G67" s="852"/>
      <c r="H67" s="852"/>
      <c r="I67" s="852"/>
      <c r="J67" s="852"/>
      <c r="K67" s="852"/>
      <c r="L67" s="852"/>
      <c r="M67" s="852"/>
      <c r="N67" s="852"/>
      <c r="O67" s="852"/>
      <c r="P67" s="852"/>
      <c r="Q67" s="852"/>
      <c r="R67" s="852"/>
      <c r="S67" s="852"/>
    </row>
    <row r="68" spans="1:19" x14ac:dyDescent="0.25">
      <c r="A68" s="852"/>
      <c r="B68" s="852"/>
      <c r="C68" s="852"/>
      <c r="D68" s="852"/>
      <c r="E68" s="852"/>
      <c r="F68" s="852"/>
      <c r="G68" s="852"/>
      <c r="H68" s="852"/>
      <c r="I68" s="852"/>
      <c r="J68" s="852"/>
      <c r="K68" s="852"/>
      <c r="L68" s="852"/>
      <c r="M68" s="852"/>
      <c r="N68" s="852"/>
      <c r="O68" s="852"/>
      <c r="P68" s="852"/>
      <c r="Q68" s="852"/>
      <c r="R68" s="852"/>
      <c r="S68" s="852"/>
    </row>
    <row r="69" spans="1:19" x14ac:dyDescent="0.25">
      <c r="A69" s="852"/>
      <c r="B69" s="852"/>
      <c r="C69" s="852"/>
      <c r="D69" s="852"/>
      <c r="E69" s="852"/>
      <c r="F69" s="852"/>
      <c r="G69" s="852"/>
      <c r="H69" s="852"/>
      <c r="I69" s="852"/>
      <c r="J69" s="852"/>
      <c r="K69" s="852"/>
      <c r="L69" s="852"/>
      <c r="M69" s="852"/>
      <c r="N69" s="852"/>
      <c r="O69" s="852"/>
      <c r="P69" s="852"/>
      <c r="Q69" s="852"/>
      <c r="R69" s="852"/>
      <c r="S69" s="852"/>
    </row>
    <row r="70" spans="1:19" x14ac:dyDescent="0.25">
      <c r="A70" s="852"/>
      <c r="B70" s="852"/>
      <c r="C70" s="852"/>
      <c r="D70" s="852"/>
      <c r="E70" s="852"/>
      <c r="F70" s="852"/>
      <c r="G70" s="852"/>
      <c r="H70" s="852"/>
      <c r="I70" s="852"/>
      <c r="J70" s="852"/>
      <c r="K70" s="852"/>
      <c r="L70" s="852"/>
      <c r="M70" s="852"/>
      <c r="N70" s="852"/>
      <c r="O70" s="852"/>
      <c r="P70" s="852"/>
      <c r="Q70" s="852"/>
      <c r="R70" s="852"/>
      <c r="S70" s="852"/>
    </row>
    <row r="71" spans="1:19" x14ac:dyDescent="0.25">
      <c r="A71" s="852"/>
      <c r="B71" s="852"/>
      <c r="C71" s="852"/>
      <c r="D71" s="852"/>
      <c r="E71" s="852"/>
      <c r="F71" s="852"/>
      <c r="G71" s="852"/>
      <c r="H71" s="852"/>
      <c r="I71" s="852"/>
      <c r="J71" s="852"/>
      <c r="K71" s="852"/>
      <c r="L71" s="852"/>
      <c r="M71" s="852"/>
      <c r="N71" s="852"/>
      <c r="O71" s="852"/>
      <c r="P71" s="852"/>
      <c r="Q71" s="852"/>
      <c r="R71" s="852"/>
      <c r="S71" s="852"/>
    </row>
    <row r="72" spans="1:19" x14ac:dyDescent="0.25">
      <c r="A72" s="852"/>
      <c r="B72" s="852"/>
      <c r="C72" s="852"/>
      <c r="D72" s="852"/>
      <c r="E72" s="852"/>
      <c r="F72" s="852"/>
      <c r="G72" s="852"/>
      <c r="H72" s="852"/>
      <c r="I72" s="852"/>
      <c r="J72" s="852"/>
      <c r="K72" s="852"/>
      <c r="L72" s="852"/>
      <c r="M72" s="852"/>
      <c r="N72" s="852"/>
      <c r="O72" s="852"/>
      <c r="P72" s="852"/>
      <c r="Q72" s="852"/>
      <c r="R72" s="852"/>
      <c r="S72" s="852"/>
    </row>
    <row r="73" spans="1:19" x14ac:dyDescent="0.25">
      <c r="A73" s="852"/>
      <c r="B73" s="852"/>
      <c r="C73" s="852"/>
      <c r="D73" s="852"/>
      <c r="E73" s="852"/>
      <c r="F73" s="852"/>
      <c r="G73" s="852"/>
      <c r="H73" s="852"/>
      <c r="I73" s="852"/>
      <c r="J73" s="852"/>
      <c r="K73" s="852"/>
      <c r="L73" s="852"/>
      <c r="M73" s="852"/>
      <c r="N73" s="852"/>
      <c r="O73" s="852"/>
      <c r="P73" s="852"/>
      <c r="Q73" s="852"/>
      <c r="R73" s="852"/>
      <c r="S73" s="852"/>
    </row>
    <row r="74" spans="1:19" x14ac:dyDescent="0.25">
      <c r="A74" s="852"/>
      <c r="B74" s="852"/>
      <c r="C74" s="852"/>
      <c r="D74" s="852"/>
      <c r="E74" s="852"/>
      <c r="F74" s="852"/>
      <c r="G74" s="852"/>
      <c r="H74" s="852"/>
      <c r="I74" s="852"/>
      <c r="J74" s="852"/>
      <c r="K74" s="852"/>
      <c r="L74" s="852"/>
      <c r="M74" s="852"/>
      <c r="N74" s="852"/>
      <c r="O74" s="852"/>
      <c r="P74" s="852"/>
      <c r="Q74" s="852"/>
      <c r="R74" s="852"/>
      <c r="S74" s="852"/>
    </row>
    <row r="75" spans="1:19" x14ac:dyDescent="0.25">
      <c r="A75" s="852"/>
      <c r="B75" s="852"/>
      <c r="C75" s="852"/>
      <c r="D75" s="852"/>
      <c r="E75" s="852"/>
      <c r="F75" s="852"/>
      <c r="G75" s="852"/>
      <c r="H75" s="852"/>
      <c r="I75" s="852"/>
      <c r="J75" s="852"/>
      <c r="K75" s="852"/>
      <c r="L75" s="852"/>
      <c r="M75" s="852"/>
      <c r="N75" s="852"/>
      <c r="O75" s="852"/>
      <c r="P75" s="852"/>
      <c r="Q75" s="852"/>
      <c r="R75" s="852"/>
      <c r="S75" s="852"/>
    </row>
    <row r="76" spans="1:19" x14ac:dyDescent="0.25">
      <c r="A76" s="852"/>
      <c r="B76" s="852"/>
      <c r="C76" s="852"/>
      <c r="D76" s="852"/>
      <c r="E76" s="852"/>
      <c r="F76" s="852"/>
      <c r="G76" s="852"/>
      <c r="H76" s="852"/>
      <c r="I76" s="852"/>
      <c r="J76" s="852"/>
      <c r="K76" s="852"/>
      <c r="L76" s="852"/>
      <c r="M76" s="852"/>
      <c r="N76" s="852"/>
      <c r="O76" s="852"/>
      <c r="P76" s="852"/>
      <c r="Q76" s="852"/>
      <c r="R76" s="852"/>
      <c r="S76" s="852"/>
    </row>
    <row r="77" spans="1:19" x14ac:dyDescent="0.25">
      <c r="A77" s="852"/>
      <c r="B77" s="852"/>
      <c r="C77" s="852"/>
      <c r="D77" s="852"/>
      <c r="E77" s="852"/>
      <c r="F77" s="852"/>
      <c r="G77" s="852"/>
      <c r="H77" s="852"/>
      <c r="I77" s="852"/>
      <c r="J77" s="852"/>
      <c r="K77" s="852"/>
      <c r="L77" s="852"/>
      <c r="M77" s="852"/>
      <c r="N77" s="852"/>
      <c r="O77" s="852"/>
      <c r="P77" s="852"/>
      <c r="Q77" s="852"/>
      <c r="R77" s="852"/>
      <c r="S77" s="852"/>
    </row>
    <row r="78" spans="1:19" x14ac:dyDescent="0.25">
      <c r="A78" s="852"/>
      <c r="B78" s="852"/>
      <c r="C78" s="852"/>
      <c r="D78" s="852"/>
      <c r="E78" s="852"/>
      <c r="F78" s="852"/>
      <c r="G78" s="852"/>
      <c r="H78" s="852"/>
      <c r="I78" s="852"/>
      <c r="J78" s="852"/>
      <c r="K78" s="852"/>
      <c r="L78" s="852"/>
      <c r="M78" s="852"/>
      <c r="N78" s="852"/>
      <c r="O78" s="852"/>
      <c r="P78" s="852"/>
      <c r="Q78" s="852"/>
      <c r="R78" s="852"/>
      <c r="S78" s="852"/>
    </row>
    <row r="79" spans="1:19" x14ac:dyDescent="0.25">
      <c r="A79" s="852"/>
      <c r="B79" s="852"/>
      <c r="C79" s="852"/>
      <c r="D79" s="852"/>
      <c r="E79" s="852"/>
      <c r="F79" s="852"/>
      <c r="G79" s="852"/>
      <c r="H79" s="852"/>
      <c r="I79" s="852"/>
      <c r="J79" s="852"/>
      <c r="K79" s="852"/>
      <c r="L79" s="852"/>
      <c r="M79" s="852"/>
      <c r="N79" s="852"/>
      <c r="O79" s="852"/>
      <c r="P79" s="852"/>
      <c r="Q79" s="852"/>
      <c r="R79" s="852"/>
      <c r="S79" s="852"/>
    </row>
    <row r="80" spans="1:19" x14ac:dyDescent="0.25">
      <c r="A80" s="852"/>
      <c r="B80" s="852"/>
      <c r="C80" s="852"/>
      <c r="D80" s="852"/>
      <c r="E80" s="852"/>
      <c r="F80" s="852"/>
      <c r="G80" s="852"/>
      <c r="H80" s="852"/>
      <c r="I80" s="852"/>
      <c r="J80" s="852"/>
      <c r="K80" s="852"/>
      <c r="L80" s="852"/>
      <c r="M80" s="852"/>
      <c r="N80" s="852"/>
      <c r="O80" s="852"/>
      <c r="P80" s="852"/>
      <c r="Q80" s="852"/>
      <c r="R80" s="852"/>
      <c r="S80" s="852"/>
    </row>
    <row r="81" spans="1:19" x14ac:dyDescent="0.25">
      <c r="A81" s="852"/>
      <c r="B81" s="852"/>
      <c r="C81" s="852"/>
      <c r="D81" s="852"/>
      <c r="E81" s="852"/>
      <c r="F81" s="852"/>
      <c r="G81" s="852"/>
      <c r="H81" s="852"/>
      <c r="I81" s="852"/>
      <c r="J81" s="852"/>
      <c r="K81" s="852"/>
      <c r="L81" s="852"/>
      <c r="M81" s="852"/>
      <c r="N81" s="852"/>
      <c r="O81" s="852"/>
      <c r="P81" s="852"/>
      <c r="Q81" s="852"/>
      <c r="R81" s="852"/>
      <c r="S81" s="852"/>
    </row>
    <row r="82" spans="1:19" x14ac:dyDescent="0.25">
      <c r="A82" s="852"/>
      <c r="B82" s="852"/>
      <c r="C82" s="852"/>
      <c r="D82" s="852"/>
      <c r="E82" s="852"/>
      <c r="F82" s="852"/>
      <c r="G82" s="852"/>
      <c r="H82" s="852"/>
      <c r="I82" s="852"/>
      <c r="J82" s="852"/>
      <c r="K82" s="852"/>
      <c r="L82" s="852"/>
      <c r="M82" s="852"/>
      <c r="N82" s="852"/>
      <c r="O82" s="852"/>
      <c r="P82" s="852"/>
      <c r="Q82" s="852"/>
      <c r="R82" s="852"/>
      <c r="S82" s="852"/>
    </row>
    <row r="83" spans="1:19" x14ac:dyDescent="0.25">
      <c r="A83" s="852"/>
      <c r="B83" s="852"/>
      <c r="C83" s="852"/>
      <c r="D83" s="852"/>
      <c r="E83" s="852"/>
      <c r="F83" s="852"/>
      <c r="G83" s="852"/>
      <c r="H83" s="852"/>
      <c r="I83" s="852"/>
      <c r="J83" s="852"/>
      <c r="K83" s="852"/>
      <c r="L83" s="852"/>
      <c r="M83" s="852"/>
      <c r="N83" s="852"/>
      <c r="O83" s="852"/>
      <c r="P83" s="852"/>
      <c r="Q83" s="852"/>
      <c r="R83" s="852"/>
      <c r="S83" s="852"/>
    </row>
    <row r="84" spans="1:19" x14ac:dyDescent="0.25">
      <c r="A84" s="852"/>
      <c r="B84" s="852"/>
      <c r="C84" s="852"/>
      <c r="D84" s="852"/>
      <c r="E84" s="852"/>
      <c r="F84" s="852"/>
      <c r="G84" s="852"/>
      <c r="H84" s="852"/>
      <c r="I84" s="852"/>
      <c r="J84" s="852"/>
      <c r="K84" s="852"/>
      <c r="L84" s="852"/>
      <c r="M84" s="852"/>
      <c r="N84" s="852"/>
      <c r="O84" s="852"/>
      <c r="P84" s="852"/>
      <c r="Q84" s="852"/>
      <c r="R84" s="852"/>
      <c r="S84" s="852"/>
    </row>
    <row r="85" spans="1:19" x14ac:dyDescent="0.25">
      <c r="A85" s="852"/>
      <c r="B85" s="852"/>
      <c r="C85" s="852"/>
      <c r="D85" s="852"/>
      <c r="E85" s="852"/>
      <c r="F85" s="852"/>
      <c r="G85" s="852"/>
      <c r="H85" s="852"/>
      <c r="I85" s="852"/>
      <c r="J85" s="852"/>
      <c r="K85" s="852"/>
      <c r="L85" s="852"/>
      <c r="M85" s="852"/>
      <c r="N85" s="852"/>
      <c r="O85" s="852"/>
      <c r="P85" s="852"/>
      <c r="Q85" s="852"/>
      <c r="R85" s="852"/>
      <c r="S85" s="852"/>
    </row>
    <row r="86" spans="1:19" x14ac:dyDescent="0.25">
      <c r="A86" s="852"/>
      <c r="B86" s="852"/>
      <c r="C86" s="852"/>
      <c r="D86" s="852"/>
      <c r="E86" s="852"/>
      <c r="F86" s="852"/>
      <c r="G86" s="852"/>
      <c r="H86" s="852"/>
      <c r="I86" s="852"/>
      <c r="J86" s="852"/>
      <c r="K86" s="852"/>
      <c r="L86" s="852"/>
      <c r="M86" s="852"/>
      <c r="N86" s="852"/>
      <c r="O86" s="852"/>
      <c r="P86" s="852"/>
      <c r="Q86" s="852"/>
      <c r="R86" s="852"/>
      <c r="S86" s="852"/>
    </row>
    <row r="87" spans="1:19" x14ac:dyDescent="0.25">
      <c r="A87" s="852"/>
      <c r="B87" s="852"/>
      <c r="C87" s="852"/>
      <c r="D87" s="852"/>
      <c r="E87" s="852"/>
      <c r="F87" s="852"/>
      <c r="G87" s="852"/>
      <c r="H87" s="852"/>
      <c r="I87" s="852"/>
      <c r="J87" s="852"/>
      <c r="K87" s="852"/>
      <c r="L87" s="852"/>
      <c r="M87" s="852"/>
      <c r="N87" s="852"/>
      <c r="O87" s="852"/>
      <c r="P87" s="852"/>
      <c r="Q87" s="852"/>
      <c r="R87" s="852"/>
      <c r="S87" s="852"/>
    </row>
    <row r="88" spans="1:19" x14ac:dyDescent="0.25">
      <c r="A88" s="852"/>
      <c r="B88" s="852"/>
      <c r="C88" s="852"/>
      <c r="D88" s="852"/>
      <c r="E88" s="852"/>
      <c r="F88" s="852"/>
      <c r="G88" s="852"/>
      <c r="H88" s="852"/>
      <c r="I88" s="852"/>
      <c r="J88" s="852"/>
      <c r="K88" s="852"/>
      <c r="L88" s="852"/>
      <c r="M88" s="852"/>
      <c r="N88" s="852"/>
      <c r="O88" s="852"/>
      <c r="P88" s="852"/>
      <c r="Q88" s="852"/>
      <c r="R88" s="852"/>
      <c r="S88" s="852"/>
    </row>
    <row r="89" spans="1:19" x14ac:dyDescent="0.25">
      <c r="A89" s="852"/>
      <c r="B89" s="852"/>
      <c r="C89" s="852"/>
      <c r="D89" s="852"/>
      <c r="E89" s="852"/>
      <c r="F89" s="852"/>
      <c r="G89" s="852"/>
      <c r="H89" s="852"/>
      <c r="I89" s="852"/>
      <c r="J89" s="852"/>
      <c r="K89" s="852"/>
      <c r="L89" s="852"/>
      <c r="M89" s="852"/>
      <c r="N89" s="852"/>
      <c r="O89" s="852"/>
      <c r="P89" s="852"/>
      <c r="Q89" s="852"/>
      <c r="R89" s="852"/>
      <c r="S89" s="852"/>
    </row>
    <row r="90" spans="1:19" x14ac:dyDescent="0.25">
      <c r="A90" s="852"/>
      <c r="B90" s="852"/>
      <c r="C90" s="852"/>
      <c r="D90" s="852"/>
      <c r="E90" s="852"/>
      <c r="F90" s="852"/>
      <c r="G90" s="852"/>
      <c r="H90" s="852"/>
      <c r="I90" s="852"/>
      <c r="J90" s="852"/>
      <c r="K90" s="852"/>
      <c r="L90" s="852"/>
      <c r="M90" s="852"/>
      <c r="N90" s="852"/>
      <c r="O90" s="852"/>
      <c r="P90" s="852"/>
      <c r="Q90" s="852"/>
      <c r="R90" s="852"/>
      <c r="S90" s="852"/>
    </row>
    <row r="91" spans="1:19" x14ac:dyDescent="0.25">
      <c r="A91" s="852"/>
      <c r="B91" s="852"/>
      <c r="C91" s="852"/>
      <c r="D91" s="852"/>
      <c r="E91" s="852"/>
      <c r="F91" s="852"/>
      <c r="G91" s="852"/>
      <c r="H91" s="852"/>
      <c r="I91" s="852"/>
      <c r="J91" s="852"/>
      <c r="K91" s="852"/>
      <c r="L91" s="852"/>
      <c r="M91" s="852"/>
      <c r="N91" s="852"/>
      <c r="O91" s="852"/>
      <c r="P91" s="852"/>
      <c r="Q91" s="852"/>
      <c r="R91" s="852"/>
      <c r="S91" s="852"/>
    </row>
    <row r="92" spans="1:19" x14ac:dyDescent="0.25">
      <c r="A92" s="852"/>
      <c r="B92" s="852"/>
      <c r="C92" s="852"/>
      <c r="D92" s="852"/>
      <c r="E92" s="852"/>
      <c r="F92" s="852"/>
      <c r="G92" s="852"/>
      <c r="H92" s="852"/>
      <c r="I92" s="852"/>
      <c r="J92" s="852"/>
      <c r="K92" s="852"/>
      <c r="L92" s="852"/>
      <c r="M92" s="852"/>
      <c r="N92" s="852"/>
      <c r="O92" s="852"/>
      <c r="P92" s="852"/>
      <c r="Q92" s="852"/>
      <c r="R92" s="852"/>
      <c r="S92" s="852"/>
    </row>
    <row r="93" spans="1:19" x14ac:dyDescent="0.25">
      <c r="A93" s="852"/>
      <c r="B93" s="852"/>
      <c r="C93" s="852"/>
      <c r="D93" s="852"/>
      <c r="E93" s="852"/>
      <c r="F93" s="852"/>
      <c r="G93" s="852"/>
      <c r="H93" s="852"/>
      <c r="I93" s="852"/>
      <c r="J93" s="852"/>
      <c r="K93" s="852"/>
      <c r="L93" s="852"/>
      <c r="M93" s="852"/>
      <c r="N93" s="852"/>
      <c r="O93" s="852"/>
      <c r="P93" s="852"/>
      <c r="Q93" s="852"/>
      <c r="R93" s="852"/>
      <c r="S93" s="852"/>
    </row>
    <row r="94" spans="1:19" x14ac:dyDescent="0.25">
      <c r="A94" s="852"/>
      <c r="B94" s="852"/>
      <c r="C94" s="852"/>
      <c r="D94" s="852"/>
      <c r="E94" s="852"/>
      <c r="F94" s="852"/>
      <c r="G94" s="852"/>
      <c r="H94" s="852"/>
      <c r="I94" s="852"/>
      <c r="J94" s="852"/>
      <c r="K94" s="852"/>
      <c r="L94" s="852"/>
      <c r="M94" s="852"/>
      <c r="N94" s="852"/>
      <c r="O94" s="852"/>
      <c r="P94" s="852"/>
      <c r="Q94" s="852"/>
      <c r="R94" s="852"/>
      <c r="S94" s="852"/>
    </row>
    <row r="95" spans="1:19" x14ac:dyDescent="0.25">
      <c r="A95" s="852"/>
      <c r="B95" s="852"/>
      <c r="C95" s="852"/>
      <c r="D95" s="852"/>
      <c r="E95" s="852"/>
      <c r="F95" s="852"/>
      <c r="G95" s="852"/>
      <c r="H95" s="852"/>
      <c r="I95" s="852"/>
      <c r="J95" s="852"/>
      <c r="K95" s="852"/>
      <c r="L95" s="852"/>
      <c r="M95" s="852"/>
      <c r="N95" s="852"/>
      <c r="O95" s="852"/>
      <c r="P95" s="852"/>
      <c r="Q95" s="852"/>
      <c r="R95" s="852"/>
      <c r="S95" s="852"/>
    </row>
    <row r="96" spans="1:19" x14ac:dyDescent="0.25">
      <c r="A96" s="852"/>
      <c r="B96" s="852"/>
      <c r="C96" s="852"/>
      <c r="D96" s="852"/>
      <c r="E96" s="852"/>
      <c r="F96" s="852"/>
      <c r="G96" s="852"/>
      <c r="H96" s="852"/>
      <c r="I96" s="852"/>
      <c r="J96" s="852"/>
      <c r="K96" s="852"/>
      <c r="L96" s="852"/>
      <c r="M96" s="852"/>
      <c r="N96" s="852"/>
      <c r="O96" s="852"/>
      <c r="P96" s="852"/>
      <c r="Q96" s="852"/>
      <c r="R96" s="852"/>
      <c r="S96" s="852"/>
    </row>
    <row r="97" spans="1:19" x14ac:dyDescent="0.25">
      <c r="A97" s="852"/>
      <c r="B97" s="852"/>
      <c r="C97" s="852"/>
      <c r="D97" s="852"/>
      <c r="E97" s="852"/>
      <c r="F97" s="852"/>
      <c r="G97" s="852"/>
      <c r="H97" s="852"/>
      <c r="I97" s="852"/>
      <c r="J97" s="852"/>
      <c r="K97" s="852"/>
      <c r="L97" s="852"/>
      <c r="M97" s="852"/>
      <c r="N97" s="852"/>
      <c r="O97" s="852"/>
      <c r="P97" s="852"/>
      <c r="Q97" s="852"/>
      <c r="R97" s="852"/>
      <c r="S97" s="852"/>
    </row>
    <row r="98" spans="1:19" x14ac:dyDescent="0.25">
      <c r="A98" s="852"/>
      <c r="B98" s="852"/>
      <c r="C98" s="852"/>
      <c r="D98" s="852"/>
      <c r="E98" s="852"/>
      <c r="F98" s="852"/>
      <c r="G98" s="852"/>
      <c r="H98" s="852"/>
      <c r="I98" s="852"/>
      <c r="J98" s="852"/>
      <c r="K98" s="852"/>
      <c r="L98" s="852"/>
      <c r="M98" s="852"/>
      <c r="N98" s="852"/>
      <c r="O98" s="852"/>
      <c r="P98" s="852"/>
      <c r="Q98" s="852"/>
      <c r="R98" s="852"/>
      <c r="S98" s="852"/>
    </row>
    <row r="99" spans="1:19" x14ac:dyDescent="0.25">
      <c r="A99" s="852"/>
      <c r="B99" s="852"/>
      <c r="C99" s="852"/>
      <c r="D99" s="852"/>
      <c r="E99" s="852"/>
      <c r="F99" s="852"/>
      <c r="G99" s="852"/>
      <c r="H99" s="852"/>
      <c r="I99" s="852"/>
      <c r="J99" s="852"/>
      <c r="K99" s="852"/>
      <c r="L99" s="852"/>
      <c r="M99" s="852"/>
      <c r="N99" s="852"/>
      <c r="O99" s="852"/>
      <c r="P99" s="852"/>
      <c r="Q99" s="852"/>
      <c r="R99" s="852"/>
      <c r="S99" s="852"/>
    </row>
    <row r="100" spans="1:19" x14ac:dyDescent="0.25">
      <c r="A100" s="852"/>
      <c r="B100" s="852"/>
      <c r="C100" s="852"/>
      <c r="D100" s="852"/>
      <c r="E100" s="852"/>
      <c r="F100" s="852"/>
      <c r="G100" s="852"/>
      <c r="H100" s="852"/>
      <c r="I100" s="852"/>
      <c r="J100" s="852"/>
      <c r="K100" s="852"/>
      <c r="L100" s="852"/>
      <c r="M100" s="852"/>
      <c r="N100" s="852"/>
      <c r="O100" s="852"/>
      <c r="P100" s="852"/>
      <c r="Q100" s="852"/>
      <c r="R100" s="852"/>
      <c r="S100" s="852"/>
    </row>
    <row r="101" spans="1:19" x14ac:dyDescent="0.25">
      <c r="A101" s="852"/>
      <c r="B101" s="852"/>
      <c r="C101" s="852"/>
      <c r="D101" s="852"/>
      <c r="E101" s="852"/>
      <c r="F101" s="852"/>
      <c r="G101" s="852"/>
      <c r="H101" s="852"/>
      <c r="I101" s="852"/>
      <c r="J101" s="852"/>
      <c r="K101" s="852"/>
      <c r="L101" s="852"/>
      <c r="M101" s="852"/>
      <c r="N101" s="852"/>
      <c r="O101" s="852"/>
      <c r="P101" s="852"/>
      <c r="Q101" s="852"/>
      <c r="R101" s="852"/>
      <c r="S101" s="852"/>
    </row>
    <row r="102" spans="1:19" x14ac:dyDescent="0.25">
      <c r="A102" s="852"/>
      <c r="B102" s="852"/>
      <c r="C102" s="852"/>
      <c r="D102" s="852"/>
      <c r="E102" s="852"/>
      <c r="F102" s="852"/>
      <c r="G102" s="852"/>
      <c r="H102" s="852"/>
      <c r="I102" s="852"/>
      <c r="J102" s="852"/>
      <c r="K102" s="852"/>
      <c r="L102" s="852"/>
      <c r="M102" s="852"/>
      <c r="N102" s="852"/>
      <c r="O102" s="852"/>
      <c r="P102" s="852"/>
      <c r="Q102" s="852"/>
      <c r="R102" s="852"/>
      <c r="S102" s="852"/>
    </row>
    <row r="103" spans="1:19" x14ac:dyDescent="0.25">
      <c r="A103" s="852"/>
      <c r="B103" s="852"/>
      <c r="C103" s="852"/>
      <c r="D103" s="852"/>
      <c r="E103" s="852"/>
      <c r="F103" s="852"/>
      <c r="G103" s="852"/>
      <c r="H103" s="852"/>
      <c r="I103" s="852"/>
      <c r="J103" s="852"/>
      <c r="K103" s="852"/>
      <c r="L103" s="852"/>
      <c r="M103" s="852"/>
      <c r="N103" s="852"/>
      <c r="O103" s="852"/>
      <c r="P103" s="852"/>
      <c r="Q103" s="852"/>
      <c r="R103" s="852"/>
      <c r="S103" s="852"/>
    </row>
    <row r="104" spans="1:19" x14ac:dyDescent="0.25">
      <c r="A104" s="852"/>
      <c r="B104" s="852"/>
      <c r="C104" s="852"/>
      <c r="D104" s="852"/>
      <c r="E104" s="852"/>
      <c r="F104" s="852"/>
      <c r="G104" s="852"/>
      <c r="H104" s="852"/>
      <c r="I104" s="852"/>
      <c r="J104" s="852"/>
      <c r="K104" s="852"/>
      <c r="L104" s="852"/>
      <c r="M104" s="852"/>
      <c r="N104" s="852"/>
      <c r="O104" s="852"/>
      <c r="P104" s="852"/>
      <c r="Q104" s="852"/>
      <c r="R104" s="852"/>
      <c r="S104" s="852"/>
    </row>
    <row r="105" spans="1:19" x14ac:dyDescent="0.25">
      <c r="A105" s="852"/>
      <c r="B105" s="852"/>
      <c r="C105" s="852"/>
      <c r="D105" s="852"/>
      <c r="E105" s="852"/>
      <c r="F105" s="852"/>
      <c r="G105" s="852"/>
      <c r="H105" s="852"/>
      <c r="I105" s="852"/>
      <c r="J105" s="852"/>
      <c r="K105" s="852"/>
      <c r="L105" s="852"/>
      <c r="M105" s="852"/>
      <c r="N105" s="852"/>
      <c r="O105" s="852"/>
      <c r="P105" s="852"/>
      <c r="Q105" s="852"/>
      <c r="R105" s="852"/>
      <c r="S105" s="852"/>
    </row>
    <row r="106" spans="1:19" x14ac:dyDescent="0.25">
      <c r="A106" s="852"/>
      <c r="B106" s="852"/>
      <c r="C106" s="852"/>
      <c r="D106" s="852"/>
      <c r="E106" s="852"/>
      <c r="F106" s="852"/>
      <c r="G106" s="852"/>
      <c r="H106" s="852"/>
      <c r="I106" s="852"/>
      <c r="J106" s="852"/>
      <c r="K106" s="852"/>
      <c r="L106" s="852"/>
      <c r="M106" s="852"/>
      <c r="N106" s="852"/>
      <c r="O106" s="852"/>
      <c r="P106" s="852"/>
      <c r="Q106" s="852"/>
      <c r="R106" s="852"/>
      <c r="S106" s="852"/>
    </row>
    <row r="107" spans="1:19" x14ac:dyDescent="0.25">
      <c r="A107" s="852"/>
      <c r="B107" s="852"/>
      <c r="C107" s="852"/>
      <c r="D107" s="852"/>
      <c r="E107" s="852"/>
      <c r="F107" s="852"/>
      <c r="G107" s="852"/>
      <c r="H107" s="852"/>
      <c r="I107" s="852"/>
      <c r="J107" s="852"/>
      <c r="K107" s="852"/>
      <c r="L107" s="852"/>
      <c r="M107" s="852"/>
      <c r="N107" s="852"/>
      <c r="O107" s="852"/>
      <c r="P107" s="852"/>
      <c r="Q107" s="852"/>
      <c r="R107" s="852"/>
      <c r="S107" s="852"/>
    </row>
    <row r="108" spans="1:19" x14ac:dyDescent="0.25">
      <c r="A108" s="852"/>
      <c r="B108" s="852"/>
      <c r="C108" s="852"/>
      <c r="D108" s="852"/>
      <c r="E108" s="852"/>
      <c r="F108" s="852"/>
      <c r="G108" s="852"/>
      <c r="H108" s="852"/>
      <c r="I108" s="852"/>
      <c r="J108" s="852"/>
      <c r="K108" s="852"/>
      <c r="L108" s="852"/>
      <c r="M108" s="852"/>
      <c r="N108" s="852"/>
      <c r="O108" s="852"/>
      <c r="P108" s="852"/>
      <c r="Q108" s="852"/>
      <c r="R108" s="852"/>
      <c r="S108" s="852"/>
    </row>
  </sheetData>
  <sheetProtection algorithmName="SHA-512" hashValue="rEBxPUBHVe1J7bpbuLPgCub+FzcpYom+dARZlgKQqz58oXVwydosNV9LhRcBxlLQ7sQqQqiaGSI/K8+veonW/A==" saltValue="bzvXEppLmcWocvBKb++tZA==" spinCount="100000" sheet="1" objects="1" scenarios="1" sort="0" autoFilter="0" pivotTables="0"/>
  <mergeCells count="16">
    <mergeCell ref="A3:S3"/>
    <mergeCell ref="A7:A10"/>
    <mergeCell ref="B7:B10"/>
    <mergeCell ref="D7:D10"/>
    <mergeCell ref="E7:I7"/>
    <mergeCell ref="J7:S7"/>
    <mergeCell ref="E8:F9"/>
    <mergeCell ref="G8:G10"/>
    <mergeCell ref="H8:H10"/>
    <mergeCell ref="I8:I10"/>
    <mergeCell ref="J8:M8"/>
    <mergeCell ref="N8:O9"/>
    <mergeCell ref="P8:Q9"/>
    <mergeCell ref="R8:S9"/>
    <mergeCell ref="J9:K9"/>
    <mergeCell ref="L9:M9"/>
  </mergeCells>
  <pageMargins left="0.7" right="0.7" top="0.75" bottom="0.75" header="0.3" footer="0.3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B46"/>
  <sheetViews>
    <sheetView topLeftCell="A19" zoomScale="80" zoomScaleNormal="80" workbookViewId="0">
      <selection activeCell="K39" sqref="K39"/>
    </sheetView>
  </sheetViews>
  <sheetFormatPr defaultColWidth="9.1796875" defaultRowHeight="12.5" x14ac:dyDescent="0.25"/>
  <cols>
    <col min="1" max="1" width="9.1796875" style="853"/>
    <col min="2" max="3" width="18.7265625" style="853" customWidth="1"/>
    <col min="4" max="4" width="14.81640625" style="853" customWidth="1"/>
    <col min="5" max="5" width="10.453125" style="853" customWidth="1"/>
    <col min="6" max="16384" width="9.1796875" style="853"/>
  </cols>
  <sheetData>
    <row r="1" spans="1:28" ht="15.5" x14ac:dyDescent="0.35">
      <c r="A1" s="851" t="s">
        <v>1435</v>
      </c>
      <c r="B1" s="899"/>
      <c r="C1" s="899"/>
      <c r="D1" s="899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900"/>
      <c r="R1" s="900"/>
      <c r="S1" s="900"/>
      <c r="T1" s="900"/>
      <c r="U1" s="900"/>
      <c r="V1" s="900"/>
      <c r="W1" s="900"/>
      <c r="X1" s="900"/>
      <c r="Y1" s="900"/>
      <c r="Z1" s="399"/>
      <c r="AA1" s="399"/>
      <c r="AB1" s="399"/>
    </row>
    <row r="2" spans="1:28" ht="15.5" x14ac:dyDescent="0.35">
      <c r="A2" s="901"/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  <c r="Q2" s="902"/>
      <c r="R2" s="902"/>
      <c r="S2" s="902"/>
      <c r="T2" s="902"/>
      <c r="U2" s="902"/>
      <c r="V2" s="902"/>
      <c r="W2" s="902"/>
      <c r="X2" s="902"/>
      <c r="Y2" s="902"/>
      <c r="Z2" s="903"/>
      <c r="AA2" s="903"/>
      <c r="AB2" s="903"/>
    </row>
    <row r="3" spans="1:28" ht="15.5" x14ac:dyDescent="0.25">
      <c r="A3" s="1927" t="s">
        <v>1436</v>
      </c>
      <c r="B3" s="1927"/>
      <c r="C3" s="1927"/>
      <c r="D3" s="1927"/>
      <c r="E3" s="1927"/>
      <c r="F3" s="1927"/>
      <c r="G3" s="1927"/>
      <c r="H3" s="1927"/>
      <c r="I3" s="1927"/>
      <c r="J3" s="1927"/>
      <c r="K3" s="1927"/>
      <c r="L3" s="1927"/>
      <c r="M3" s="1927"/>
      <c r="N3" s="1927"/>
      <c r="O3" s="1927"/>
      <c r="P3" s="1927"/>
      <c r="Q3" s="1927"/>
      <c r="R3" s="1927"/>
      <c r="S3" s="1927"/>
      <c r="T3" s="1927"/>
      <c r="U3" s="1927"/>
      <c r="V3" s="1927"/>
      <c r="W3" s="1927"/>
      <c r="X3" s="1927"/>
      <c r="Y3" s="1927"/>
      <c r="Z3" s="904"/>
      <c r="AA3" s="904"/>
      <c r="AB3" s="904"/>
    </row>
    <row r="4" spans="1:28" ht="15.5" x14ac:dyDescent="0.35">
      <c r="A4" s="905"/>
      <c r="B4" s="906"/>
      <c r="C4" s="906"/>
      <c r="D4" s="906"/>
      <c r="E4" s="906"/>
      <c r="F4" s="906"/>
      <c r="G4" s="906"/>
      <c r="H4" s="906"/>
      <c r="I4" s="906"/>
      <c r="J4" s="906"/>
      <c r="K4" s="906"/>
      <c r="L4" s="906" t="s">
        <v>561</v>
      </c>
      <c r="M4" s="889"/>
      <c r="N4" s="890"/>
      <c r="O4" s="890"/>
      <c r="P4" s="890"/>
      <c r="Q4" s="890"/>
      <c r="R4" s="890"/>
      <c r="S4" s="890"/>
      <c r="T4" s="890"/>
      <c r="U4" s="890"/>
      <c r="V4" s="906"/>
      <c r="W4" s="907"/>
      <c r="X4" s="907"/>
      <c r="Y4" s="906"/>
      <c r="Z4" s="908"/>
      <c r="AA4" s="908"/>
      <c r="AB4" s="908"/>
    </row>
    <row r="5" spans="1:28" ht="15.5" x14ac:dyDescent="0.35">
      <c r="A5" s="905"/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889" t="s">
        <v>762</v>
      </c>
      <c r="N5" s="890"/>
      <c r="O5" s="890"/>
      <c r="P5" s="890"/>
      <c r="Q5" s="890"/>
      <c r="R5" s="890"/>
      <c r="S5" s="890"/>
      <c r="T5" s="890"/>
      <c r="U5" s="890"/>
      <c r="V5" s="905"/>
      <c r="W5" s="907"/>
      <c r="X5" s="907"/>
      <c r="Y5" s="905"/>
      <c r="Z5" s="909"/>
      <c r="AA5" s="909"/>
      <c r="AB5" s="909"/>
    </row>
    <row r="6" spans="1:28" ht="15.5" x14ac:dyDescent="0.35">
      <c r="A6" s="901"/>
      <c r="B6" s="910"/>
      <c r="C6" s="910"/>
      <c r="D6" s="910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902"/>
      <c r="P6" s="902"/>
      <c r="Q6" s="902"/>
      <c r="R6" s="902"/>
      <c r="S6" s="902"/>
      <c r="T6" s="902"/>
      <c r="U6" s="902"/>
      <c r="V6" s="902"/>
      <c r="W6" s="902"/>
      <c r="X6" s="902"/>
      <c r="Y6" s="902"/>
      <c r="Z6" s="903"/>
      <c r="AA6" s="903"/>
      <c r="AB6" s="903"/>
    </row>
    <row r="7" spans="1:28" ht="44.25" customHeight="1" x14ac:dyDescent="0.25">
      <c r="A7" s="1928" t="s">
        <v>5</v>
      </c>
      <c r="B7" s="1928" t="s">
        <v>6</v>
      </c>
      <c r="C7" s="911"/>
      <c r="D7" s="1928" t="s">
        <v>61</v>
      </c>
      <c r="E7" s="1928" t="s">
        <v>1437</v>
      </c>
      <c r="F7" s="1928"/>
      <c r="G7" s="1928"/>
      <c r="H7" s="1929" t="s">
        <v>1438</v>
      </c>
      <c r="I7" s="1929"/>
      <c r="J7" s="1929"/>
      <c r="K7" s="1929" t="s">
        <v>1439</v>
      </c>
      <c r="L7" s="1929"/>
      <c r="M7" s="1929"/>
      <c r="N7" s="1929" t="s">
        <v>1440</v>
      </c>
      <c r="O7" s="1929"/>
      <c r="P7" s="1929"/>
      <c r="Q7" s="1929" t="s">
        <v>1441</v>
      </c>
      <c r="R7" s="1929"/>
      <c r="S7" s="1929"/>
      <c r="T7" s="1929" t="s">
        <v>1442</v>
      </c>
      <c r="U7" s="1929"/>
      <c r="V7" s="1929"/>
      <c r="W7" s="1929" t="s">
        <v>1443</v>
      </c>
      <c r="X7" s="1929"/>
      <c r="Y7" s="1929"/>
      <c r="Z7" s="1929" t="s">
        <v>1444</v>
      </c>
      <c r="AA7" s="1929"/>
      <c r="AB7" s="1929"/>
    </row>
    <row r="8" spans="1:28" x14ac:dyDescent="0.25">
      <c r="A8" s="1928"/>
      <c r="B8" s="1928"/>
      <c r="C8" s="911" t="s">
        <v>1615</v>
      </c>
      <c r="D8" s="1928"/>
      <c r="E8" s="1928" t="s">
        <v>1445</v>
      </c>
      <c r="F8" s="1928" t="s">
        <v>1446</v>
      </c>
      <c r="G8" s="1928"/>
      <c r="H8" s="1928" t="s">
        <v>1445</v>
      </c>
      <c r="I8" s="1928" t="s">
        <v>1446</v>
      </c>
      <c r="J8" s="1928"/>
      <c r="K8" s="1928" t="s">
        <v>1445</v>
      </c>
      <c r="L8" s="1928" t="s">
        <v>1446</v>
      </c>
      <c r="M8" s="1928"/>
      <c r="N8" s="1928" t="s">
        <v>1445</v>
      </c>
      <c r="O8" s="1928" t="s">
        <v>1446</v>
      </c>
      <c r="P8" s="1928"/>
      <c r="Q8" s="1928" t="s">
        <v>1445</v>
      </c>
      <c r="R8" s="1928" t="s">
        <v>1446</v>
      </c>
      <c r="S8" s="1928"/>
      <c r="T8" s="1928" t="s">
        <v>1445</v>
      </c>
      <c r="U8" s="1928" t="s">
        <v>1446</v>
      </c>
      <c r="V8" s="1928"/>
      <c r="W8" s="1928" t="s">
        <v>1445</v>
      </c>
      <c r="X8" s="1928" t="s">
        <v>1446</v>
      </c>
      <c r="Y8" s="1928"/>
      <c r="Z8" s="1928" t="s">
        <v>1445</v>
      </c>
      <c r="AA8" s="1928" t="s">
        <v>1447</v>
      </c>
      <c r="AB8" s="1928"/>
    </row>
    <row r="9" spans="1:28" ht="45.75" customHeight="1" x14ac:dyDescent="0.25">
      <c r="A9" s="1928"/>
      <c r="B9" s="1928"/>
      <c r="C9" s="911"/>
      <c r="D9" s="1928"/>
      <c r="E9" s="1928"/>
      <c r="F9" s="911" t="s">
        <v>8</v>
      </c>
      <c r="G9" s="911" t="s">
        <v>65</v>
      </c>
      <c r="H9" s="1928"/>
      <c r="I9" s="911" t="s">
        <v>8</v>
      </c>
      <c r="J9" s="911" t="s">
        <v>65</v>
      </c>
      <c r="K9" s="1928"/>
      <c r="L9" s="911" t="s">
        <v>8</v>
      </c>
      <c r="M9" s="911" t="s">
        <v>65</v>
      </c>
      <c r="N9" s="1928"/>
      <c r="O9" s="911" t="s">
        <v>8</v>
      </c>
      <c r="P9" s="911" t="s">
        <v>65</v>
      </c>
      <c r="Q9" s="1928"/>
      <c r="R9" s="911" t="s">
        <v>8</v>
      </c>
      <c r="S9" s="911" t="s">
        <v>65</v>
      </c>
      <c r="T9" s="1928"/>
      <c r="U9" s="911" t="s">
        <v>8</v>
      </c>
      <c r="V9" s="911" t="s">
        <v>65</v>
      </c>
      <c r="W9" s="1928"/>
      <c r="X9" s="911" t="s">
        <v>8</v>
      </c>
      <c r="Y9" s="911" t="s">
        <v>65</v>
      </c>
      <c r="Z9" s="1928"/>
      <c r="AA9" s="911" t="s">
        <v>8</v>
      </c>
      <c r="AB9" s="911" t="s">
        <v>65</v>
      </c>
    </row>
    <row r="10" spans="1:28" x14ac:dyDescent="0.25">
      <c r="A10" s="912">
        <v>1</v>
      </c>
      <c r="B10" s="1512">
        <v>2</v>
      </c>
      <c r="C10" s="1512"/>
      <c r="D10" s="1512">
        <v>3</v>
      </c>
      <c r="E10" s="1512">
        <v>4</v>
      </c>
      <c r="F10" s="912">
        <v>5</v>
      </c>
      <c r="G10" s="912">
        <v>6</v>
      </c>
      <c r="H10" s="912">
        <v>7</v>
      </c>
      <c r="I10" s="912">
        <v>8</v>
      </c>
      <c r="J10" s="912">
        <v>9</v>
      </c>
      <c r="K10" s="912">
        <v>10</v>
      </c>
      <c r="L10" s="912">
        <v>11</v>
      </c>
      <c r="M10" s="912">
        <v>12</v>
      </c>
      <c r="N10" s="1512">
        <v>13</v>
      </c>
      <c r="O10" s="912">
        <v>14</v>
      </c>
      <c r="P10" s="912">
        <v>15</v>
      </c>
      <c r="Q10" s="1512">
        <v>16</v>
      </c>
      <c r="R10" s="912">
        <v>17</v>
      </c>
      <c r="S10" s="912">
        <v>18</v>
      </c>
      <c r="T10" s="912">
        <v>19</v>
      </c>
      <c r="U10" s="912">
        <v>20</v>
      </c>
      <c r="V10" s="912">
        <v>21</v>
      </c>
      <c r="W10" s="1512">
        <v>22</v>
      </c>
      <c r="X10" s="912">
        <v>23</v>
      </c>
      <c r="Y10" s="912">
        <v>24</v>
      </c>
      <c r="Z10" s="912">
        <v>22</v>
      </c>
      <c r="AA10" s="912">
        <v>23</v>
      </c>
      <c r="AB10" s="912">
        <v>24</v>
      </c>
    </row>
    <row r="11" spans="1:28" ht="15.5" x14ac:dyDescent="0.35">
      <c r="A11" s="1445">
        <v>1</v>
      </c>
      <c r="B11" s="1457" t="s">
        <v>110</v>
      </c>
      <c r="C11" s="1570" t="s">
        <v>1596</v>
      </c>
      <c r="D11" s="1524" t="s">
        <v>592</v>
      </c>
      <c r="E11" s="1514">
        <v>0</v>
      </c>
      <c r="F11" s="1509"/>
      <c r="G11" s="913"/>
      <c r="H11" s="913"/>
      <c r="I11" s="913"/>
      <c r="J11" s="913"/>
      <c r="K11" s="913"/>
      <c r="L11" s="913"/>
      <c r="M11" s="1506"/>
      <c r="N11" s="1514">
        <v>7</v>
      </c>
      <c r="O11" s="1509"/>
      <c r="P11" s="1506">
        <f>O11/N11*100</f>
        <v>0</v>
      </c>
      <c r="Q11" s="1514">
        <v>9</v>
      </c>
      <c r="R11" s="1509"/>
      <c r="S11" s="913">
        <f>R11/Q11*100</f>
        <v>0</v>
      </c>
      <c r="T11" s="913"/>
      <c r="U11" s="913"/>
      <c r="V11" s="1506"/>
      <c r="W11" s="1514">
        <v>0</v>
      </c>
      <c r="X11" s="1509"/>
      <c r="Y11" s="913" t="e">
        <f>X11/W11*100</f>
        <v>#DIV/0!</v>
      </c>
      <c r="Z11" s="913">
        <f>E11+H11+K11+N11+Q11+T11+W11</f>
        <v>16</v>
      </c>
      <c r="AA11" s="913">
        <f>F11+I11+L11+O11+R11+U11+X11</f>
        <v>0</v>
      </c>
      <c r="AB11" s="913">
        <f>AA11/Z11*100</f>
        <v>0</v>
      </c>
    </row>
    <row r="12" spans="1:28" ht="15.5" x14ac:dyDescent="0.35">
      <c r="A12" s="1446">
        <v>2</v>
      </c>
      <c r="B12" s="1458" t="s">
        <v>109</v>
      </c>
      <c r="C12" s="1571" t="s">
        <v>1597</v>
      </c>
      <c r="D12" s="1455" t="s">
        <v>109</v>
      </c>
      <c r="E12" s="1515">
        <v>1</v>
      </c>
      <c r="F12" s="1510"/>
      <c r="G12" s="914">
        <f t="shared" ref="G12:G30" si="0">F12/E12*100</f>
        <v>0</v>
      </c>
      <c r="H12" s="914"/>
      <c r="I12" s="914"/>
      <c r="J12" s="914"/>
      <c r="K12" s="914"/>
      <c r="L12" s="914"/>
      <c r="M12" s="1507"/>
      <c r="N12" s="1515">
        <v>4</v>
      </c>
      <c r="O12" s="1510"/>
      <c r="P12" s="1507">
        <f t="shared" ref="P12:P30" si="1">O12/N12*100</f>
        <v>0</v>
      </c>
      <c r="Q12" s="1515">
        <v>0</v>
      </c>
      <c r="R12" s="1510"/>
      <c r="S12" s="914"/>
      <c r="T12" s="914"/>
      <c r="U12" s="914"/>
      <c r="V12" s="1507"/>
      <c r="W12" s="1515">
        <v>0</v>
      </c>
      <c r="X12" s="1510"/>
      <c r="Y12" s="914" t="e">
        <f t="shared" ref="Y12:Y30" si="2">X12/W12*100</f>
        <v>#DIV/0!</v>
      </c>
      <c r="Z12" s="914">
        <f t="shared" ref="Z12:AA30" si="3">E12+H12+K12+N12+Q12+T12+W12</f>
        <v>5</v>
      </c>
      <c r="AA12" s="914">
        <f t="shared" si="3"/>
        <v>0</v>
      </c>
      <c r="AB12" s="914">
        <f t="shared" ref="AB12:AB30" si="4">AA12/Z12*100</f>
        <v>0</v>
      </c>
    </row>
    <row r="13" spans="1:28" ht="15.5" x14ac:dyDescent="0.35">
      <c r="A13" s="1446">
        <v>3</v>
      </c>
      <c r="B13" s="1458" t="s">
        <v>114</v>
      </c>
      <c r="C13" s="1571" t="s">
        <v>1599</v>
      </c>
      <c r="D13" s="1455" t="s">
        <v>114</v>
      </c>
      <c r="E13" s="1515">
        <v>0</v>
      </c>
      <c r="F13" s="1510"/>
      <c r="G13" s="914"/>
      <c r="H13" s="914"/>
      <c r="I13" s="914"/>
      <c r="J13" s="914"/>
      <c r="K13" s="914"/>
      <c r="L13" s="914"/>
      <c r="M13" s="1507"/>
      <c r="N13" s="1515">
        <v>5</v>
      </c>
      <c r="O13" s="1510"/>
      <c r="P13" s="1507">
        <f t="shared" si="1"/>
        <v>0</v>
      </c>
      <c r="Q13" s="1515">
        <v>0</v>
      </c>
      <c r="R13" s="1510"/>
      <c r="S13" s="914"/>
      <c r="T13" s="914"/>
      <c r="U13" s="914"/>
      <c r="V13" s="1507"/>
      <c r="W13" s="1515">
        <v>0</v>
      </c>
      <c r="X13" s="1510"/>
      <c r="Y13" s="914" t="e">
        <f t="shared" si="2"/>
        <v>#DIV/0!</v>
      </c>
      <c r="Z13" s="914">
        <f t="shared" si="3"/>
        <v>5</v>
      </c>
      <c r="AA13" s="914">
        <f t="shared" si="3"/>
        <v>0</v>
      </c>
      <c r="AB13" s="914">
        <f t="shared" si="4"/>
        <v>0</v>
      </c>
    </row>
    <row r="14" spans="1:28" ht="15.5" x14ac:dyDescent="0.35">
      <c r="A14" s="1446">
        <v>4</v>
      </c>
      <c r="B14" s="1458" t="s">
        <v>113</v>
      </c>
      <c r="C14" s="1571" t="s">
        <v>1601</v>
      </c>
      <c r="D14" s="1455" t="s">
        <v>113</v>
      </c>
      <c r="E14" s="1515">
        <v>1</v>
      </c>
      <c r="F14" s="1511"/>
      <c r="G14" s="914">
        <f t="shared" si="0"/>
        <v>0</v>
      </c>
      <c r="H14" s="914"/>
      <c r="I14" s="914"/>
      <c r="J14" s="914"/>
      <c r="K14" s="914"/>
      <c r="L14" s="914"/>
      <c r="M14" s="1507"/>
      <c r="N14" s="1515">
        <v>2</v>
      </c>
      <c r="O14" s="1510"/>
      <c r="P14" s="1507">
        <f t="shared" si="1"/>
        <v>0</v>
      </c>
      <c r="Q14" s="1515">
        <v>0</v>
      </c>
      <c r="R14" s="1510"/>
      <c r="S14" s="914"/>
      <c r="T14" s="914"/>
      <c r="U14" s="914"/>
      <c r="V14" s="1507"/>
      <c r="W14" s="1515">
        <v>3</v>
      </c>
      <c r="X14" s="1510"/>
      <c r="Y14" s="914">
        <f t="shared" si="2"/>
        <v>0</v>
      </c>
      <c r="Z14" s="914">
        <f t="shared" si="3"/>
        <v>6</v>
      </c>
      <c r="AA14" s="914">
        <f t="shared" si="3"/>
        <v>0</v>
      </c>
      <c r="AB14" s="914">
        <f t="shared" si="4"/>
        <v>0</v>
      </c>
    </row>
    <row r="15" spans="1:28" ht="15.5" x14ac:dyDescent="0.35">
      <c r="A15" s="1446">
        <v>5</v>
      </c>
      <c r="B15" s="1458" t="s">
        <v>111</v>
      </c>
      <c r="C15" s="1571" t="s">
        <v>1598</v>
      </c>
      <c r="D15" s="1455" t="s">
        <v>111</v>
      </c>
      <c r="E15" s="1515">
        <v>11</v>
      </c>
      <c r="F15" s="1511"/>
      <c r="G15" s="914">
        <f t="shared" si="0"/>
        <v>0</v>
      </c>
      <c r="H15" s="914"/>
      <c r="I15" s="914"/>
      <c r="J15" s="914"/>
      <c r="K15" s="914"/>
      <c r="L15" s="914"/>
      <c r="M15" s="1507"/>
      <c r="N15" s="1515">
        <v>5</v>
      </c>
      <c r="O15" s="1510"/>
      <c r="P15" s="1507">
        <f t="shared" si="1"/>
        <v>0</v>
      </c>
      <c r="Q15" s="1515">
        <v>18</v>
      </c>
      <c r="R15" s="1510"/>
      <c r="S15" s="914">
        <f t="shared" ref="S12:S30" si="5">R15/Q15*100</f>
        <v>0</v>
      </c>
      <c r="T15" s="914"/>
      <c r="U15" s="914"/>
      <c r="V15" s="1507"/>
      <c r="W15" s="1515">
        <v>34</v>
      </c>
      <c r="X15" s="1510"/>
      <c r="Y15" s="914">
        <f t="shared" si="2"/>
        <v>0</v>
      </c>
      <c r="Z15" s="914">
        <f t="shared" si="3"/>
        <v>68</v>
      </c>
      <c r="AA15" s="914">
        <f t="shared" si="3"/>
        <v>0</v>
      </c>
      <c r="AB15" s="914">
        <f t="shared" si="4"/>
        <v>0</v>
      </c>
    </row>
    <row r="16" spans="1:28" ht="15.5" x14ac:dyDescent="0.35">
      <c r="A16" s="1446">
        <v>6</v>
      </c>
      <c r="B16" s="1458" t="s">
        <v>112</v>
      </c>
      <c r="C16" s="1571" t="s">
        <v>1600</v>
      </c>
      <c r="D16" s="1455" t="s">
        <v>112</v>
      </c>
      <c r="E16" s="1515">
        <v>0</v>
      </c>
      <c r="F16" s="1511"/>
      <c r="G16" s="914"/>
      <c r="H16" s="914"/>
      <c r="I16" s="914"/>
      <c r="J16" s="914"/>
      <c r="K16" s="914"/>
      <c r="L16" s="914"/>
      <c r="M16" s="1507"/>
      <c r="N16" s="1515">
        <v>0</v>
      </c>
      <c r="O16" s="1510"/>
      <c r="P16" s="1507"/>
      <c r="Q16" s="1515">
        <v>0</v>
      </c>
      <c r="R16" s="1510"/>
      <c r="S16" s="914"/>
      <c r="T16" s="914"/>
      <c r="U16" s="914"/>
      <c r="V16" s="1507"/>
      <c r="W16" s="1515">
        <v>3</v>
      </c>
      <c r="X16" s="1510"/>
      <c r="Y16" s="914">
        <f t="shared" si="2"/>
        <v>0</v>
      </c>
      <c r="Z16" s="914">
        <f t="shared" si="3"/>
        <v>3</v>
      </c>
      <c r="AA16" s="914">
        <f t="shared" si="3"/>
        <v>0</v>
      </c>
      <c r="AB16" s="914">
        <f t="shared" si="4"/>
        <v>0</v>
      </c>
    </row>
    <row r="17" spans="1:28" ht="15.5" x14ac:dyDescent="0.35">
      <c r="A17" s="1446">
        <v>7</v>
      </c>
      <c r="B17" s="1458" t="s">
        <v>98</v>
      </c>
      <c r="C17" s="1571" t="s">
        <v>1602</v>
      </c>
      <c r="D17" s="1455" t="s">
        <v>98</v>
      </c>
      <c r="E17" s="1516">
        <v>3</v>
      </c>
      <c r="F17" s="1510"/>
      <c r="G17" s="914">
        <f t="shared" si="0"/>
        <v>0</v>
      </c>
      <c r="H17" s="914"/>
      <c r="I17" s="914"/>
      <c r="J17" s="914"/>
      <c r="K17" s="914"/>
      <c r="L17" s="914"/>
      <c r="M17" s="1507"/>
      <c r="N17" s="1516">
        <v>19</v>
      </c>
      <c r="O17" s="1510"/>
      <c r="P17" s="1507">
        <f t="shared" si="1"/>
        <v>0</v>
      </c>
      <c r="Q17" s="1516">
        <v>30</v>
      </c>
      <c r="R17" s="1510"/>
      <c r="S17" s="914">
        <f t="shared" si="5"/>
        <v>0</v>
      </c>
      <c r="T17" s="914"/>
      <c r="U17" s="914"/>
      <c r="V17" s="1507"/>
      <c r="W17" s="1516">
        <v>5</v>
      </c>
      <c r="X17" s="1510"/>
      <c r="Y17" s="914">
        <f t="shared" si="2"/>
        <v>0</v>
      </c>
      <c r="Z17" s="914">
        <f t="shared" si="3"/>
        <v>57</v>
      </c>
      <c r="AA17" s="914">
        <f t="shared" si="3"/>
        <v>0</v>
      </c>
      <c r="AB17" s="914">
        <f t="shared" si="4"/>
        <v>0</v>
      </c>
    </row>
    <row r="18" spans="1:28" ht="15.5" x14ac:dyDescent="0.35">
      <c r="A18" s="1446">
        <v>8</v>
      </c>
      <c r="B18" s="1458" t="s">
        <v>99</v>
      </c>
      <c r="C18" s="1571" t="s">
        <v>1603</v>
      </c>
      <c r="D18" s="1455" t="s">
        <v>593</v>
      </c>
      <c r="E18" s="1515">
        <v>0</v>
      </c>
      <c r="F18" s="1510"/>
      <c r="G18" s="914"/>
      <c r="H18" s="914"/>
      <c r="I18" s="914"/>
      <c r="J18" s="914"/>
      <c r="K18" s="914"/>
      <c r="L18" s="914"/>
      <c r="M18" s="1507"/>
      <c r="N18" s="1515">
        <v>4</v>
      </c>
      <c r="O18" s="1510"/>
      <c r="P18" s="1507">
        <f t="shared" si="1"/>
        <v>0</v>
      </c>
      <c r="Q18" s="1515">
        <v>0</v>
      </c>
      <c r="R18" s="1510"/>
      <c r="S18" s="914"/>
      <c r="T18" s="914"/>
      <c r="U18" s="914"/>
      <c r="V18" s="1507"/>
      <c r="W18" s="1515">
        <v>0</v>
      </c>
      <c r="X18" s="1510"/>
      <c r="Y18" s="914" t="e">
        <f t="shared" si="2"/>
        <v>#DIV/0!</v>
      </c>
      <c r="Z18" s="914">
        <f t="shared" si="3"/>
        <v>4</v>
      </c>
      <c r="AA18" s="914">
        <f t="shared" si="3"/>
        <v>0</v>
      </c>
      <c r="AB18" s="914">
        <f t="shared" si="4"/>
        <v>0</v>
      </c>
    </row>
    <row r="19" spans="1:28" ht="15.5" x14ac:dyDescent="0.35">
      <c r="A19" s="1446">
        <v>9</v>
      </c>
      <c r="B19" s="1458" t="s">
        <v>587</v>
      </c>
      <c r="C19" s="1571" t="s">
        <v>1604</v>
      </c>
      <c r="D19" s="1455" t="s">
        <v>587</v>
      </c>
      <c r="E19" s="1515">
        <v>0</v>
      </c>
      <c r="F19" s="1510"/>
      <c r="G19" s="914"/>
      <c r="H19" s="914"/>
      <c r="I19" s="914"/>
      <c r="J19" s="914"/>
      <c r="K19" s="914"/>
      <c r="L19" s="914"/>
      <c r="M19" s="1507"/>
      <c r="N19" s="1515">
        <v>7</v>
      </c>
      <c r="O19" s="1510"/>
      <c r="P19" s="1507">
        <f t="shared" si="1"/>
        <v>0</v>
      </c>
      <c r="Q19" s="1515">
        <v>23</v>
      </c>
      <c r="R19" s="1510"/>
      <c r="S19" s="914">
        <f t="shared" si="5"/>
        <v>0</v>
      </c>
      <c r="T19" s="914"/>
      <c r="U19" s="914"/>
      <c r="V19" s="1507"/>
      <c r="W19" s="1515">
        <v>3</v>
      </c>
      <c r="X19" s="1510"/>
      <c r="Y19" s="914">
        <f t="shared" si="2"/>
        <v>0</v>
      </c>
      <c r="Z19" s="914">
        <f t="shared" si="3"/>
        <v>33</v>
      </c>
      <c r="AA19" s="914">
        <f t="shared" si="3"/>
        <v>0</v>
      </c>
      <c r="AB19" s="914">
        <f t="shared" si="4"/>
        <v>0</v>
      </c>
    </row>
    <row r="20" spans="1:28" ht="15.5" x14ac:dyDescent="0.35">
      <c r="A20" s="1446">
        <v>10</v>
      </c>
      <c r="B20" s="1458" t="s">
        <v>108</v>
      </c>
      <c r="C20" s="1571" t="s">
        <v>1606</v>
      </c>
      <c r="D20" s="1455" t="s">
        <v>589</v>
      </c>
      <c r="E20" s="1515">
        <v>0</v>
      </c>
      <c r="F20" s="1511"/>
      <c r="G20" s="914"/>
      <c r="H20" s="914"/>
      <c r="I20" s="914"/>
      <c r="J20" s="914"/>
      <c r="K20" s="914"/>
      <c r="L20" s="914"/>
      <c r="M20" s="1507"/>
      <c r="N20" s="1515">
        <v>2</v>
      </c>
      <c r="O20" s="1510"/>
      <c r="P20" s="1507">
        <f t="shared" si="1"/>
        <v>0</v>
      </c>
      <c r="Q20" s="1515">
        <v>0</v>
      </c>
      <c r="R20" s="1510"/>
      <c r="S20" s="914"/>
      <c r="T20" s="914"/>
      <c r="U20" s="914"/>
      <c r="V20" s="1507"/>
      <c r="W20" s="1515">
        <v>0</v>
      </c>
      <c r="X20" s="1510"/>
      <c r="Y20" s="914" t="e">
        <f t="shared" si="2"/>
        <v>#DIV/0!</v>
      </c>
      <c r="Z20" s="914">
        <f t="shared" si="3"/>
        <v>2</v>
      </c>
      <c r="AA20" s="914">
        <f t="shared" si="3"/>
        <v>0</v>
      </c>
      <c r="AB20" s="914">
        <f t="shared" si="4"/>
        <v>0</v>
      </c>
    </row>
    <row r="21" spans="1:28" ht="15.5" x14ac:dyDescent="0.35">
      <c r="A21" s="1446">
        <v>11</v>
      </c>
      <c r="B21" s="1458" t="s">
        <v>106</v>
      </c>
      <c r="C21" s="1571" t="s">
        <v>1605</v>
      </c>
      <c r="D21" s="1455" t="s">
        <v>590</v>
      </c>
      <c r="E21" s="1515">
        <v>0</v>
      </c>
      <c r="F21" s="1511"/>
      <c r="G21" s="914"/>
      <c r="H21" s="914"/>
      <c r="I21" s="914"/>
      <c r="J21" s="914"/>
      <c r="K21" s="914"/>
      <c r="L21" s="914"/>
      <c r="M21" s="1507"/>
      <c r="N21" s="1515">
        <v>4</v>
      </c>
      <c r="O21" s="1510"/>
      <c r="P21" s="1507">
        <f t="shared" si="1"/>
        <v>0</v>
      </c>
      <c r="Q21" s="1515">
        <v>0</v>
      </c>
      <c r="R21" s="1510"/>
      <c r="S21" s="914"/>
      <c r="T21" s="914"/>
      <c r="U21" s="914"/>
      <c r="V21" s="1507"/>
      <c r="W21" s="1515">
        <v>12</v>
      </c>
      <c r="X21" s="1510"/>
      <c r="Y21" s="914">
        <f t="shared" si="2"/>
        <v>0</v>
      </c>
      <c r="Z21" s="914">
        <f t="shared" si="3"/>
        <v>16</v>
      </c>
      <c r="AA21" s="914">
        <f t="shared" si="3"/>
        <v>0</v>
      </c>
      <c r="AB21" s="914">
        <f t="shared" si="4"/>
        <v>0</v>
      </c>
    </row>
    <row r="22" spans="1:28" ht="15.5" x14ac:dyDescent="0.35">
      <c r="A22" s="1446">
        <v>12</v>
      </c>
      <c r="B22" s="1458" t="s">
        <v>101</v>
      </c>
      <c r="C22" s="1571" t="s">
        <v>1607</v>
      </c>
      <c r="D22" s="1455" t="s">
        <v>101</v>
      </c>
      <c r="E22" s="1515">
        <v>0</v>
      </c>
      <c r="F22" s="1511"/>
      <c r="G22" s="914"/>
      <c r="H22" s="914"/>
      <c r="I22" s="914"/>
      <c r="J22" s="914"/>
      <c r="K22" s="914"/>
      <c r="L22" s="914"/>
      <c r="M22" s="1507"/>
      <c r="N22" s="1515">
        <v>6</v>
      </c>
      <c r="O22" s="1510"/>
      <c r="P22" s="1507">
        <f t="shared" si="1"/>
        <v>0</v>
      </c>
      <c r="Q22" s="1515">
        <v>0</v>
      </c>
      <c r="R22" s="1510"/>
      <c r="S22" s="914"/>
      <c r="T22" s="914"/>
      <c r="U22" s="914"/>
      <c r="V22" s="1507"/>
      <c r="W22" s="1515">
        <v>0</v>
      </c>
      <c r="X22" s="1510"/>
      <c r="Y22" s="914" t="e">
        <f t="shared" si="2"/>
        <v>#DIV/0!</v>
      </c>
      <c r="Z22" s="914">
        <f t="shared" si="3"/>
        <v>6</v>
      </c>
      <c r="AA22" s="914">
        <f t="shared" si="3"/>
        <v>0</v>
      </c>
      <c r="AB22" s="914">
        <f t="shared" si="4"/>
        <v>0</v>
      </c>
    </row>
    <row r="23" spans="1:28" ht="15.5" x14ac:dyDescent="0.35">
      <c r="A23" s="1446">
        <v>13</v>
      </c>
      <c r="B23" s="1458" t="s">
        <v>100</v>
      </c>
      <c r="C23" s="1571" t="s">
        <v>1609</v>
      </c>
      <c r="D23" s="1455" t="s">
        <v>100</v>
      </c>
      <c r="E23" s="1515">
        <v>2</v>
      </c>
      <c r="F23" s="1511"/>
      <c r="G23" s="914">
        <f t="shared" si="0"/>
        <v>0</v>
      </c>
      <c r="H23" s="914"/>
      <c r="I23" s="914"/>
      <c r="J23" s="914"/>
      <c r="K23" s="914"/>
      <c r="L23" s="914"/>
      <c r="M23" s="1507"/>
      <c r="N23" s="1515">
        <v>3</v>
      </c>
      <c r="O23" s="1510"/>
      <c r="P23" s="1507">
        <f t="shared" si="1"/>
        <v>0</v>
      </c>
      <c r="Q23" s="1515">
        <v>0</v>
      </c>
      <c r="R23" s="1510"/>
      <c r="S23" s="914"/>
      <c r="T23" s="914"/>
      <c r="U23" s="914"/>
      <c r="V23" s="1507"/>
      <c r="W23" s="1515">
        <v>5</v>
      </c>
      <c r="X23" s="1510"/>
      <c r="Y23" s="914">
        <f t="shared" si="2"/>
        <v>0</v>
      </c>
      <c r="Z23" s="914">
        <f t="shared" si="3"/>
        <v>10</v>
      </c>
      <c r="AA23" s="914">
        <f t="shared" si="3"/>
        <v>0</v>
      </c>
      <c r="AB23" s="914">
        <f t="shared" si="4"/>
        <v>0</v>
      </c>
    </row>
    <row r="24" spans="1:28" ht="15.5" x14ac:dyDescent="0.35">
      <c r="A24" s="1446">
        <v>14</v>
      </c>
      <c r="B24" s="1458" t="s">
        <v>1397</v>
      </c>
      <c r="C24" s="1571" t="s">
        <v>1608</v>
      </c>
      <c r="D24" s="1455" t="s">
        <v>599</v>
      </c>
      <c r="E24" s="1515">
        <v>0</v>
      </c>
      <c r="F24" s="1511"/>
      <c r="G24" s="914"/>
      <c r="H24" s="914"/>
      <c r="I24" s="914"/>
      <c r="J24" s="914"/>
      <c r="K24" s="914"/>
      <c r="L24" s="914"/>
      <c r="M24" s="1507"/>
      <c r="N24" s="1515">
        <v>2</v>
      </c>
      <c r="O24" s="1510"/>
      <c r="P24" s="1507">
        <f t="shared" si="1"/>
        <v>0</v>
      </c>
      <c r="Q24" s="1515">
        <v>0</v>
      </c>
      <c r="R24" s="1510"/>
      <c r="S24" s="914"/>
      <c r="T24" s="914"/>
      <c r="U24" s="914"/>
      <c r="V24" s="1507"/>
      <c r="W24" s="1515">
        <v>123</v>
      </c>
      <c r="X24" s="1510"/>
      <c r="Y24" s="914">
        <f t="shared" si="2"/>
        <v>0</v>
      </c>
      <c r="Z24" s="914">
        <f t="shared" si="3"/>
        <v>125</v>
      </c>
      <c r="AA24" s="914">
        <f t="shared" si="3"/>
        <v>0</v>
      </c>
      <c r="AB24" s="914">
        <f t="shared" si="4"/>
        <v>0</v>
      </c>
    </row>
    <row r="25" spans="1:28" ht="15.5" x14ac:dyDescent="0.35">
      <c r="A25" s="1446">
        <v>15</v>
      </c>
      <c r="B25" s="1458" t="s">
        <v>104</v>
      </c>
      <c r="C25" s="1571" t="s">
        <v>1610</v>
      </c>
      <c r="D25" s="1455" t="s">
        <v>104</v>
      </c>
      <c r="E25" s="1515">
        <v>0</v>
      </c>
      <c r="F25" s="1511"/>
      <c r="G25" s="914"/>
      <c r="H25" s="914"/>
      <c r="I25" s="914"/>
      <c r="J25" s="914"/>
      <c r="K25" s="914"/>
      <c r="L25" s="914"/>
      <c r="M25" s="1507"/>
      <c r="N25" s="1515">
        <v>4</v>
      </c>
      <c r="O25" s="1510"/>
      <c r="P25" s="1507">
        <f t="shared" si="1"/>
        <v>0</v>
      </c>
      <c r="Q25" s="1515">
        <v>0</v>
      </c>
      <c r="R25" s="1510"/>
      <c r="S25" s="914"/>
      <c r="T25" s="914"/>
      <c r="U25" s="914"/>
      <c r="V25" s="1507"/>
      <c r="W25" s="1515">
        <v>12</v>
      </c>
      <c r="X25" s="1510"/>
      <c r="Y25" s="914">
        <f t="shared" si="2"/>
        <v>0</v>
      </c>
      <c r="Z25" s="914">
        <f t="shared" si="3"/>
        <v>16</v>
      </c>
      <c r="AA25" s="914">
        <f t="shared" si="3"/>
        <v>0</v>
      </c>
      <c r="AB25" s="914">
        <f t="shared" si="4"/>
        <v>0</v>
      </c>
    </row>
    <row r="26" spans="1:28" ht="15.5" x14ac:dyDescent="0.35">
      <c r="A26" s="1446">
        <v>16</v>
      </c>
      <c r="B26" s="1458" t="s">
        <v>105</v>
      </c>
      <c r="C26" s="1571" t="s">
        <v>1611</v>
      </c>
      <c r="D26" s="1455" t="s">
        <v>591</v>
      </c>
      <c r="E26" s="1515">
        <v>0</v>
      </c>
      <c r="F26" s="1511"/>
      <c r="G26" s="914"/>
      <c r="H26" s="914"/>
      <c r="I26" s="914"/>
      <c r="J26" s="914"/>
      <c r="K26" s="914"/>
      <c r="L26" s="914"/>
      <c r="M26" s="1507"/>
      <c r="N26" s="1515">
        <v>4</v>
      </c>
      <c r="O26" s="1510"/>
      <c r="P26" s="1507">
        <f t="shared" si="1"/>
        <v>0</v>
      </c>
      <c r="Q26" s="1515">
        <v>0</v>
      </c>
      <c r="R26" s="1510"/>
      <c r="S26" s="914"/>
      <c r="T26" s="914"/>
      <c r="U26" s="914"/>
      <c r="V26" s="1507"/>
      <c r="W26" s="1515">
        <v>8</v>
      </c>
      <c r="X26" s="1510"/>
      <c r="Y26" s="914">
        <f t="shared" si="2"/>
        <v>0</v>
      </c>
      <c r="Z26" s="914">
        <f t="shared" si="3"/>
        <v>12</v>
      </c>
      <c r="AA26" s="914">
        <f t="shared" si="3"/>
        <v>0</v>
      </c>
      <c r="AB26" s="914">
        <f t="shared" si="4"/>
        <v>0</v>
      </c>
    </row>
    <row r="27" spans="1:28" ht="15.5" x14ac:dyDescent="0.35">
      <c r="A27" s="1446">
        <v>17</v>
      </c>
      <c r="B27" s="1458" t="s">
        <v>103</v>
      </c>
      <c r="C27" s="1571" t="s">
        <v>1612</v>
      </c>
      <c r="D27" s="1455" t="s">
        <v>103</v>
      </c>
      <c r="E27" s="1515">
        <v>0</v>
      </c>
      <c r="F27" s="1511"/>
      <c r="G27" s="914"/>
      <c r="H27" s="914"/>
      <c r="I27" s="914"/>
      <c r="J27" s="914"/>
      <c r="K27" s="914"/>
      <c r="L27" s="914"/>
      <c r="M27" s="1507"/>
      <c r="N27" s="1515">
        <v>6</v>
      </c>
      <c r="O27" s="1510"/>
      <c r="P27" s="1507">
        <f t="shared" si="1"/>
        <v>0</v>
      </c>
      <c r="Q27" s="1515">
        <v>0</v>
      </c>
      <c r="R27" s="1510"/>
      <c r="S27" s="914"/>
      <c r="T27" s="914"/>
      <c r="U27" s="914"/>
      <c r="V27" s="1507"/>
      <c r="W27" s="1515">
        <v>2</v>
      </c>
      <c r="X27" s="1510"/>
      <c r="Y27" s="914">
        <f t="shared" si="2"/>
        <v>0</v>
      </c>
      <c r="Z27" s="914">
        <f t="shared" si="3"/>
        <v>8</v>
      </c>
      <c r="AA27" s="914">
        <f t="shared" si="3"/>
        <v>0</v>
      </c>
      <c r="AB27" s="914">
        <f t="shared" si="4"/>
        <v>0</v>
      </c>
    </row>
    <row r="28" spans="1:28" ht="15.5" x14ac:dyDescent="0.35">
      <c r="A28" s="1446">
        <v>18</v>
      </c>
      <c r="B28" s="1444" t="s">
        <v>115</v>
      </c>
      <c r="C28" s="1571" t="s">
        <v>1613</v>
      </c>
      <c r="D28" s="1455" t="s">
        <v>594</v>
      </c>
      <c r="E28" s="1515">
        <v>0</v>
      </c>
      <c r="F28" s="1511"/>
      <c r="G28" s="914"/>
      <c r="H28" s="914"/>
      <c r="I28" s="914"/>
      <c r="J28" s="914"/>
      <c r="K28" s="914"/>
      <c r="L28" s="914"/>
      <c r="M28" s="1507"/>
      <c r="N28" s="1515">
        <v>1</v>
      </c>
      <c r="O28" s="1510"/>
      <c r="P28" s="1507">
        <f t="shared" si="1"/>
        <v>0</v>
      </c>
      <c r="Q28" s="1515">
        <v>0</v>
      </c>
      <c r="R28" s="1510"/>
      <c r="S28" s="914"/>
      <c r="T28" s="914"/>
      <c r="U28" s="914"/>
      <c r="V28" s="1507"/>
      <c r="W28" s="1515">
        <v>0</v>
      </c>
      <c r="X28" s="1510"/>
      <c r="Y28" s="914" t="e">
        <f t="shared" si="2"/>
        <v>#DIV/0!</v>
      </c>
      <c r="Z28" s="914">
        <f t="shared" si="3"/>
        <v>1</v>
      </c>
      <c r="AA28" s="914">
        <f t="shared" si="3"/>
        <v>0</v>
      </c>
      <c r="AB28" s="914">
        <f t="shared" si="4"/>
        <v>0</v>
      </c>
    </row>
    <row r="29" spans="1:28" ht="15.5" x14ac:dyDescent="0.35">
      <c r="A29" s="1446">
        <v>19</v>
      </c>
      <c r="B29" s="1444" t="s">
        <v>115</v>
      </c>
      <c r="C29" s="1571" t="s">
        <v>1613</v>
      </c>
      <c r="D29" s="1455" t="s">
        <v>595</v>
      </c>
      <c r="E29" s="1515">
        <v>0</v>
      </c>
      <c r="F29" s="1511"/>
      <c r="G29" s="914"/>
      <c r="H29" s="914"/>
      <c r="I29" s="914"/>
      <c r="J29" s="914"/>
      <c r="K29" s="914"/>
      <c r="L29" s="914"/>
      <c r="M29" s="1507"/>
      <c r="N29" s="1515">
        <v>0</v>
      </c>
      <c r="O29" s="1510"/>
      <c r="P29" s="1507"/>
      <c r="Q29" s="1515">
        <v>0</v>
      </c>
      <c r="R29" s="1510"/>
      <c r="S29" s="914"/>
      <c r="T29" s="914"/>
      <c r="U29" s="914"/>
      <c r="V29" s="1507"/>
      <c r="W29" s="1515">
        <v>0</v>
      </c>
      <c r="X29" s="1510"/>
      <c r="Y29" s="914" t="e">
        <f t="shared" si="2"/>
        <v>#DIV/0!</v>
      </c>
      <c r="Z29" s="914">
        <f t="shared" si="3"/>
        <v>0</v>
      </c>
      <c r="AA29" s="914">
        <f t="shared" si="3"/>
        <v>0</v>
      </c>
      <c r="AB29" s="914" t="e">
        <f t="shared" si="4"/>
        <v>#DIV/0!</v>
      </c>
    </row>
    <row r="30" spans="1:28" ht="15.5" x14ac:dyDescent="0.35">
      <c r="A30" s="1446">
        <v>20</v>
      </c>
      <c r="B30" s="1444" t="s">
        <v>115</v>
      </c>
      <c r="C30" s="1571" t="s">
        <v>1613</v>
      </c>
      <c r="D30" s="1456" t="s">
        <v>597</v>
      </c>
      <c r="E30" s="1515">
        <v>0</v>
      </c>
      <c r="F30" s="1511"/>
      <c r="G30" s="914"/>
      <c r="H30" s="914"/>
      <c r="I30" s="914"/>
      <c r="J30" s="914"/>
      <c r="K30" s="914"/>
      <c r="L30" s="914"/>
      <c r="M30" s="1507"/>
      <c r="N30" s="1515">
        <v>0</v>
      </c>
      <c r="O30" s="1510"/>
      <c r="P30" s="1507"/>
      <c r="Q30" s="1515">
        <v>0</v>
      </c>
      <c r="R30" s="1510"/>
      <c r="S30" s="914"/>
      <c r="T30" s="914"/>
      <c r="U30" s="914"/>
      <c r="V30" s="1507"/>
      <c r="W30" s="1515">
        <v>0</v>
      </c>
      <c r="X30" s="1510"/>
      <c r="Y30" s="914" t="e">
        <f t="shared" si="2"/>
        <v>#DIV/0!</v>
      </c>
      <c r="Z30" s="914">
        <f t="shared" si="3"/>
        <v>0</v>
      </c>
      <c r="AA30" s="914">
        <f t="shared" si="3"/>
        <v>0</v>
      </c>
      <c r="AB30" s="914" t="e">
        <f t="shared" si="4"/>
        <v>#DIV/0!</v>
      </c>
    </row>
    <row r="31" spans="1:28" ht="15.5" x14ac:dyDescent="0.35">
      <c r="A31" s="1446">
        <v>21</v>
      </c>
      <c r="B31" s="1459" t="s">
        <v>116</v>
      </c>
      <c r="C31" s="1571" t="s">
        <v>1614</v>
      </c>
      <c r="D31" s="1456" t="s">
        <v>116</v>
      </c>
      <c r="E31" s="1517">
        <v>0</v>
      </c>
      <c r="F31" s="1511"/>
      <c r="G31" s="914"/>
      <c r="H31" s="915"/>
      <c r="I31" s="915"/>
      <c r="J31" s="915"/>
      <c r="K31" s="915"/>
      <c r="L31" s="915"/>
      <c r="M31" s="1508"/>
      <c r="N31" s="1517">
        <v>1</v>
      </c>
      <c r="O31" s="1511"/>
      <c r="P31" s="1508"/>
      <c r="Q31" s="1517">
        <v>0</v>
      </c>
      <c r="R31" s="1511"/>
      <c r="S31" s="915"/>
      <c r="T31" s="915"/>
      <c r="U31" s="915"/>
      <c r="V31" s="1508"/>
      <c r="W31" s="1517">
        <v>14</v>
      </c>
      <c r="X31" s="1511"/>
      <c r="Y31" s="915"/>
      <c r="Z31" s="915"/>
      <c r="AA31" s="915"/>
      <c r="AB31" s="915"/>
    </row>
    <row r="32" spans="1:28" x14ac:dyDescent="0.25">
      <c r="A32" s="1523"/>
      <c r="B32" s="916"/>
      <c r="C32" s="1521"/>
      <c r="D32" s="1521"/>
      <c r="E32" s="915"/>
      <c r="F32" s="1511"/>
      <c r="G32" s="915"/>
      <c r="H32" s="915"/>
      <c r="I32" s="915"/>
      <c r="J32" s="915"/>
      <c r="K32" s="915"/>
      <c r="L32" s="915"/>
      <c r="M32" s="1508"/>
      <c r="N32" s="915"/>
      <c r="O32" s="1511"/>
      <c r="P32" s="1508"/>
      <c r="Q32" s="915"/>
      <c r="R32" s="1511"/>
      <c r="S32" s="915"/>
      <c r="T32" s="915"/>
      <c r="U32" s="915"/>
      <c r="V32" s="1508"/>
      <c r="W32" s="915"/>
      <c r="X32" s="1511"/>
      <c r="Y32" s="915"/>
      <c r="Z32" s="915"/>
      <c r="AA32" s="915"/>
      <c r="AB32" s="915"/>
    </row>
    <row r="33" spans="1:28" x14ac:dyDescent="0.25">
      <c r="A33" s="1508"/>
      <c r="B33" s="917"/>
      <c r="C33" s="1522"/>
      <c r="D33" s="1522"/>
      <c r="E33" s="915"/>
      <c r="F33" s="1511"/>
      <c r="G33" s="915"/>
      <c r="H33" s="915"/>
      <c r="I33" s="915"/>
      <c r="J33" s="915"/>
      <c r="K33" s="915"/>
      <c r="L33" s="915"/>
      <c r="M33" s="1508"/>
      <c r="N33" s="915"/>
      <c r="O33" s="1511"/>
      <c r="P33" s="1508"/>
      <c r="Q33" s="915"/>
      <c r="R33" s="1511"/>
      <c r="S33" s="915"/>
      <c r="T33" s="915"/>
      <c r="U33" s="915"/>
      <c r="V33" s="1508"/>
      <c r="W33" s="915"/>
      <c r="X33" s="1511"/>
      <c r="Y33" s="915"/>
      <c r="Z33" s="915"/>
      <c r="AA33" s="915"/>
      <c r="AB33" s="915"/>
    </row>
    <row r="34" spans="1:28" x14ac:dyDescent="0.25">
      <c r="A34" s="1508"/>
      <c r="B34" s="1526"/>
      <c r="C34" s="1525"/>
      <c r="D34" s="1525"/>
      <c r="E34" s="1518"/>
      <c r="F34" s="1511"/>
      <c r="G34" s="915"/>
      <c r="H34" s="915"/>
      <c r="I34" s="915"/>
      <c r="J34" s="915"/>
      <c r="K34" s="915"/>
      <c r="L34" s="915"/>
      <c r="M34" s="1508"/>
      <c r="N34" s="1518"/>
      <c r="O34" s="1511"/>
      <c r="P34" s="1508"/>
      <c r="Q34" s="915"/>
      <c r="R34" s="1511"/>
      <c r="S34" s="915"/>
      <c r="T34" s="915"/>
      <c r="U34" s="915"/>
      <c r="V34" s="1508"/>
      <c r="W34" s="1518"/>
      <c r="X34" s="1511"/>
      <c r="Y34" s="915"/>
      <c r="Z34" s="915"/>
      <c r="AA34" s="915"/>
      <c r="AB34" s="915"/>
    </row>
    <row r="35" spans="1:28" ht="13" thickBot="1" x14ac:dyDescent="0.3">
      <c r="A35" s="883" t="s">
        <v>713</v>
      </c>
      <c r="B35" s="1520"/>
      <c r="C35" s="1520"/>
      <c r="D35" s="1520"/>
      <c r="E35" s="1513">
        <f>SUM(E11:E34)</f>
        <v>18</v>
      </c>
      <c r="F35" s="918">
        <f>SUM(F11:F34)</f>
        <v>0</v>
      </c>
      <c r="G35" s="919">
        <f t="shared" ref="G35" si="6">F35/E35*100</f>
        <v>0</v>
      </c>
      <c r="H35" s="918">
        <f>SUM(H11:H34)</f>
        <v>0</v>
      </c>
      <c r="I35" s="918">
        <f>SUM(I11:I34)</f>
        <v>0</v>
      </c>
      <c r="J35" s="1976" t="e">
        <f t="shared" ref="J35" si="7">I35/H35*100</f>
        <v>#DIV/0!</v>
      </c>
      <c r="K35" s="918">
        <f t="shared" ref="K35:L35" si="8">SUM(K11:K34)</f>
        <v>0</v>
      </c>
      <c r="L35" s="918">
        <f t="shared" si="8"/>
        <v>0</v>
      </c>
      <c r="M35" s="1976" t="e">
        <f t="shared" ref="M35" si="9">L35/K35*100</f>
        <v>#DIV/0!</v>
      </c>
      <c r="N35" s="1513">
        <f t="shared" ref="N35:O35" si="10">SUM(N11:N34)</f>
        <v>86</v>
      </c>
      <c r="O35" s="918">
        <f t="shared" si="10"/>
        <v>0</v>
      </c>
      <c r="P35" s="919">
        <f t="shared" ref="P35" si="11">O35/N35*100</f>
        <v>0</v>
      </c>
      <c r="Q35" s="911">
        <f t="shared" ref="Q35:R35" si="12">SUM(Q11:Q34)</f>
        <v>80</v>
      </c>
      <c r="R35" s="918">
        <f t="shared" si="12"/>
        <v>0</v>
      </c>
      <c r="S35" s="919">
        <f t="shared" ref="S35" si="13">R35/Q35*100</f>
        <v>0</v>
      </c>
      <c r="T35" s="918">
        <f t="shared" ref="T35:U35" si="14">SUM(T11:T34)</f>
        <v>0</v>
      </c>
      <c r="U35" s="918">
        <f t="shared" si="14"/>
        <v>0</v>
      </c>
      <c r="V35" s="1976" t="e">
        <f t="shared" ref="V35" si="15">U35/T35*100</f>
        <v>#DIV/0!</v>
      </c>
      <c r="W35" s="1513">
        <f t="shared" ref="W35:X35" si="16">SUM(W11:W34)</f>
        <v>224</v>
      </c>
      <c r="X35" s="918">
        <f t="shared" si="16"/>
        <v>0</v>
      </c>
      <c r="Y35" s="919">
        <f t="shared" ref="Y35" si="17">X35/W35*100</f>
        <v>0</v>
      </c>
      <c r="Z35" s="1519">
        <f t="shared" ref="Z35:AA35" si="18">E35+H35+K35+N35+Q35+T35+W35</f>
        <v>408</v>
      </c>
      <c r="AA35" s="1519">
        <f t="shared" si="18"/>
        <v>0</v>
      </c>
      <c r="AB35" s="919">
        <f t="shared" ref="AB35" si="19">AA35/Z35*100</f>
        <v>0</v>
      </c>
    </row>
    <row r="36" spans="1:28" x14ac:dyDescent="0.25">
      <c r="A36" s="901"/>
      <c r="B36" s="902"/>
      <c r="C36" s="902"/>
      <c r="D36" s="902"/>
      <c r="E36" s="902"/>
      <c r="F36" s="902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2"/>
      <c r="T36" s="902"/>
      <c r="U36" s="902"/>
      <c r="V36" s="902"/>
      <c r="W36" s="902"/>
      <c r="X36" s="902"/>
      <c r="Y36" s="902"/>
      <c r="Z36" s="902"/>
      <c r="AA36" s="902"/>
      <c r="AB36" s="902"/>
    </row>
    <row r="37" spans="1:28" ht="15.5" x14ac:dyDescent="0.35">
      <c r="A37" s="129" t="s">
        <v>1434</v>
      </c>
      <c r="B37" s="903"/>
      <c r="C37" s="903"/>
      <c r="D37" s="903"/>
      <c r="E37" s="903"/>
      <c r="F37" s="903"/>
      <c r="G37" s="903"/>
      <c r="H37" s="903"/>
      <c r="I37" s="903"/>
      <c r="J37" s="903"/>
      <c r="K37" s="903"/>
      <c r="L37" s="903"/>
      <c r="M37" s="903"/>
      <c r="N37" s="903"/>
      <c r="O37" s="903"/>
      <c r="P37" s="903"/>
      <c r="Q37" s="903"/>
      <c r="R37" s="903"/>
      <c r="S37" s="903"/>
      <c r="T37" s="903"/>
      <c r="U37" s="903"/>
      <c r="V37" s="903"/>
      <c r="W37" s="903"/>
      <c r="X37" s="903"/>
      <c r="Y37" s="903"/>
      <c r="Z37" s="903"/>
      <c r="AA37" s="903"/>
      <c r="AB37" s="903"/>
    </row>
    <row r="38" spans="1:28" ht="15.5" x14ac:dyDescent="0.35">
      <c r="A38" s="920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  <c r="AA38" s="399"/>
      <c r="AB38" s="399"/>
    </row>
    <row r="39" spans="1:28" ht="15.5" x14ac:dyDescent="0.35">
      <c r="A39" s="92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</row>
    <row r="40" spans="1:28" ht="15.5" x14ac:dyDescent="0.35">
      <c r="A40" s="92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</row>
    <row r="41" spans="1:28" ht="15.5" x14ac:dyDescent="0.35">
      <c r="A41" s="920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</row>
    <row r="42" spans="1:28" ht="15.5" x14ac:dyDescent="0.35">
      <c r="A42" s="920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</row>
    <row r="43" spans="1:28" ht="15.5" x14ac:dyDescent="0.35">
      <c r="A43" s="920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</row>
    <row r="44" spans="1:28" ht="15.5" x14ac:dyDescent="0.35">
      <c r="A44" s="920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</row>
    <row r="45" spans="1:28" ht="15.5" x14ac:dyDescent="0.35">
      <c r="A45" s="920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</row>
    <row r="46" spans="1:28" ht="15.5" x14ac:dyDescent="0.35">
      <c r="A46" s="920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</row>
  </sheetData>
  <sheetProtection algorithmName="SHA-512" hashValue="DiGfDATZ4umy1y/svRflG/UdggnAGPAsjt7p6riM5fbHByeg1OqGjzXq1R+NKqteCcH74jNEOh62l7yFfROqlA==" saltValue="6rKcCuSFN/NNqmGTBaUmyw==" spinCount="100000" sheet="1" objects="1" scenarios="1"/>
  <mergeCells count="28">
    <mergeCell ref="I8:J8"/>
    <mergeCell ref="K8:K9"/>
    <mergeCell ref="Z7:AB7"/>
    <mergeCell ref="Z8:Z9"/>
    <mergeCell ref="AA8:AB8"/>
    <mergeCell ref="W8:W9"/>
    <mergeCell ref="X8:Y8"/>
    <mergeCell ref="U8:V8"/>
    <mergeCell ref="O8:P8"/>
    <mergeCell ref="Q8:Q9"/>
    <mergeCell ref="R8:S8"/>
    <mergeCell ref="T8:T9"/>
    <mergeCell ref="A3:Y3"/>
    <mergeCell ref="A7:A9"/>
    <mergeCell ref="B7:B9"/>
    <mergeCell ref="D7:D9"/>
    <mergeCell ref="E7:G7"/>
    <mergeCell ref="H7:J7"/>
    <mergeCell ref="K7:M7"/>
    <mergeCell ref="N7:P7"/>
    <mergeCell ref="Q7:S7"/>
    <mergeCell ref="T7:V7"/>
    <mergeCell ref="W7:Y7"/>
    <mergeCell ref="L8:M8"/>
    <mergeCell ref="E8:E9"/>
    <mergeCell ref="F8:G8"/>
    <mergeCell ref="H8:H9"/>
    <mergeCell ref="N8:N9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AB2FC-4CDE-41CB-BFCA-66C6D0F63A3F}">
  <sheetPr>
    <pageSetUpPr fitToPage="1"/>
  </sheetPr>
  <dimension ref="A1:P15"/>
  <sheetViews>
    <sheetView zoomScale="85" zoomScaleNormal="85" workbookViewId="0">
      <selection activeCell="H5" sqref="H5"/>
    </sheetView>
  </sheetViews>
  <sheetFormatPr defaultColWidth="9.1796875" defaultRowHeight="15.5" x14ac:dyDescent="0.35"/>
  <cols>
    <col min="1" max="1" width="5.7265625" style="3" customWidth="1"/>
    <col min="2" max="2" width="20.54296875" style="3" customWidth="1"/>
    <col min="3" max="3" width="18.54296875" style="3" customWidth="1"/>
    <col min="4" max="4" width="20" style="3" customWidth="1"/>
    <col min="5" max="5" width="17.54296875" style="3" customWidth="1"/>
    <col min="6" max="6" width="18.81640625" style="3" customWidth="1"/>
    <col min="7" max="10" width="15.7265625" style="3" customWidth="1"/>
    <col min="11" max="12" width="10.7265625" style="3" customWidth="1"/>
    <col min="13" max="256" width="9.1796875" style="3"/>
    <col min="257" max="257" width="5.7265625" style="3" customWidth="1"/>
    <col min="258" max="258" width="20.54296875" style="3" customWidth="1"/>
    <col min="259" max="259" width="18.54296875" style="3" customWidth="1"/>
    <col min="260" max="260" width="17.7265625" style="3" customWidth="1"/>
    <col min="261" max="261" width="15.7265625" style="3" customWidth="1"/>
    <col min="262" max="262" width="15.54296875" style="3" customWidth="1"/>
    <col min="263" max="266" width="15.7265625" style="3" customWidth="1"/>
    <col min="267" max="268" width="10.7265625" style="3" customWidth="1"/>
    <col min="269" max="512" width="9.1796875" style="3"/>
    <col min="513" max="513" width="5.7265625" style="3" customWidth="1"/>
    <col min="514" max="514" width="20.54296875" style="3" customWidth="1"/>
    <col min="515" max="515" width="18.54296875" style="3" customWidth="1"/>
    <col min="516" max="516" width="17.7265625" style="3" customWidth="1"/>
    <col min="517" max="517" width="15.7265625" style="3" customWidth="1"/>
    <col min="518" max="518" width="15.54296875" style="3" customWidth="1"/>
    <col min="519" max="522" width="15.7265625" style="3" customWidth="1"/>
    <col min="523" max="524" width="10.7265625" style="3" customWidth="1"/>
    <col min="525" max="768" width="9.1796875" style="3"/>
    <col min="769" max="769" width="5.7265625" style="3" customWidth="1"/>
    <col min="770" max="770" width="20.54296875" style="3" customWidth="1"/>
    <col min="771" max="771" width="18.54296875" style="3" customWidth="1"/>
    <col min="772" max="772" width="17.7265625" style="3" customWidth="1"/>
    <col min="773" max="773" width="15.7265625" style="3" customWidth="1"/>
    <col min="774" max="774" width="15.54296875" style="3" customWidth="1"/>
    <col min="775" max="778" width="15.7265625" style="3" customWidth="1"/>
    <col min="779" max="780" width="10.7265625" style="3" customWidth="1"/>
    <col min="781" max="1024" width="9.1796875" style="3"/>
    <col min="1025" max="1025" width="5.7265625" style="3" customWidth="1"/>
    <col min="1026" max="1026" width="20.54296875" style="3" customWidth="1"/>
    <col min="1027" max="1027" width="18.54296875" style="3" customWidth="1"/>
    <col min="1028" max="1028" width="17.7265625" style="3" customWidth="1"/>
    <col min="1029" max="1029" width="15.7265625" style="3" customWidth="1"/>
    <col min="1030" max="1030" width="15.54296875" style="3" customWidth="1"/>
    <col min="1031" max="1034" width="15.7265625" style="3" customWidth="1"/>
    <col min="1035" max="1036" width="10.7265625" style="3" customWidth="1"/>
    <col min="1037" max="1280" width="9.1796875" style="3"/>
    <col min="1281" max="1281" width="5.7265625" style="3" customWidth="1"/>
    <col min="1282" max="1282" width="20.54296875" style="3" customWidth="1"/>
    <col min="1283" max="1283" width="18.54296875" style="3" customWidth="1"/>
    <col min="1284" max="1284" width="17.7265625" style="3" customWidth="1"/>
    <col min="1285" max="1285" width="15.7265625" style="3" customWidth="1"/>
    <col min="1286" max="1286" width="15.54296875" style="3" customWidth="1"/>
    <col min="1287" max="1290" width="15.7265625" style="3" customWidth="1"/>
    <col min="1291" max="1292" width="10.7265625" style="3" customWidth="1"/>
    <col min="1293" max="1536" width="9.1796875" style="3"/>
    <col min="1537" max="1537" width="5.7265625" style="3" customWidth="1"/>
    <col min="1538" max="1538" width="20.54296875" style="3" customWidth="1"/>
    <col min="1539" max="1539" width="18.54296875" style="3" customWidth="1"/>
    <col min="1540" max="1540" width="17.7265625" style="3" customWidth="1"/>
    <col min="1541" max="1541" width="15.7265625" style="3" customWidth="1"/>
    <col min="1542" max="1542" width="15.54296875" style="3" customWidth="1"/>
    <col min="1543" max="1546" width="15.7265625" style="3" customWidth="1"/>
    <col min="1547" max="1548" width="10.7265625" style="3" customWidth="1"/>
    <col min="1549" max="1792" width="9.1796875" style="3"/>
    <col min="1793" max="1793" width="5.7265625" style="3" customWidth="1"/>
    <col min="1794" max="1794" width="20.54296875" style="3" customWidth="1"/>
    <col min="1795" max="1795" width="18.54296875" style="3" customWidth="1"/>
    <col min="1796" max="1796" width="17.7265625" style="3" customWidth="1"/>
    <col min="1797" max="1797" width="15.7265625" style="3" customWidth="1"/>
    <col min="1798" max="1798" width="15.54296875" style="3" customWidth="1"/>
    <col min="1799" max="1802" width="15.7265625" style="3" customWidth="1"/>
    <col min="1803" max="1804" width="10.7265625" style="3" customWidth="1"/>
    <col min="1805" max="2048" width="9.1796875" style="3"/>
    <col min="2049" max="2049" width="5.7265625" style="3" customWidth="1"/>
    <col min="2050" max="2050" width="20.54296875" style="3" customWidth="1"/>
    <col min="2051" max="2051" width="18.54296875" style="3" customWidth="1"/>
    <col min="2052" max="2052" width="17.7265625" style="3" customWidth="1"/>
    <col min="2053" max="2053" width="15.7265625" style="3" customWidth="1"/>
    <col min="2054" max="2054" width="15.54296875" style="3" customWidth="1"/>
    <col min="2055" max="2058" width="15.7265625" style="3" customWidth="1"/>
    <col min="2059" max="2060" width="10.7265625" style="3" customWidth="1"/>
    <col min="2061" max="2304" width="9.1796875" style="3"/>
    <col min="2305" max="2305" width="5.7265625" style="3" customWidth="1"/>
    <col min="2306" max="2306" width="20.54296875" style="3" customWidth="1"/>
    <col min="2307" max="2307" width="18.54296875" style="3" customWidth="1"/>
    <col min="2308" max="2308" width="17.7265625" style="3" customWidth="1"/>
    <col min="2309" max="2309" width="15.7265625" style="3" customWidth="1"/>
    <col min="2310" max="2310" width="15.54296875" style="3" customWidth="1"/>
    <col min="2311" max="2314" width="15.7265625" style="3" customWidth="1"/>
    <col min="2315" max="2316" width="10.7265625" style="3" customWidth="1"/>
    <col min="2317" max="2560" width="9.1796875" style="3"/>
    <col min="2561" max="2561" width="5.7265625" style="3" customWidth="1"/>
    <col min="2562" max="2562" width="20.54296875" style="3" customWidth="1"/>
    <col min="2563" max="2563" width="18.54296875" style="3" customWidth="1"/>
    <col min="2564" max="2564" width="17.7265625" style="3" customWidth="1"/>
    <col min="2565" max="2565" width="15.7265625" style="3" customWidth="1"/>
    <col min="2566" max="2566" width="15.54296875" style="3" customWidth="1"/>
    <col min="2567" max="2570" width="15.7265625" style="3" customWidth="1"/>
    <col min="2571" max="2572" width="10.7265625" style="3" customWidth="1"/>
    <col min="2573" max="2816" width="9.1796875" style="3"/>
    <col min="2817" max="2817" width="5.7265625" style="3" customWidth="1"/>
    <col min="2818" max="2818" width="20.54296875" style="3" customWidth="1"/>
    <col min="2819" max="2819" width="18.54296875" style="3" customWidth="1"/>
    <col min="2820" max="2820" width="17.7265625" style="3" customWidth="1"/>
    <col min="2821" max="2821" width="15.7265625" style="3" customWidth="1"/>
    <col min="2822" max="2822" width="15.54296875" style="3" customWidth="1"/>
    <col min="2823" max="2826" width="15.7265625" style="3" customWidth="1"/>
    <col min="2827" max="2828" width="10.7265625" style="3" customWidth="1"/>
    <col min="2829" max="3072" width="9.1796875" style="3"/>
    <col min="3073" max="3073" width="5.7265625" style="3" customWidth="1"/>
    <col min="3074" max="3074" width="20.54296875" style="3" customWidth="1"/>
    <col min="3075" max="3075" width="18.54296875" style="3" customWidth="1"/>
    <col min="3076" max="3076" width="17.7265625" style="3" customWidth="1"/>
    <col min="3077" max="3077" width="15.7265625" style="3" customWidth="1"/>
    <col min="3078" max="3078" width="15.54296875" style="3" customWidth="1"/>
    <col min="3079" max="3082" width="15.7265625" style="3" customWidth="1"/>
    <col min="3083" max="3084" width="10.7265625" style="3" customWidth="1"/>
    <col min="3085" max="3328" width="9.1796875" style="3"/>
    <col min="3329" max="3329" width="5.7265625" style="3" customWidth="1"/>
    <col min="3330" max="3330" width="20.54296875" style="3" customWidth="1"/>
    <col min="3331" max="3331" width="18.54296875" style="3" customWidth="1"/>
    <col min="3332" max="3332" width="17.7265625" style="3" customWidth="1"/>
    <col min="3333" max="3333" width="15.7265625" style="3" customWidth="1"/>
    <col min="3334" max="3334" width="15.54296875" style="3" customWidth="1"/>
    <col min="3335" max="3338" width="15.7265625" style="3" customWidth="1"/>
    <col min="3339" max="3340" width="10.7265625" style="3" customWidth="1"/>
    <col min="3341" max="3584" width="9.1796875" style="3"/>
    <col min="3585" max="3585" width="5.7265625" style="3" customWidth="1"/>
    <col min="3586" max="3586" width="20.54296875" style="3" customWidth="1"/>
    <col min="3587" max="3587" width="18.54296875" style="3" customWidth="1"/>
    <col min="3588" max="3588" width="17.7265625" style="3" customWidth="1"/>
    <col min="3589" max="3589" width="15.7265625" style="3" customWidth="1"/>
    <col min="3590" max="3590" width="15.54296875" style="3" customWidth="1"/>
    <col min="3591" max="3594" width="15.7265625" style="3" customWidth="1"/>
    <col min="3595" max="3596" width="10.7265625" style="3" customWidth="1"/>
    <col min="3597" max="3840" width="9.1796875" style="3"/>
    <col min="3841" max="3841" width="5.7265625" style="3" customWidth="1"/>
    <col min="3842" max="3842" width="20.54296875" style="3" customWidth="1"/>
    <col min="3843" max="3843" width="18.54296875" style="3" customWidth="1"/>
    <col min="3844" max="3844" width="17.7265625" style="3" customWidth="1"/>
    <col min="3845" max="3845" width="15.7265625" style="3" customWidth="1"/>
    <col min="3846" max="3846" width="15.54296875" style="3" customWidth="1"/>
    <col min="3847" max="3850" width="15.7265625" style="3" customWidth="1"/>
    <col min="3851" max="3852" width="10.7265625" style="3" customWidth="1"/>
    <col min="3853" max="4096" width="9.1796875" style="3"/>
    <col min="4097" max="4097" width="5.7265625" style="3" customWidth="1"/>
    <col min="4098" max="4098" width="20.54296875" style="3" customWidth="1"/>
    <col min="4099" max="4099" width="18.54296875" style="3" customWidth="1"/>
    <col min="4100" max="4100" width="17.7265625" style="3" customWidth="1"/>
    <col min="4101" max="4101" width="15.7265625" style="3" customWidth="1"/>
    <col min="4102" max="4102" width="15.54296875" style="3" customWidth="1"/>
    <col min="4103" max="4106" width="15.7265625" style="3" customWidth="1"/>
    <col min="4107" max="4108" width="10.7265625" style="3" customWidth="1"/>
    <col min="4109" max="4352" width="9.1796875" style="3"/>
    <col min="4353" max="4353" width="5.7265625" style="3" customWidth="1"/>
    <col min="4354" max="4354" width="20.54296875" style="3" customWidth="1"/>
    <col min="4355" max="4355" width="18.54296875" style="3" customWidth="1"/>
    <col min="4356" max="4356" width="17.7265625" style="3" customWidth="1"/>
    <col min="4357" max="4357" width="15.7265625" style="3" customWidth="1"/>
    <col min="4358" max="4358" width="15.54296875" style="3" customWidth="1"/>
    <col min="4359" max="4362" width="15.7265625" style="3" customWidth="1"/>
    <col min="4363" max="4364" width="10.7265625" style="3" customWidth="1"/>
    <col min="4365" max="4608" width="9.1796875" style="3"/>
    <col min="4609" max="4609" width="5.7265625" style="3" customWidth="1"/>
    <col min="4610" max="4610" width="20.54296875" style="3" customWidth="1"/>
    <col min="4611" max="4611" width="18.54296875" style="3" customWidth="1"/>
    <col min="4612" max="4612" width="17.7265625" style="3" customWidth="1"/>
    <col min="4613" max="4613" width="15.7265625" style="3" customWidth="1"/>
    <col min="4614" max="4614" width="15.54296875" style="3" customWidth="1"/>
    <col min="4615" max="4618" width="15.7265625" style="3" customWidth="1"/>
    <col min="4619" max="4620" width="10.7265625" style="3" customWidth="1"/>
    <col min="4621" max="4864" width="9.1796875" style="3"/>
    <col min="4865" max="4865" width="5.7265625" style="3" customWidth="1"/>
    <col min="4866" max="4866" width="20.54296875" style="3" customWidth="1"/>
    <col min="4867" max="4867" width="18.54296875" style="3" customWidth="1"/>
    <col min="4868" max="4868" width="17.7265625" style="3" customWidth="1"/>
    <col min="4869" max="4869" width="15.7265625" style="3" customWidth="1"/>
    <col min="4870" max="4870" width="15.54296875" style="3" customWidth="1"/>
    <col min="4871" max="4874" width="15.7265625" style="3" customWidth="1"/>
    <col min="4875" max="4876" width="10.7265625" style="3" customWidth="1"/>
    <col min="4877" max="5120" width="9.1796875" style="3"/>
    <col min="5121" max="5121" width="5.7265625" style="3" customWidth="1"/>
    <col min="5122" max="5122" width="20.54296875" style="3" customWidth="1"/>
    <col min="5123" max="5123" width="18.54296875" style="3" customWidth="1"/>
    <col min="5124" max="5124" width="17.7265625" style="3" customWidth="1"/>
    <col min="5125" max="5125" width="15.7265625" style="3" customWidth="1"/>
    <col min="5126" max="5126" width="15.54296875" style="3" customWidth="1"/>
    <col min="5127" max="5130" width="15.7265625" style="3" customWidth="1"/>
    <col min="5131" max="5132" width="10.7265625" style="3" customWidth="1"/>
    <col min="5133" max="5376" width="9.1796875" style="3"/>
    <col min="5377" max="5377" width="5.7265625" style="3" customWidth="1"/>
    <col min="5378" max="5378" width="20.54296875" style="3" customWidth="1"/>
    <col min="5379" max="5379" width="18.54296875" style="3" customWidth="1"/>
    <col min="5380" max="5380" width="17.7265625" style="3" customWidth="1"/>
    <col min="5381" max="5381" width="15.7265625" style="3" customWidth="1"/>
    <col min="5382" max="5382" width="15.54296875" style="3" customWidth="1"/>
    <col min="5383" max="5386" width="15.7265625" style="3" customWidth="1"/>
    <col min="5387" max="5388" width="10.7265625" style="3" customWidth="1"/>
    <col min="5389" max="5632" width="9.1796875" style="3"/>
    <col min="5633" max="5633" width="5.7265625" style="3" customWidth="1"/>
    <col min="5634" max="5634" width="20.54296875" style="3" customWidth="1"/>
    <col min="5635" max="5635" width="18.54296875" style="3" customWidth="1"/>
    <col min="5636" max="5636" width="17.7265625" style="3" customWidth="1"/>
    <col min="5637" max="5637" width="15.7265625" style="3" customWidth="1"/>
    <col min="5638" max="5638" width="15.54296875" style="3" customWidth="1"/>
    <col min="5639" max="5642" width="15.7265625" style="3" customWidth="1"/>
    <col min="5643" max="5644" width="10.7265625" style="3" customWidth="1"/>
    <col min="5645" max="5888" width="9.1796875" style="3"/>
    <col min="5889" max="5889" width="5.7265625" style="3" customWidth="1"/>
    <col min="5890" max="5890" width="20.54296875" style="3" customWidth="1"/>
    <col min="5891" max="5891" width="18.54296875" style="3" customWidth="1"/>
    <col min="5892" max="5892" width="17.7265625" style="3" customWidth="1"/>
    <col min="5893" max="5893" width="15.7265625" style="3" customWidth="1"/>
    <col min="5894" max="5894" width="15.54296875" style="3" customWidth="1"/>
    <col min="5895" max="5898" width="15.7265625" style="3" customWidth="1"/>
    <col min="5899" max="5900" width="10.7265625" style="3" customWidth="1"/>
    <col min="5901" max="6144" width="9.1796875" style="3"/>
    <col min="6145" max="6145" width="5.7265625" style="3" customWidth="1"/>
    <col min="6146" max="6146" width="20.54296875" style="3" customWidth="1"/>
    <col min="6147" max="6147" width="18.54296875" style="3" customWidth="1"/>
    <col min="6148" max="6148" width="17.7265625" style="3" customWidth="1"/>
    <col min="6149" max="6149" width="15.7265625" style="3" customWidth="1"/>
    <col min="6150" max="6150" width="15.54296875" style="3" customWidth="1"/>
    <col min="6151" max="6154" width="15.7265625" style="3" customWidth="1"/>
    <col min="6155" max="6156" width="10.7265625" style="3" customWidth="1"/>
    <col min="6157" max="6400" width="9.1796875" style="3"/>
    <col min="6401" max="6401" width="5.7265625" style="3" customWidth="1"/>
    <col min="6402" max="6402" width="20.54296875" style="3" customWidth="1"/>
    <col min="6403" max="6403" width="18.54296875" style="3" customWidth="1"/>
    <col min="6404" max="6404" width="17.7265625" style="3" customWidth="1"/>
    <col min="6405" max="6405" width="15.7265625" style="3" customWidth="1"/>
    <col min="6406" max="6406" width="15.54296875" style="3" customWidth="1"/>
    <col min="6407" max="6410" width="15.7265625" style="3" customWidth="1"/>
    <col min="6411" max="6412" width="10.7265625" style="3" customWidth="1"/>
    <col min="6413" max="6656" width="9.1796875" style="3"/>
    <col min="6657" max="6657" width="5.7265625" style="3" customWidth="1"/>
    <col min="6658" max="6658" width="20.54296875" style="3" customWidth="1"/>
    <col min="6659" max="6659" width="18.54296875" style="3" customWidth="1"/>
    <col min="6660" max="6660" width="17.7265625" style="3" customWidth="1"/>
    <col min="6661" max="6661" width="15.7265625" style="3" customWidth="1"/>
    <col min="6662" max="6662" width="15.54296875" style="3" customWidth="1"/>
    <col min="6663" max="6666" width="15.7265625" style="3" customWidth="1"/>
    <col min="6667" max="6668" width="10.7265625" style="3" customWidth="1"/>
    <col min="6669" max="6912" width="9.1796875" style="3"/>
    <col min="6913" max="6913" width="5.7265625" style="3" customWidth="1"/>
    <col min="6914" max="6914" width="20.54296875" style="3" customWidth="1"/>
    <col min="6915" max="6915" width="18.54296875" style="3" customWidth="1"/>
    <col min="6916" max="6916" width="17.7265625" style="3" customWidth="1"/>
    <col min="6917" max="6917" width="15.7265625" style="3" customWidth="1"/>
    <col min="6918" max="6918" width="15.54296875" style="3" customWidth="1"/>
    <col min="6919" max="6922" width="15.7265625" style="3" customWidth="1"/>
    <col min="6923" max="6924" width="10.7265625" style="3" customWidth="1"/>
    <col min="6925" max="7168" width="9.1796875" style="3"/>
    <col min="7169" max="7169" width="5.7265625" style="3" customWidth="1"/>
    <col min="7170" max="7170" width="20.54296875" style="3" customWidth="1"/>
    <col min="7171" max="7171" width="18.54296875" style="3" customWidth="1"/>
    <col min="7172" max="7172" width="17.7265625" style="3" customWidth="1"/>
    <col min="7173" max="7173" width="15.7265625" style="3" customWidth="1"/>
    <col min="7174" max="7174" width="15.54296875" style="3" customWidth="1"/>
    <col min="7175" max="7178" width="15.7265625" style="3" customWidth="1"/>
    <col min="7179" max="7180" width="10.7265625" style="3" customWidth="1"/>
    <col min="7181" max="7424" width="9.1796875" style="3"/>
    <col min="7425" max="7425" width="5.7265625" style="3" customWidth="1"/>
    <col min="7426" max="7426" width="20.54296875" style="3" customWidth="1"/>
    <col min="7427" max="7427" width="18.54296875" style="3" customWidth="1"/>
    <col min="7428" max="7428" width="17.7265625" style="3" customWidth="1"/>
    <col min="7429" max="7429" width="15.7265625" style="3" customWidth="1"/>
    <col min="7430" max="7430" width="15.54296875" style="3" customWidth="1"/>
    <col min="7431" max="7434" width="15.7265625" style="3" customWidth="1"/>
    <col min="7435" max="7436" width="10.7265625" style="3" customWidth="1"/>
    <col min="7437" max="7680" width="9.1796875" style="3"/>
    <col min="7681" max="7681" width="5.7265625" style="3" customWidth="1"/>
    <col min="7682" max="7682" width="20.54296875" style="3" customWidth="1"/>
    <col min="7683" max="7683" width="18.54296875" style="3" customWidth="1"/>
    <col min="7684" max="7684" width="17.7265625" style="3" customWidth="1"/>
    <col min="7685" max="7685" width="15.7265625" style="3" customWidth="1"/>
    <col min="7686" max="7686" width="15.54296875" style="3" customWidth="1"/>
    <col min="7687" max="7690" width="15.7265625" style="3" customWidth="1"/>
    <col min="7691" max="7692" width="10.7265625" style="3" customWidth="1"/>
    <col min="7693" max="7936" width="9.1796875" style="3"/>
    <col min="7937" max="7937" width="5.7265625" style="3" customWidth="1"/>
    <col min="7938" max="7938" width="20.54296875" style="3" customWidth="1"/>
    <col min="7939" max="7939" width="18.54296875" style="3" customWidth="1"/>
    <col min="7940" max="7940" width="17.7265625" style="3" customWidth="1"/>
    <col min="7941" max="7941" width="15.7265625" style="3" customWidth="1"/>
    <col min="7942" max="7942" width="15.54296875" style="3" customWidth="1"/>
    <col min="7943" max="7946" width="15.7265625" style="3" customWidth="1"/>
    <col min="7947" max="7948" width="10.7265625" style="3" customWidth="1"/>
    <col min="7949" max="8192" width="9.1796875" style="3"/>
    <col min="8193" max="8193" width="5.7265625" style="3" customWidth="1"/>
    <col min="8194" max="8194" width="20.54296875" style="3" customWidth="1"/>
    <col min="8195" max="8195" width="18.54296875" style="3" customWidth="1"/>
    <col min="8196" max="8196" width="17.7265625" style="3" customWidth="1"/>
    <col min="8197" max="8197" width="15.7265625" style="3" customWidth="1"/>
    <col min="8198" max="8198" width="15.54296875" style="3" customWidth="1"/>
    <col min="8199" max="8202" width="15.7265625" style="3" customWidth="1"/>
    <col min="8203" max="8204" width="10.7265625" style="3" customWidth="1"/>
    <col min="8205" max="8448" width="9.1796875" style="3"/>
    <col min="8449" max="8449" width="5.7265625" style="3" customWidth="1"/>
    <col min="8450" max="8450" width="20.54296875" style="3" customWidth="1"/>
    <col min="8451" max="8451" width="18.54296875" style="3" customWidth="1"/>
    <col min="8452" max="8452" width="17.7265625" style="3" customWidth="1"/>
    <col min="8453" max="8453" width="15.7265625" style="3" customWidth="1"/>
    <col min="8454" max="8454" width="15.54296875" style="3" customWidth="1"/>
    <col min="8455" max="8458" width="15.7265625" style="3" customWidth="1"/>
    <col min="8459" max="8460" width="10.7265625" style="3" customWidth="1"/>
    <col min="8461" max="8704" width="9.1796875" style="3"/>
    <col min="8705" max="8705" width="5.7265625" style="3" customWidth="1"/>
    <col min="8706" max="8706" width="20.54296875" style="3" customWidth="1"/>
    <col min="8707" max="8707" width="18.54296875" style="3" customWidth="1"/>
    <col min="8708" max="8708" width="17.7265625" style="3" customWidth="1"/>
    <col min="8709" max="8709" width="15.7265625" style="3" customWidth="1"/>
    <col min="8710" max="8710" width="15.54296875" style="3" customWidth="1"/>
    <col min="8711" max="8714" width="15.7265625" style="3" customWidth="1"/>
    <col min="8715" max="8716" width="10.7265625" style="3" customWidth="1"/>
    <col min="8717" max="8960" width="9.1796875" style="3"/>
    <col min="8961" max="8961" width="5.7265625" style="3" customWidth="1"/>
    <col min="8962" max="8962" width="20.54296875" style="3" customWidth="1"/>
    <col min="8963" max="8963" width="18.54296875" style="3" customWidth="1"/>
    <col min="8964" max="8964" width="17.7265625" style="3" customWidth="1"/>
    <col min="8965" max="8965" width="15.7265625" style="3" customWidth="1"/>
    <col min="8966" max="8966" width="15.54296875" style="3" customWidth="1"/>
    <col min="8967" max="8970" width="15.7265625" style="3" customWidth="1"/>
    <col min="8971" max="8972" width="10.7265625" style="3" customWidth="1"/>
    <col min="8973" max="9216" width="9.1796875" style="3"/>
    <col min="9217" max="9217" width="5.7265625" style="3" customWidth="1"/>
    <col min="9218" max="9218" width="20.54296875" style="3" customWidth="1"/>
    <col min="9219" max="9219" width="18.54296875" style="3" customWidth="1"/>
    <col min="9220" max="9220" width="17.7265625" style="3" customWidth="1"/>
    <col min="9221" max="9221" width="15.7265625" style="3" customWidth="1"/>
    <col min="9222" max="9222" width="15.54296875" style="3" customWidth="1"/>
    <col min="9223" max="9226" width="15.7265625" style="3" customWidth="1"/>
    <col min="9227" max="9228" width="10.7265625" style="3" customWidth="1"/>
    <col min="9229" max="9472" width="9.1796875" style="3"/>
    <col min="9473" max="9473" width="5.7265625" style="3" customWidth="1"/>
    <col min="9474" max="9474" width="20.54296875" style="3" customWidth="1"/>
    <col min="9475" max="9475" width="18.54296875" style="3" customWidth="1"/>
    <col min="9476" max="9476" width="17.7265625" style="3" customWidth="1"/>
    <col min="9477" max="9477" width="15.7265625" style="3" customWidth="1"/>
    <col min="9478" max="9478" width="15.54296875" style="3" customWidth="1"/>
    <col min="9479" max="9482" width="15.7265625" style="3" customWidth="1"/>
    <col min="9483" max="9484" width="10.7265625" style="3" customWidth="1"/>
    <col min="9485" max="9728" width="9.1796875" style="3"/>
    <col min="9729" max="9729" width="5.7265625" style="3" customWidth="1"/>
    <col min="9730" max="9730" width="20.54296875" style="3" customWidth="1"/>
    <col min="9731" max="9731" width="18.54296875" style="3" customWidth="1"/>
    <col min="9732" max="9732" width="17.7265625" style="3" customWidth="1"/>
    <col min="9733" max="9733" width="15.7265625" style="3" customWidth="1"/>
    <col min="9734" max="9734" width="15.54296875" style="3" customWidth="1"/>
    <col min="9735" max="9738" width="15.7265625" style="3" customWidth="1"/>
    <col min="9739" max="9740" width="10.7265625" style="3" customWidth="1"/>
    <col min="9741" max="9984" width="9.1796875" style="3"/>
    <col min="9985" max="9985" width="5.7265625" style="3" customWidth="1"/>
    <col min="9986" max="9986" width="20.54296875" style="3" customWidth="1"/>
    <col min="9987" max="9987" width="18.54296875" style="3" customWidth="1"/>
    <col min="9988" max="9988" width="17.7265625" style="3" customWidth="1"/>
    <col min="9989" max="9989" width="15.7265625" style="3" customWidth="1"/>
    <col min="9990" max="9990" width="15.54296875" style="3" customWidth="1"/>
    <col min="9991" max="9994" width="15.7265625" style="3" customWidth="1"/>
    <col min="9995" max="9996" width="10.7265625" style="3" customWidth="1"/>
    <col min="9997" max="10240" width="9.1796875" style="3"/>
    <col min="10241" max="10241" width="5.7265625" style="3" customWidth="1"/>
    <col min="10242" max="10242" width="20.54296875" style="3" customWidth="1"/>
    <col min="10243" max="10243" width="18.54296875" style="3" customWidth="1"/>
    <col min="10244" max="10244" width="17.7265625" style="3" customWidth="1"/>
    <col min="10245" max="10245" width="15.7265625" style="3" customWidth="1"/>
    <col min="10246" max="10246" width="15.54296875" style="3" customWidth="1"/>
    <col min="10247" max="10250" width="15.7265625" style="3" customWidth="1"/>
    <col min="10251" max="10252" width="10.7265625" style="3" customWidth="1"/>
    <col min="10253" max="10496" width="9.1796875" style="3"/>
    <col min="10497" max="10497" width="5.7265625" style="3" customWidth="1"/>
    <col min="10498" max="10498" width="20.54296875" style="3" customWidth="1"/>
    <col min="10499" max="10499" width="18.54296875" style="3" customWidth="1"/>
    <col min="10500" max="10500" width="17.7265625" style="3" customWidth="1"/>
    <col min="10501" max="10501" width="15.7265625" style="3" customWidth="1"/>
    <col min="10502" max="10502" width="15.54296875" style="3" customWidth="1"/>
    <col min="10503" max="10506" width="15.7265625" style="3" customWidth="1"/>
    <col min="10507" max="10508" width="10.7265625" style="3" customWidth="1"/>
    <col min="10509" max="10752" width="9.1796875" style="3"/>
    <col min="10753" max="10753" width="5.7265625" style="3" customWidth="1"/>
    <col min="10754" max="10754" width="20.54296875" style="3" customWidth="1"/>
    <col min="10755" max="10755" width="18.54296875" style="3" customWidth="1"/>
    <col min="10756" max="10756" width="17.7265625" style="3" customWidth="1"/>
    <col min="10757" max="10757" width="15.7265625" style="3" customWidth="1"/>
    <col min="10758" max="10758" width="15.54296875" style="3" customWidth="1"/>
    <col min="10759" max="10762" width="15.7265625" style="3" customWidth="1"/>
    <col min="10763" max="10764" width="10.7265625" style="3" customWidth="1"/>
    <col min="10765" max="11008" width="9.1796875" style="3"/>
    <col min="11009" max="11009" width="5.7265625" style="3" customWidth="1"/>
    <col min="11010" max="11010" width="20.54296875" style="3" customWidth="1"/>
    <col min="11011" max="11011" width="18.54296875" style="3" customWidth="1"/>
    <col min="11012" max="11012" width="17.7265625" style="3" customWidth="1"/>
    <col min="11013" max="11013" width="15.7265625" style="3" customWidth="1"/>
    <col min="11014" max="11014" width="15.54296875" style="3" customWidth="1"/>
    <col min="11015" max="11018" width="15.7265625" style="3" customWidth="1"/>
    <col min="11019" max="11020" width="10.7265625" style="3" customWidth="1"/>
    <col min="11021" max="11264" width="9.1796875" style="3"/>
    <col min="11265" max="11265" width="5.7265625" style="3" customWidth="1"/>
    <col min="11266" max="11266" width="20.54296875" style="3" customWidth="1"/>
    <col min="11267" max="11267" width="18.54296875" style="3" customWidth="1"/>
    <col min="11268" max="11268" width="17.7265625" style="3" customWidth="1"/>
    <col min="11269" max="11269" width="15.7265625" style="3" customWidth="1"/>
    <col min="11270" max="11270" width="15.54296875" style="3" customWidth="1"/>
    <col min="11271" max="11274" width="15.7265625" style="3" customWidth="1"/>
    <col min="11275" max="11276" width="10.7265625" style="3" customWidth="1"/>
    <col min="11277" max="11520" width="9.1796875" style="3"/>
    <col min="11521" max="11521" width="5.7265625" style="3" customWidth="1"/>
    <col min="11522" max="11522" width="20.54296875" style="3" customWidth="1"/>
    <col min="11523" max="11523" width="18.54296875" style="3" customWidth="1"/>
    <col min="11524" max="11524" width="17.7265625" style="3" customWidth="1"/>
    <col min="11525" max="11525" width="15.7265625" style="3" customWidth="1"/>
    <col min="11526" max="11526" width="15.54296875" style="3" customWidth="1"/>
    <col min="11527" max="11530" width="15.7265625" style="3" customWidth="1"/>
    <col min="11531" max="11532" width="10.7265625" style="3" customWidth="1"/>
    <col min="11533" max="11776" width="9.1796875" style="3"/>
    <col min="11777" max="11777" width="5.7265625" style="3" customWidth="1"/>
    <col min="11778" max="11778" width="20.54296875" style="3" customWidth="1"/>
    <col min="11779" max="11779" width="18.54296875" style="3" customWidth="1"/>
    <col min="11780" max="11780" width="17.7265625" style="3" customWidth="1"/>
    <col min="11781" max="11781" width="15.7265625" style="3" customWidth="1"/>
    <col min="11782" max="11782" width="15.54296875" style="3" customWidth="1"/>
    <col min="11783" max="11786" width="15.7265625" style="3" customWidth="1"/>
    <col min="11787" max="11788" width="10.7265625" style="3" customWidth="1"/>
    <col min="11789" max="12032" width="9.1796875" style="3"/>
    <col min="12033" max="12033" width="5.7265625" style="3" customWidth="1"/>
    <col min="12034" max="12034" width="20.54296875" style="3" customWidth="1"/>
    <col min="12035" max="12035" width="18.54296875" style="3" customWidth="1"/>
    <col min="12036" max="12036" width="17.7265625" style="3" customWidth="1"/>
    <col min="12037" max="12037" width="15.7265625" style="3" customWidth="1"/>
    <col min="12038" max="12038" width="15.54296875" style="3" customWidth="1"/>
    <col min="12039" max="12042" width="15.7265625" style="3" customWidth="1"/>
    <col min="12043" max="12044" width="10.7265625" style="3" customWidth="1"/>
    <col min="12045" max="12288" width="9.1796875" style="3"/>
    <col min="12289" max="12289" width="5.7265625" style="3" customWidth="1"/>
    <col min="12290" max="12290" width="20.54296875" style="3" customWidth="1"/>
    <col min="12291" max="12291" width="18.54296875" style="3" customWidth="1"/>
    <col min="12292" max="12292" width="17.7265625" style="3" customWidth="1"/>
    <col min="12293" max="12293" width="15.7265625" style="3" customWidth="1"/>
    <col min="12294" max="12294" width="15.54296875" style="3" customWidth="1"/>
    <col min="12295" max="12298" width="15.7265625" style="3" customWidth="1"/>
    <col min="12299" max="12300" width="10.7265625" style="3" customWidth="1"/>
    <col min="12301" max="12544" width="9.1796875" style="3"/>
    <col min="12545" max="12545" width="5.7265625" style="3" customWidth="1"/>
    <col min="12546" max="12546" width="20.54296875" style="3" customWidth="1"/>
    <col min="12547" max="12547" width="18.54296875" style="3" customWidth="1"/>
    <col min="12548" max="12548" width="17.7265625" style="3" customWidth="1"/>
    <col min="12549" max="12549" width="15.7265625" style="3" customWidth="1"/>
    <col min="12550" max="12550" width="15.54296875" style="3" customWidth="1"/>
    <col min="12551" max="12554" width="15.7265625" style="3" customWidth="1"/>
    <col min="12555" max="12556" width="10.7265625" style="3" customWidth="1"/>
    <col min="12557" max="12800" width="9.1796875" style="3"/>
    <col min="12801" max="12801" width="5.7265625" style="3" customWidth="1"/>
    <col min="12802" max="12802" width="20.54296875" style="3" customWidth="1"/>
    <col min="12803" max="12803" width="18.54296875" style="3" customWidth="1"/>
    <col min="12804" max="12804" width="17.7265625" style="3" customWidth="1"/>
    <col min="12805" max="12805" width="15.7265625" style="3" customWidth="1"/>
    <col min="12806" max="12806" width="15.54296875" style="3" customWidth="1"/>
    <col min="12807" max="12810" width="15.7265625" style="3" customWidth="1"/>
    <col min="12811" max="12812" width="10.7265625" style="3" customWidth="1"/>
    <col min="12813" max="13056" width="9.1796875" style="3"/>
    <col min="13057" max="13057" width="5.7265625" style="3" customWidth="1"/>
    <col min="13058" max="13058" width="20.54296875" style="3" customWidth="1"/>
    <col min="13059" max="13059" width="18.54296875" style="3" customWidth="1"/>
    <col min="13060" max="13060" width="17.7265625" style="3" customWidth="1"/>
    <col min="13061" max="13061" width="15.7265625" style="3" customWidth="1"/>
    <col min="13062" max="13062" width="15.54296875" style="3" customWidth="1"/>
    <col min="13063" max="13066" width="15.7265625" style="3" customWidth="1"/>
    <col min="13067" max="13068" width="10.7265625" style="3" customWidth="1"/>
    <col min="13069" max="13312" width="9.1796875" style="3"/>
    <col min="13313" max="13313" width="5.7265625" style="3" customWidth="1"/>
    <col min="13314" max="13314" width="20.54296875" style="3" customWidth="1"/>
    <col min="13315" max="13315" width="18.54296875" style="3" customWidth="1"/>
    <col min="13316" max="13316" width="17.7265625" style="3" customWidth="1"/>
    <col min="13317" max="13317" width="15.7265625" style="3" customWidth="1"/>
    <col min="13318" max="13318" width="15.54296875" style="3" customWidth="1"/>
    <col min="13319" max="13322" width="15.7265625" style="3" customWidth="1"/>
    <col min="13323" max="13324" width="10.7265625" style="3" customWidth="1"/>
    <col min="13325" max="13568" width="9.1796875" style="3"/>
    <col min="13569" max="13569" width="5.7265625" style="3" customWidth="1"/>
    <col min="13570" max="13570" width="20.54296875" style="3" customWidth="1"/>
    <col min="13571" max="13571" width="18.54296875" style="3" customWidth="1"/>
    <col min="13572" max="13572" width="17.7265625" style="3" customWidth="1"/>
    <col min="13573" max="13573" width="15.7265625" style="3" customWidth="1"/>
    <col min="13574" max="13574" width="15.54296875" style="3" customWidth="1"/>
    <col min="13575" max="13578" width="15.7265625" style="3" customWidth="1"/>
    <col min="13579" max="13580" width="10.7265625" style="3" customWidth="1"/>
    <col min="13581" max="13824" width="9.1796875" style="3"/>
    <col min="13825" max="13825" width="5.7265625" style="3" customWidth="1"/>
    <col min="13826" max="13826" width="20.54296875" style="3" customWidth="1"/>
    <col min="13827" max="13827" width="18.54296875" style="3" customWidth="1"/>
    <col min="13828" max="13828" width="17.7265625" style="3" customWidth="1"/>
    <col min="13829" max="13829" width="15.7265625" style="3" customWidth="1"/>
    <col min="13830" max="13830" width="15.54296875" style="3" customWidth="1"/>
    <col min="13831" max="13834" width="15.7265625" style="3" customWidth="1"/>
    <col min="13835" max="13836" width="10.7265625" style="3" customWidth="1"/>
    <col min="13837" max="14080" width="9.1796875" style="3"/>
    <col min="14081" max="14081" width="5.7265625" style="3" customWidth="1"/>
    <col min="14082" max="14082" width="20.54296875" style="3" customWidth="1"/>
    <col min="14083" max="14083" width="18.54296875" style="3" customWidth="1"/>
    <col min="14084" max="14084" width="17.7265625" style="3" customWidth="1"/>
    <col min="14085" max="14085" width="15.7265625" style="3" customWidth="1"/>
    <col min="14086" max="14086" width="15.54296875" style="3" customWidth="1"/>
    <col min="14087" max="14090" width="15.7265625" style="3" customWidth="1"/>
    <col min="14091" max="14092" width="10.7265625" style="3" customWidth="1"/>
    <col min="14093" max="14336" width="9.1796875" style="3"/>
    <col min="14337" max="14337" width="5.7265625" style="3" customWidth="1"/>
    <col min="14338" max="14338" width="20.54296875" style="3" customWidth="1"/>
    <col min="14339" max="14339" width="18.54296875" style="3" customWidth="1"/>
    <col min="14340" max="14340" width="17.7265625" style="3" customWidth="1"/>
    <col min="14341" max="14341" width="15.7265625" style="3" customWidth="1"/>
    <col min="14342" max="14342" width="15.54296875" style="3" customWidth="1"/>
    <col min="14343" max="14346" width="15.7265625" style="3" customWidth="1"/>
    <col min="14347" max="14348" width="10.7265625" style="3" customWidth="1"/>
    <col min="14349" max="14592" width="9.1796875" style="3"/>
    <col min="14593" max="14593" width="5.7265625" style="3" customWidth="1"/>
    <col min="14594" max="14594" width="20.54296875" style="3" customWidth="1"/>
    <col min="14595" max="14595" width="18.54296875" style="3" customWidth="1"/>
    <col min="14596" max="14596" width="17.7265625" style="3" customWidth="1"/>
    <col min="14597" max="14597" width="15.7265625" style="3" customWidth="1"/>
    <col min="14598" max="14598" width="15.54296875" style="3" customWidth="1"/>
    <col min="14599" max="14602" width="15.7265625" style="3" customWidth="1"/>
    <col min="14603" max="14604" width="10.7265625" style="3" customWidth="1"/>
    <col min="14605" max="14848" width="9.1796875" style="3"/>
    <col min="14849" max="14849" width="5.7265625" style="3" customWidth="1"/>
    <col min="14850" max="14850" width="20.54296875" style="3" customWidth="1"/>
    <col min="14851" max="14851" width="18.54296875" style="3" customWidth="1"/>
    <col min="14852" max="14852" width="17.7265625" style="3" customWidth="1"/>
    <col min="14853" max="14853" width="15.7265625" style="3" customWidth="1"/>
    <col min="14854" max="14854" width="15.54296875" style="3" customWidth="1"/>
    <col min="14855" max="14858" width="15.7265625" style="3" customWidth="1"/>
    <col min="14859" max="14860" width="10.7265625" style="3" customWidth="1"/>
    <col min="14861" max="15104" width="9.1796875" style="3"/>
    <col min="15105" max="15105" width="5.7265625" style="3" customWidth="1"/>
    <col min="15106" max="15106" width="20.54296875" style="3" customWidth="1"/>
    <col min="15107" max="15107" width="18.54296875" style="3" customWidth="1"/>
    <col min="15108" max="15108" width="17.7265625" style="3" customWidth="1"/>
    <col min="15109" max="15109" width="15.7265625" style="3" customWidth="1"/>
    <col min="15110" max="15110" width="15.54296875" style="3" customWidth="1"/>
    <col min="15111" max="15114" width="15.7265625" style="3" customWidth="1"/>
    <col min="15115" max="15116" width="10.7265625" style="3" customWidth="1"/>
    <col min="15117" max="15360" width="9.1796875" style="3"/>
    <col min="15361" max="15361" width="5.7265625" style="3" customWidth="1"/>
    <col min="15362" max="15362" width="20.54296875" style="3" customWidth="1"/>
    <col min="15363" max="15363" width="18.54296875" style="3" customWidth="1"/>
    <col min="15364" max="15364" width="17.7265625" style="3" customWidth="1"/>
    <col min="15365" max="15365" width="15.7265625" style="3" customWidth="1"/>
    <col min="15366" max="15366" width="15.54296875" style="3" customWidth="1"/>
    <col min="15367" max="15370" width="15.7265625" style="3" customWidth="1"/>
    <col min="15371" max="15372" width="10.7265625" style="3" customWidth="1"/>
    <col min="15373" max="15616" width="9.1796875" style="3"/>
    <col min="15617" max="15617" width="5.7265625" style="3" customWidth="1"/>
    <col min="15618" max="15618" width="20.54296875" style="3" customWidth="1"/>
    <col min="15619" max="15619" width="18.54296875" style="3" customWidth="1"/>
    <col min="15620" max="15620" width="17.7265625" style="3" customWidth="1"/>
    <col min="15621" max="15621" width="15.7265625" style="3" customWidth="1"/>
    <col min="15622" max="15622" width="15.54296875" style="3" customWidth="1"/>
    <col min="15623" max="15626" width="15.7265625" style="3" customWidth="1"/>
    <col min="15627" max="15628" width="10.7265625" style="3" customWidth="1"/>
    <col min="15629" max="15872" width="9.1796875" style="3"/>
    <col min="15873" max="15873" width="5.7265625" style="3" customWidth="1"/>
    <col min="15874" max="15874" width="20.54296875" style="3" customWidth="1"/>
    <col min="15875" max="15875" width="18.54296875" style="3" customWidth="1"/>
    <col min="15876" max="15876" width="17.7265625" style="3" customWidth="1"/>
    <col min="15877" max="15877" width="15.7265625" style="3" customWidth="1"/>
    <col min="15878" max="15878" width="15.54296875" style="3" customWidth="1"/>
    <col min="15879" max="15882" width="15.7265625" style="3" customWidth="1"/>
    <col min="15883" max="15884" width="10.7265625" style="3" customWidth="1"/>
    <col min="15885" max="16128" width="9.1796875" style="3"/>
    <col min="16129" max="16129" width="5.7265625" style="3" customWidth="1"/>
    <col min="16130" max="16130" width="20.54296875" style="3" customWidth="1"/>
    <col min="16131" max="16131" width="18.54296875" style="3" customWidth="1"/>
    <col min="16132" max="16132" width="17.7265625" style="3" customWidth="1"/>
    <col min="16133" max="16133" width="15.7265625" style="3" customWidth="1"/>
    <col min="16134" max="16134" width="15.54296875" style="3" customWidth="1"/>
    <col min="16135" max="16138" width="15.7265625" style="3" customWidth="1"/>
    <col min="16139" max="16140" width="10.7265625" style="3" customWidth="1"/>
    <col min="16141" max="16384" width="9.1796875" style="3"/>
  </cols>
  <sheetData>
    <row r="1" spans="1:16" x14ac:dyDescent="0.35">
      <c r="A1" s="1" t="s">
        <v>1573</v>
      </c>
    </row>
    <row r="3" spans="1:16" x14ac:dyDescent="0.35">
      <c r="A3" s="4" t="s">
        <v>1574</v>
      </c>
      <c r="B3" s="4"/>
      <c r="C3" s="4"/>
      <c r="D3" s="4"/>
      <c r="E3" s="4"/>
      <c r="F3" s="4"/>
      <c r="G3" s="4"/>
      <c r="H3" s="4"/>
      <c r="I3" s="4"/>
      <c r="J3" s="4"/>
    </row>
    <row r="4" spans="1:16" x14ac:dyDescent="0.35">
      <c r="A4" s="2"/>
      <c r="B4" s="2"/>
      <c r="C4" s="2"/>
      <c r="D4" s="2"/>
      <c r="E4" s="98" t="str">
        <f>'[5]1'!E5</f>
        <v>KABUPATEN/KOTA</v>
      </c>
      <c r="F4" s="1" t="str">
        <f>'[5]1'!F5</f>
        <v>KEPULAUAN TALAUD</v>
      </c>
      <c r="G4" s="7"/>
      <c r="H4" s="7"/>
      <c r="I4" s="4"/>
      <c r="J4" s="4"/>
      <c r="K4" s="5"/>
      <c r="L4" s="5"/>
    </row>
    <row r="5" spans="1:16" x14ac:dyDescent="0.35">
      <c r="A5" s="2"/>
      <c r="B5" s="2"/>
      <c r="C5" s="2"/>
      <c r="D5" s="2"/>
      <c r="E5" s="98" t="str">
        <f>'[5]1'!E6</f>
        <v>TAHUN</v>
      </c>
      <c r="F5" s="1">
        <v>2024</v>
      </c>
      <c r="G5" s="7"/>
      <c r="H5" s="7"/>
      <c r="I5" s="4"/>
      <c r="J5" s="4"/>
      <c r="K5" s="5"/>
      <c r="L5" s="5"/>
    </row>
    <row r="6" spans="1:16" s="1015" customFormat="1" ht="16" thickBot="1" x14ac:dyDescent="0.4">
      <c r="E6" s="1015" t="s">
        <v>1575</v>
      </c>
      <c r="F6" s="1015" t="s">
        <v>1576</v>
      </c>
    </row>
    <row r="7" spans="1:16" ht="55.5" customHeight="1" x14ac:dyDescent="0.35">
      <c r="A7" s="130" t="s">
        <v>5</v>
      </c>
      <c r="B7" s="1013" t="s">
        <v>562</v>
      </c>
      <c r="C7" s="1013" t="s">
        <v>563</v>
      </c>
      <c r="D7" s="1014" t="s">
        <v>564</v>
      </c>
      <c r="E7" s="1013" t="s">
        <v>1577</v>
      </c>
      <c r="F7" s="1013" t="s">
        <v>1578</v>
      </c>
      <c r="G7" s="1013" t="s">
        <v>1579</v>
      </c>
      <c r="H7" s="1013" t="s">
        <v>1580</v>
      </c>
      <c r="I7" s="1013" t="s">
        <v>1581</v>
      </c>
      <c r="J7" s="1013" t="s">
        <v>1582</v>
      </c>
    </row>
    <row r="8" spans="1:16" s="15" customFormat="1" ht="13.5" customHeight="1" x14ac:dyDescent="0.35">
      <c r="A8" s="13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  <c r="J8" s="13">
        <v>10</v>
      </c>
      <c r="L8" s="1016" t="s">
        <v>1583</v>
      </c>
      <c r="M8" s="1016"/>
      <c r="N8" s="1016"/>
      <c r="O8" s="1016"/>
      <c r="P8" s="1016"/>
    </row>
    <row r="9" spans="1:16" ht="15" customHeight="1" x14ac:dyDescent="0.35">
      <c r="A9" s="17">
        <v>1</v>
      </c>
      <c r="B9" s="3" t="str">
        <f>'[5]7'!B10</f>
        <v>RSUD Mala Talaud</v>
      </c>
      <c r="C9" s="297">
        <f>'[5]7'!C10</f>
        <v>114</v>
      </c>
      <c r="D9" s="1017">
        <f>'[5]7'!F10</f>
        <v>3302</v>
      </c>
      <c r="E9" s="1017">
        <v>16492</v>
      </c>
      <c r="F9" s="1017">
        <v>13244</v>
      </c>
      <c r="G9" s="1018">
        <f>E9/(C9*365)*100</f>
        <v>39.634703196347033</v>
      </c>
      <c r="H9" s="1019">
        <f>D9/C9</f>
        <v>28.964912280701753</v>
      </c>
      <c r="I9" s="1019">
        <f>((C9*365)-E9)/D9</f>
        <v>7.6069049061175047</v>
      </c>
      <c r="J9" s="1020">
        <f>F9/D9</f>
        <v>4.0109024833434281</v>
      </c>
    </row>
    <row r="10" spans="1:16" ht="15" customHeight="1" x14ac:dyDescent="0.35">
      <c r="A10" s="17">
        <v>2</v>
      </c>
      <c r="B10" s="3" t="str">
        <f>'[5]7'!B11</f>
        <v>RSB Gemeh</v>
      </c>
      <c r="C10" s="17">
        <f>'[5]7'!C11</f>
        <v>20</v>
      </c>
      <c r="D10" s="1017">
        <f>'[5]7'!F11</f>
        <v>88</v>
      </c>
      <c r="E10" s="1021">
        <v>200</v>
      </c>
      <c r="F10" s="1021">
        <v>137</v>
      </c>
      <c r="G10" s="1022">
        <f>E10/(C10*365)*100</f>
        <v>2.7397260273972601</v>
      </c>
      <c r="H10" s="1023">
        <f t="shared" ref="H10" si="0">D10/C10</f>
        <v>4.4000000000000004</v>
      </c>
      <c r="I10" s="1023">
        <f t="shared" ref="I10" si="1">((C10*365)-E10)/D10</f>
        <v>80.681818181818187</v>
      </c>
      <c r="J10" s="411">
        <f t="shared" ref="J10" si="2">F10/D10</f>
        <v>1.5568181818181819</v>
      </c>
    </row>
    <row r="11" spans="1:16" ht="16" thickBot="1" x14ac:dyDescent="0.4">
      <c r="A11" s="1633" t="s">
        <v>3</v>
      </c>
      <c r="B11" s="1634"/>
      <c r="C11" s="22">
        <f>SUM(C9:C10)</f>
        <v>134</v>
      </c>
      <c r="D11" s="1024">
        <f>SUM(D9:D10)</f>
        <v>3390</v>
      </c>
      <c r="E11" s="1025">
        <f>SUM(E9:E10)</f>
        <v>16692</v>
      </c>
      <c r="F11" s="1025">
        <f>SUM(F9:F10)</f>
        <v>13381</v>
      </c>
      <c r="G11" s="1026">
        <f>E11/(C11*365)*100</f>
        <v>34.127990186056024</v>
      </c>
      <c r="H11" s="1027">
        <f>D11/C11</f>
        <v>25.298507462686569</v>
      </c>
      <c r="I11" s="1027">
        <f>((C11*365)-E11)/D11</f>
        <v>9.5038348082595867</v>
      </c>
      <c r="J11" s="24">
        <f>F11/D11</f>
        <v>3.9471976401179942</v>
      </c>
    </row>
    <row r="12" spans="1:16" x14ac:dyDescent="0.35">
      <c r="A12" s="49"/>
      <c r="B12" s="49"/>
    </row>
    <row r="13" spans="1:16" x14ac:dyDescent="0.35">
      <c r="A13" s="27" t="s">
        <v>1584</v>
      </c>
      <c r="B13" s="27"/>
      <c r="C13" s="27"/>
      <c r="D13" s="27"/>
    </row>
    <row r="14" spans="1:16" x14ac:dyDescent="0.35">
      <c r="A14" s="27" t="s">
        <v>570</v>
      </c>
      <c r="B14" s="27"/>
      <c r="C14" s="27"/>
      <c r="D14" s="27"/>
    </row>
    <row r="15" spans="1:16" x14ac:dyDescent="0.35">
      <c r="A15" s="27"/>
      <c r="B15" s="27"/>
      <c r="C15" s="27"/>
      <c r="D15" s="27"/>
    </row>
  </sheetData>
  <sheetProtection algorithmName="SHA-512" hashValue="ijGmPXZCaDU1hnajZJKl5jIaYZcCeqUewp0SXrdznaFs9uQ6e5qXF3bkgBeLxfe9HmAoOJ5Lwc4uK+d9MLklMQ==" saltValue="PCh29BflZx5LE0kDsIh8mQ==" spinCount="100000" sheet="1" objects="1" scenarios="1" sort="0" autoFilter="0" pivotTables="0"/>
  <mergeCells count="1">
    <mergeCell ref="A11:B11"/>
  </mergeCells>
  <printOptions horizontalCentered="1"/>
  <pageMargins left="0.90551181102362199" right="0.70866141732283505" top="0.74803149606299202" bottom="0.74803149606299202" header="0.31496062992126" footer="0.31496062992126"/>
  <pageSetup paperSize="9"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64</vt:i4>
      </vt:variant>
    </vt:vector>
  </HeadingPairs>
  <TitlesOfParts>
    <vt:vector size="151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 a</vt:lpstr>
      <vt:lpstr>79 b</vt:lpstr>
      <vt:lpstr>79 c</vt:lpstr>
      <vt:lpstr>80</vt:lpstr>
      <vt:lpstr>81</vt:lpstr>
      <vt:lpstr>82</vt:lpstr>
      <vt:lpstr>83</vt:lpstr>
      <vt:lpstr>84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'23'!Print_Area</vt:lpstr>
      <vt:lpstr>'24'!Print_Area</vt:lpstr>
      <vt:lpstr>'28'!Print_Area</vt:lpstr>
      <vt:lpstr>'29'!Print_Area</vt:lpstr>
      <vt:lpstr>'3'!Print_Area</vt:lpstr>
      <vt:lpstr>'30'!Print_Area</vt:lpstr>
      <vt:lpstr>'31'!Print_Area</vt:lpstr>
      <vt:lpstr>'34'!Print_Area</vt:lpstr>
      <vt:lpstr>'35'!Print_Area</vt:lpstr>
      <vt:lpstr>'36'!Print_Area</vt:lpstr>
      <vt:lpstr>'39'!Print_Area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'46'!Print_Area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'77'!Print_Area</vt:lpstr>
      <vt:lpstr>'8'!Print_Area</vt:lpstr>
      <vt:lpstr>'80'!Print_Area</vt:lpstr>
      <vt:lpstr>'9'!Print_Area</vt:lpstr>
      <vt:lpstr>Resume!Print_Area</vt:lpstr>
      <vt:lpstr>'9'!Print_Titles</vt:lpstr>
      <vt:lpstr>Resume!Print_Titles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2026-06-02T06:19:54Z</dcterms:modified>
  <cp:contentStatus/>
</cp:coreProperties>
</file>